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4.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Mashudur\OneDrive - Housing Development Agency\Documents\Etender Portal uploaded doc\HDA LIM 2023 043\"/>
    </mc:Choice>
  </mc:AlternateContent>
  <xr:revisionPtr revIDLastSave="0" documentId="8_{A1C5540F-588C-4FBE-BD31-763CCF781942}" xr6:coauthVersionLast="47" xr6:coauthVersionMax="47" xr10:uidLastSave="{00000000-0000-0000-0000-000000000000}"/>
  <bookViews>
    <workbookView xWindow="-110" yWindow="-110" windowWidth="19420" windowHeight="10300" tabRatio="905" firstSheet="13" activeTab="16" xr2:uid="{00000000-000D-0000-FFFF-FFFF00000000}"/>
  </bookViews>
  <sheets>
    <sheet name="COVERC PAGE" sheetId="122" r:id="rId1"/>
    <sheet name="SUMMARY" sheetId="119" r:id="rId2"/>
    <sheet name="1_GENERAL " sheetId="112" r:id="rId3"/>
    <sheet name="2_GENERAL PROV. &amp; DAY" sheetId="113" r:id="rId4"/>
    <sheet name="3_SITE CLEARANCE" sheetId="108" r:id="rId5"/>
    <sheet name="4_BULK EARTHWORKS" sheetId="109" r:id="rId6"/>
    <sheet name="5_PIPE TRENCHES_PUMPSTATION" sheetId="110" r:id="rId7"/>
    <sheet name="6_STRUCTURES_PUMPSTATION" sheetId="97" r:id="rId8"/>
    <sheet name="7_CHAMBERS_PUMPSTATION" sheetId="98" r:id="rId9"/>
    <sheet name="8_SEWERS_" sheetId="111" r:id="rId10"/>
    <sheet name="9_MEDIUM PRESSURE PIPES_" sheetId="95" r:id="rId11"/>
    <sheet name="10_STRUCTURAL STEEL_PUMPSTATION" sheetId="114" r:id="rId12"/>
    <sheet name="11_GUARDHOUSE_PUMPSTATION" sheetId="117" r:id="rId13"/>
    <sheet name="12_ACCESS ROAD_PUMPSTATION" sheetId="115" r:id="rId14"/>
    <sheet name="13_FENCING_PUMPSTATION" sheetId="116" r:id="rId15"/>
    <sheet name="14_MECHANICAL WORKS_PUMPSTATION" sheetId="120" r:id="rId16"/>
    <sheet name="15_ELECTRICAL_WORKS" sheetId="103" r:id="rId17"/>
  </sheets>
  <externalReferences>
    <externalReference r:id="rId18"/>
    <externalReference r:id="rId19"/>
    <externalReference r:id="rId20"/>
    <externalReference r:id="rId21"/>
    <externalReference r:id="rId22"/>
  </externalReferences>
  <definedNames>
    <definedName name="\0">#REF!</definedName>
    <definedName name="\d">#REF!</definedName>
    <definedName name="\i">#REF!</definedName>
    <definedName name="\m">#REF!</definedName>
    <definedName name="\p">#REF!</definedName>
    <definedName name="\q">#REF!</definedName>
    <definedName name="_______________">'[1]22 March 2000'!#REF!</definedName>
    <definedName name="___SEC1200">#REF!</definedName>
    <definedName name="__123Graph_A" hidden="1">[2]PROGRESS!#REF!</definedName>
    <definedName name="__123Graph_B" hidden="1">[2]PROGRESS!#REF!</definedName>
    <definedName name="__123Graph_X" hidden="1">[2]PROGRESS!#REF!</definedName>
    <definedName name="__1NEW_PROJECT">#REF!</definedName>
    <definedName name="__2P_PAY_CERTIFICA">#REF!</definedName>
    <definedName name="__3PRINT_ESCAL">#REF!</definedName>
    <definedName name="__4PRINT_PENALTIES">#REF!</definedName>
    <definedName name="__5PRINT_PROJECT_C">#REF!</definedName>
    <definedName name="__6PRINT_SPEC_SUBC">#REF!</definedName>
    <definedName name="__7SUM_FORMULAR">#REF!</definedName>
    <definedName name="__sec12">#REF!</definedName>
    <definedName name="__SEC1200">#REF!</definedName>
    <definedName name="_1__123Graph_A1_94" hidden="1">[2]PROGRESS!#REF!</definedName>
    <definedName name="_1NEW_PROJECT">#REF!</definedName>
    <definedName name="_2__123Graph_APROGRESS_4_95" hidden="1">[2]PROGRESS!#REF!</definedName>
    <definedName name="_2P_PAY_CERTIFICA">#REF!</definedName>
    <definedName name="_3__123Graph_ATEM1_94" hidden="1">[2]PROGRESS!#REF!</definedName>
    <definedName name="_3PRINT_ESCAL">#REF!</definedName>
    <definedName name="_4__123Graph_B1_94" hidden="1">[2]PROGRESS!#REF!</definedName>
    <definedName name="_4PRINT_PENALTIES">#REF!</definedName>
    <definedName name="_5__123Graph_BPROGRESS_4_95" hidden="1">[2]PROGRESS!#REF!</definedName>
    <definedName name="_5PRINT_PROJECT_C">#REF!</definedName>
    <definedName name="_6__123Graph_BTEM1_94" hidden="1">[2]PROGRESS!#REF!</definedName>
    <definedName name="_6PRINT_SPEC_SUBC">#REF!</definedName>
    <definedName name="_7__123Graph_X1_94" hidden="1">[2]PROGRESS!#REF!</definedName>
    <definedName name="_7SUM_FORMULAR">#REF!</definedName>
    <definedName name="_8__123Graph_XPROGRESS_4_95" hidden="1">[2]PROGRESS!#REF!</definedName>
    <definedName name="_9__123Graph_XTEM1_94" hidden="1">[2]PROGRESS!#REF!</definedName>
    <definedName name="_Database_2">#REF!</definedName>
    <definedName name="_Fill" hidden="1">#REF!</definedName>
    <definedName name="_H_O_CHARGES">'[1]22 March 2000'!#REF!</definedName>
    <definedName name="_Hlk146180543" localSheetId="0">'COVERC PAGE'!$H$19</definedName>
    <definedName name="_Hlk522939490" localSheetId="2">'1_GENERAL '!#REF!</definedName>
    <definedName name="_Hlk522939490" localSheetId="3">'2_GENERAL PROV. &amp; DAY'!$C$9</definedName>
    <definedName name="_Hlk522939536" localSheetId="2">'1_GENERAL '!#REF!</definedName>
    <definedName name="_Hlk522939536" localSheetId="3">'2_GENERAL PROV. &amp; DAY'!$A$13</definedName>
    <definedName name="_Regression_Int">1</definedName>
    <definedName name="_sec">#REF!</definedName>
    <definedName name="_sec12">#REF!</definedName>
    <definedName name="_SEC1200" localSheetId="0">#REF!</definedName>
    <definedName name="_SEC1200" localSheetId="1">#REF!</definedName>
    <definedName name="_SEC1200">#REF!</definedName>
    <definedName name="a">#REF!</definedName>
    <definedName name="Amangcoya_Constr._cc">#REF!</definedName>
    <definedName name="Area">#REF!</definedName>
    <definedName name="b">#REF!</definedName>
    <definedName name="budge" hidden="1">#REF!</definedName>
    <definedName name="Catherine_Schutte">#REF!</definedName>
    <definedName name="cc">#REF!</definedName>
    <definedName name="CONO">'[1]22 March 2000'!#REF!</definedName>
    <definedName name="COST">'[1]22 March 2000'!#REF!</definedName>
    <definedName name="Critical_Path_Construction">#REF!</definedName>
    <definedName name="DAAN_C">#REF!</definedName>
    <definedName name="DAILY_LABOUR_RE">'[1]22 March 2000'!#REF!</definedName>
    <definedName name="_xlnm.Database">#REF!</definedName>
    <definedName name="Database_MI">#REF!</definedName>
    <definedName name="DAYS">'[1]22 March 2000'!#REF!</definedName>
    <definedName name="DIESEL">'[1]22 March 2000'!#REF!</definedName>
    <definedName name="Direction">#REF!</definedName>
    <definedName name="Excel_BuiltIn_Print_Area_5_1">#REF!</definedName>
    <definedName name="f">'[3]Any size'!$C$5:$P$80</definedName>
    <definedName name="g">#REF!</definedName>
    <definedName name="Group_5___BoTT_JV">#REF!</definedName>
    <definedName name="HELP">#REF!</definedName>
    <definedName name="Hourly_Cost">#REF!</definedName>
    <definedName name="HRS_WORK">'[1]22 March 2000'!#REF!</definedName>
    <definedName name="Inkonka_Construction">#REF!</definedName>
    <definedName name="Items_01">#REF!</definedName>
    <definedName name="j">#REF!</definedName>
    <definedName name="JM">#REF!</definedName>
    <definedName name="Kala_Civils">#REF!</definedName>
    <definedName name="LABOUR">'[1]22 March 2000'!#REF!</definedName>
    <definedName name="list">#REF!</definedName>
    <definedName name="LIST_1">#REF!</definedName>
    <definedName name="LIST1">#REF!</definedName>
    <definedName name="Lo">#REF!</definedName>
    <definedName name="Makhubu_Civil_Eng._Cc">#REF!</definedName>
    <definedName name="Melki_Civils___Plant_Hire">#REF!</definedName>
    <definedName name="MENU1">#REF!</definedName>
    <definedName name="Mike">#REF!</definedName>
    <definedName name="Mo">#REF!</definedName>
    <definedName name="Mxoli_Civil_Constrution">#REF!</definedName>
    <definedName name="NAME">'[1]22 March 2000'!#REF!</definedName>
    <definedName name="NEW">#REF!</definedName>
    <definedName name="NIL">#REF!</definedName>
    <definedName name="none">#REF!</definedName>
    <definedName name="p">'[4]Reticulation Ph2'!$A$1:$N$58</definedName>
    <definedName name="PRINT">#REF!</definedName>
    <definedName name="_xlnm.Print_Area" localSheetId="2">'1_GENERAL '!$A$1:$G$144</definedName>
    <definedName name="_xlnm.Print_Area" localSheetId="11">'10_STRUCTURAL STEEL_PUMPSTATION'!$A$1:$H$91</definedName>
    <definedName name="_xlnm.Print_Area" localSheetId="12">'11_GUARDHOUSE_PUMPSTATION'!$B$1:$H$271</definedName>
    <definedName name="_xlnm.Print_Area" localSheetId="13">'12_ACCESS ROAD_PUMPSTATION'!$A$1:$H$175</definedName>
    <definedName name="_xlnm.Print_Area" localSheetId="14">'13_FENCING_PUMPSTATION'!$B$1:$H$41</definedName>
    <definedName name="_xlnm.Print_Area" localSheetId="15">'14_MECHANICAL WORKS_PUMPSTATION'!$A$1:$G$172</definedName>
    <definedName name="_xlnm.Print_Area" localSheetId="16">'15_ELECTRICAL_WORKS'!$A$1:$H$171</definedName>
    <definedName name="_xlnm.Print_Area" localSheetId="3">'2_GENERAL PROV. &amp; DAY'!$A$1:$G$129</definedName>
    <definedName name="_xlnm.Print_Area" localSheetId="4">'3_SITE CLEARANCE'!$A$1:$G$65</definedName>
    <definedName name="_xlnm.Print_Area" localSheetId="5">'4_BULK EARTHWORKS'!$A$1:$H$59</definedName>
    <definedName name="_xlnm.Print_Area" localSheetId="6">'5_PIPE TRENCHES_PUMPSTATION'!$B$1:$H$109</definedName>
    <definedName name="_xlnm.Print_Area" localSheetId="7">'6_STRUCTURES_PUMPSTATION'!$A$1:$H$515</definedName>
    <definedName name="_xlnm.Print_Area" localSheetId="8">'7_CHAMBERS_PUMPSTATION'!$A$1:$G$317</definedName>
    <definedName name="_xlnm.Print_Area" localSheetId="9">'8_SEWERS_'!$A$1:$H$156</definedName>
    <definedName name="_xlnm.Print_Area" localSheetId="10">'9_MEDIUM PRESSURE PIPES_'!$A$1:$H$38</definedName>
    <definedName name="_xlnm.Print_Area" localSheetId="0">'COVERC PAGE'!$A$1:$E$51</definedName>
    <definedName name="_xlnm.Print_Area" localSheetId="1">SUMMARY!$A$1:$E$51</definedName>
    <definedName name="_xlnm.Print_Area">#REF!</definedName>
    <definedName name="_xlnm.Print_Titles" localSheetId="2">'1_GENERAL '!$1:$4</definedName>
    <definedName name="_xlnm.Print_Titles" localSheetId="11">'10_STRUCTURAL STEEL_PUMPSTATION'!$2:$4</definedName>
    <definedName name="_xlnm.Print_Titles" localSheetId="12">'11_GUARDHOUSE_PUMPSTATION'!$2:$4</definedName>
    <definedName name="_xlnm.Print_Titles" localSheetId="13">'12_ACCESS ROAD_PUMPSTATION'!$2:$4</definedName>
    <definedName name="_xlnm.Print_Titles" localSheetId="15">'14_MECHANICAL WORKS_PUMPSTATION'!$4:$6</definedName>
    <definedName name="_xlnm.Print_Titles" localSheetId="3">'2_GENERAL PROV. &amp; DAY'!$1:$4</definedName>
    <definedName name="_xlnm.Print_Titles" localSheetId="6">'5_PIPE TRENCHES_PUMPSTATION'!$2:$4</definedName>
    <definedName name="_xlnm.Print_Titles" localSheetId="9">'8_SEWERS_'!$1:$4</definedName>
    <definedName name="_xlnm.Print_Titles">#REF!</definedName>
    <definedName name="RANGE1">#REF!</definedName>
    <definedName name="RATE">'[1]22 March 2000'!#REF!</definedName>
    <definedName name="SABSA1">#REF!</definedName>
    <definedName name="SchedA">#REF!</definedName>
    <definedName name="SchedB">#REF!</definedName>
    <definedName name="So">#REF!</definedName>
    <definedName name="Tian_Mynhardt">"Catherine_Schutte"</definedName>
    <definedName name="TOC">#REF!</definedName>
    <definedName name="TOCpageCol">#REF!</definedName>
    <definedName name="TOTAL">'[1]22 March 2000'!#REF!</definedName>
    <definedName name="TOTAL_">'[1]22 March 2000'!#REF!</definedName>
    <definedName name="Total1200">#REF!</definedName>
    <definedName name="Total1300">#REF!</definedName>
    <definedName name="Total1400">#REF!</definedName>
    <definedName name="Total1500">#REF!</definedName>
    <definedName name="Total1600">#REF!</definedName>
    <definedName name="Total1700">#REF!</definedName>
    <definedName name="Total1800">#REF!</definedName>
    <definedName name="Total2100">#REF!</definedName>
    <definedName name="Total2200">#REF!</definedName>
    <definedName name="Total2300">#REF!</definedName>
    <definedName name="Total2400">#REF!</definedName>
    <definedName name="Total3100">#REF!</definedName>
    <definedName name="Total3200">#REF!</definedName>
    <definedName name="Total3300">#REF!</definedName>
    <definedName name="Total3400">#REF!</definedName>
    <definedName name="Total3500">#REF!</definedName>
    <definedName name="Total3600">#REF!</definedName>
    <definedName name="Total3700">#REF!</definedName>
    <definedName name="Total3800">#REF!</definedName>
    <definedName name="Total3900">#REF!</definedName>
    <definedName name="Total4100">#REF!</definedName>
    <definedName name="Total4200">#REF!</definedName>
    <definedName name="Total4300">#REF!</definedName>
    <definedName name="Total4400">#REF!</definedName>
    <definedName name="Total4500">#REF!</definedName>
    <definedName name="Total4600">#REF!</definedName>
    <definedName name="Total4800">#REF!</definedName>
    <definedName name="Total4900">#REF!</definedName>
    <definedName name="Total5100">#REF!</definedName>
    <definedName name="Total5200">#REF!</definedName>
    <definedName name="Total5300">#REF!</definedName>
    <definedName name="Total5400">#REF!</definedName>
    <definedName name="Total5500">#REF!</definedName>
    <definedName name="Total5600">#REF!</definedName>
    <definedName name="Total5700">#REF!</definedName>
    <definedName name="Total5800">#REF!</definedName>
    <definedName name="Total5900">#REF!</definedName>
    <definedName name="Total7100">#REF!</definedName>
    <definedName name="Total7200">#REF!</definedName>
    <definedName name="Total7300">#REF!</definedName>
    <definedName name="Total7400">#REF!</definedName>
    <definedName name="Total7500">#REF!</definedName>
    <definedName name="Total7600">#REF!</definedName>
    <definedName name="Total7700">#REF!</definedName>
    <definedName name="Total8100">#REF!</definedName>
    <definedName name="Total8400">#REF!</definedName>
    <definedName name="Total9100">#REF!</definedName>
    <definedName name="TotalA">#REF!</definedName>
    <definedName name="TotalB">#REF!</definedName>
    <definedName name="TotalB1">#REF!</definedName>
    <definedName name="TotalB3">#REF!</definedName>
    <definedName name="TotalD">#REF!</definedName>
    <definedName name="TotalF">#REF!</definedName>
    <definedName name="Unam__Constr._cc">#REF!</definedName>
    <definedName name="UPDATE">#REF!</definedName>
    <definedName name="water">'[5]1700'!$M$16</definedName>
    <definedName name="WORK">'[1]22 March 2000'!#REF!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10" l="1"/>
  <c r="H219" i="97" l="1"/>
  <c r="H218" i="97"/>
  <c r="H217" i="97"/>
  <c r="H212" i="97"/>
  <c r="H211" i="97"/>
  <c r="F76" i="110" l="1"/>
  <c r="G58" i="98"/>
  <c r="G158" i="120"/>
  <c r="F96" i="110"/>
  <c r="F94" i="110"/>
  <c r="F74" i="110"/>
  <c r="F29" i="110"/>
  <c r="E9" i="108"/>
  <c r="H152" i="97" l="1"/>
  <c r="H153" i="97"/>
  <c r="G126" i="113" l="1"/>
  <c r="G124" i="113"/>
  <c r="G122" i="113"/>
  <c r="G120" i="113"/>
  <c r="G118" i="113"/>
  <c r="G112" i="113"/>
  <c r="G110" i="113"/>
  <c r="G108" i="113"/>
  <c r="G104" i="113"/>
  <c r="G102" i="113"/>
  <c r="G98" i="113"/>
  <c r="G96" i="113"/>
  <c r="G94" i="113"/>
  <c r="G92" i="113"/>
  <c r="G90" i="113"/>
  <c r="G88" i="113"/>
  <c r="G86" i="113"/>
  <c r="G82" i="113"/>
  <c r="G80" i="113"/>
  <c r="G78" i="113"/>
  <c r="G76" i="113"/>
  <c r="G70" i="113"/>
  <c r="G68" i="113"/>
  <c r="G66" i="113"/>
  <c r="G64" i="113"/>
  <c r="G62" i="113"/>
  <c r="G60" i="113"/>
  <c r="G58" i="113"/>
  <c r="G56" i="113"/>
  <c r="G54" i="113"/>
  <c r="G52" i="113"/>
  <c r="G46" i="113"/>
  <c r="G42" i="113"/>
  <c r="G35" i="113"/>
  <c r="G31" i="113"/>
  <c r="G27" i="113"/>
  <c r="G23" i="113"/>
  <c r="G19" i="113"/>
  <c r="G15" i="113"/>
  <c r="G11" i="113"/>
  <c r="G9" i="113"/>
  <c r="G7" i="113"/>
  <c r="E48" i="113"/>
  <c r="G48" i="113" s="1"/>
  <c r="E44" i="113"/>
  <c r="G44" i="113" s="1"/>
  <c r="E37" i="113"/>
  <c r="G37" i="113" s="1"/>
  <c r="E33" i="113"/>
  <c r="G33" i="113" s="1"/>
  <c r="E29" i="113"/>
  <c r="G29" i="113" s="1"/>
  <c r="E25" i="113"/>
  <c r="G25" i="113" s="1"/>
  <c r="E21" i="113"/>
  <c r="G21" i="113" s="1"/>
  <c r="E17" i="113"/>
  <c r="G17" i="113" s="1"/>
  <c r="E13" i="113"/>
  <c r="G13" i="113" s="1"/>
  <c r="E9" i="113"/>
  <c r="H46" i="103"/>
  <c r="H47" i="103" l="1"/>
  <c r="H160" i="103"/>
  <c r="H159" i="103"/>
  <c r="H156" i="103"/>
  <c r="H155" i="103"/>
  <c r="H152" i="103"/>
  <c r="H149" i="103"/>
  <c r="H147" i="103"/>
  <c r="H150" i="103"/>
  <c r="H142" i="103"/>
  <c r="H139" i="103"/>
  <c r="H140" i="103"/>
  <c r="H136" i="103"/>
  <c r="H135" i="103"/>
  <c r="H131" i="103"/>
  <c r="H128" i="103"/>
  <c r="H132" i="103"/>
  <c r="H115" i="103"/>
  <c r="H110" i="103"/>
  <c r="H107" i="103"/>
  <c r="H116" i="103"/>
  <c r="H111" i="103"/>
  <c r="H108" i="103"/>
  <c r="H105" i="103"/>
  <c r="H93" i="103"/>
  <c r="H90" i="103"/>
  <c r="H121" i="103"/>
  <c r="H120" i="103"/>
  <c r="H119" i="103"/>
  <c r="H118" i="103"/>
  <c r="H82" i="103"/>
  <c r="H85" i="103"/>
  <c r="H84" i="103"/>
  <c r="H81" i="103"/>
  <c r="H77" i="103"/>
  <c r="H74" i="103"/>
  <c r="H71" i="103"/>
  <c r="H68" i="103"/>
  <c r="H78" i="103"/>
  <c r="H75" i="103"/>
  <c r="H72" i="103"/>
  <c r="H69" i="103"/>
  <c r="H64" i="103"/>
  <c r="H65" i="103"/>
  <c r="H60" i="103"/>
  <c r="H61" i="103"/>
  <c r="H56" i="103"/>
  <c r="H57" i="103"/>
  <c r="H52" i="103"/>
  <c r="H53" i="103"/>
  <c r="H91" i="103" l="1"/>
  <c r="H94" i="103"/>
  <c r="H97" i="103"/>
  <c r="H11" i="114"/>
  <c r="H126" i="97"/>
  <c r="H43" i="114"/>
  <c r="H72" i="97"/>
  <c r="F347" i="97"/>
  <c r="F348" i="97" s="1"/>
  <c r="H348" i="97" s="1"/>
  <c r="H179" i="97"/>
  <c r="F183" i="97"/>
  <c r="F184" i="97" s="1"/>
  <c r="H184" i="97" s="1"/>
  <c r="F17" i="97"/>
  <c r="F18" i="97" s="1"/>
  <c r="H18" i="97" s="1"/>
  <c r="H13" i="97"/>
  <c r="G189" i="98"/>
  <c r="H343" i="97" l="1"/>
  <c r="H183" i="97"/>
  <c r="H347" i="97"/>
  <c r="H17" i="97"/>
  <c r="F499" i="97"/>
  <c r="F498" i="97"/>
  <c r="H127" i="97"/>
  <c r="F114" i="97"/>
  <c r="H114" i="97" s="1"/>
  <c r="F440" i="97" l="1"/>
  <c r="H507" i="97"/>
  <c r="H503" i="97"/>
  <c r="H502" i="97"/>
  <c r="H499" i="97"/>
  <c r="H498" i="97"/>
  <c r="H493" i="97"/>
  <c r="H492" i="97"/>
  <c r="H491" i="97"/>
  <c r="H490" i="97"/>
  <c r="H489" i="97"/>
  <c r="H480" i="97"/>
  <c r="H479" i="97"/>
  <c r="H478" i="97"/>
  <c r="H474" i="97"/>
  <c r="H469" i="97"/>
  <c r="H468" i="97"/>
  <c r="H467" i="97"/>
  <c r="H466" i="97"/>
  <c r="H465" i="97"/>
  <c r="H464" i="97"/>
  <c r="H462" i="97"/>
  <c r="H461" i="97"/>
  <c r="H460" i="97"/>
  <c r="H458" i="97"/>
  <c r="H455" i="97"/>
  <c r="H454" i="97"/>
  <c r="H451" i="97"/>
  <c r="H450" i="97"/>
  <c r="H449" i="97"/>
  <c r="H448" i="97"/>
  <c r="H445" i="97"/>
  <c r="H444" i="97"/>
  <c r="H443" i="97"/>
  <c r="H416" i="97"/>
  <c r="H415" i="97"/>
  <c r="H414" i="97"/>
  <c r="H413" i="97"/>
  <c r="H412" i="97"/>
  <c r="H411" i="97"/>
  <c r="H410" i="97"/>
  <c r="H409" i="97"/>
  <c r="H407" i="97"/>
  <c r="H404" i="97"/>
  <c r="H391" i="97"/>
  <c r="F388" i="97"/>
  <c r="H388" i="97" s="1"/>
  <c r="H387" i="97"/>
  <c r="H386" i="97"/>
  <c r="H383" i="97"/>
  <c r="H382" i="97"/>
  <c r="H377" i="97"/>
  <c r="H376" i="97"/>
  <c r="H375" i="97"/>
  <c r="H366" i="97"/>
  <c r="H364" i="97"/>
  <c r="H360" i="97"/>
  <c r="H354" i="97"/>
  <c r="F292" i="97"/>
  <c r="H292" i="97" s="1"/>
  <c r="H332" i="97"/>
  <c r="F324" i="97"/>
  <c r="H324" i="97" s="1"/>
  <c r="F323" i="97"/>
  <c r="H323" i="97" s="1"/>
  <c r="F314" i="97"/>
  <c r="H314" i="97" s="1"/>
  <c r="F312" i="97"/>
  <c r="H312" i="97" s="1"/>
  <c r="F311" i="97"/>
  <c r="H311" i="97" s="1"/>
  <c r="H291" i="97"/>
  <c r="H284" i="97"/>
  <c r="H283" i="97"/>
  <c r="H280" i="97"/>
  <c r="H279" i="97"/>
  <c r="F234" i="97"/>
  <c r="H234" i="97" s="1"/>
  <c r="H125" i="97"/>
  <c r="H328" i="97"/>
  <c r="H327" i="97"/>
  <c r="H320" i="97"/>
  <c r="H315" i="97"/>
  <c r="F313" i="97"/>
  <c r="H313" i="97" s="1"/>
  <c r="H306" i="97"/>
  <c r="H305" i="97"/>
  <c r="H304" i="97"/>
  <c r="H300" i="97"/>
  <c r="H297" i="97"/>
  <c r="H296" i="97"/>
  <c r="H289" i="97"/>
  <c r="H287" i="97"/>
  <c r="H265" i="97"/>
  <c r="H264" i="97"/>
  <c r="H251" i="97"/>
  <c r="H250" i="97"/>
  <c r="H249" i="97"/>
  <c r="H248" i="97"/>
  <c r="H247" i="97"/>
  <c r="H246" i="97"/>
  <c r="H245" i="97"/>
  <c r="H244" i="97"/>
  <c r="H242" i="97"/>
  <c r="H239" i="97"/>
  <c r="H233" i="97"/>
  <c r="H232" i="97"/>
  <c r="H202" i="97"/>
  <c r="H200" i="97"/>
  <c r="H196" i="97"/>
  <c r="H190" i="97"/>
  <c r="H124" i="97"/>
  <c r="F123" i="97"/>
  <c r="H123" i="97" s="1"/>
  <c r="F159" i="97"/>
  <c r="F158" i="97"/>
  <c r="H137" i="97"/>
  <c r="F104" i="97"/>
  <c r="F113" i="97"/>
  <c r="F112" i="97"/>
  <c r="H288" i="97" l="1"/>
  <c r="H260" i="97"/>
  <c r="H257" i="97"/>
  <c r="F101" i="97"/>
  <c r="H437" i="97"/>
  <c r="H440" i="97"/>
  <c r="H459" i="97"/>
  <c r="H263" i="97"/>
  <c r="H290" i="97"/>
  <c r="F109" i="97"/>
  <c r="F70" i="97"/>
  <c r="G309" i="98"/>
  <c r="G300" i="98"/>
  <c r="E270" i="98"/>
  <c r="G222" i="98"/>
  <c r="G112" i="98" l="1"/>
  <c r="G314" i="98"/>
  <c r="G313" i="98"/>
  <c r="G312" i="98"/>
  <c r="G306" i="98"/>
  <c r="G301" i="98"/>
  <c r="G299" i="98"/>
  <c r="G295" i="98"/>
  <c r="G294" i="98"/>
  <c r="G292" i="98"/>
  <c r="G291" i="98"/>
  <c r="G290" i="98"/>
  <c r="G289" i="98"/>
  <c r="G288" i="98"/>
  <c r="G284" i="98"/>
  <c r="G282" i="98"/>
  <c r="G274" i="98"/>
  <c r="G273" i="98"/>
  <c r="G270" i="98"/>
  <c r="G267" i="98"/>
  <c r="G264" i="98"/>
  <c r="G263" i="98"/>
  <c r="G262" i="98"/>
  <c r="G259" i="98"/>
  <c r="G256" i="98"/>
  <c r="G252" i="98"/>
  <c r="G251" i="98"/>
  <c r="G250" i="98"/>
  <c r="G249" i="98"/>
  <c r="G248" i="98"/>
  <c r="G247" i="98"/>
  <c r="G246" i="98"/>
  <c r="G245" i="98"/>
  <c r="G243" i="98"/>
  <c r="G239" i="98"/>
  <c r="G232" i="98"/>
  <c r="G229" i="98"/>
  <c r="G228" i="98"/>
  <c r="G223" i="98"/>
  <c r="G221" i="98"/>
  <c r="G209" i="98"/>
  <c r="G207" i="98"/>
  <c r="G203" i="98"/>
  <c r="G197" i="98"/>
  <c r="G191" i="98"/>
  <c r="G188" i="98"/>
  <c r="G187" i="98"/>
  <c r="G186" i="98"/>
  <c r="G183" i="98"/>
  <c r="G182" i="98"/>
  <c r="G173" i="98"/>
  <c r="E177" i="98" l="1"/>
  <c r="G177" i="98" l="1"/>
  <c r="E178" i="98"/>
  <c r="G178" i="98" s="1"/>
  <c r="G10" i="120" l="1"/>
  <c r="G11" i="120"/>
  <c r="G40" i="120"/>
  <c r="G41" i="120"/>
  <c r="G43" i="120"/>
  <c r="J43" i="120"/>
  <c r="G44" i="120"/>
  <c r="J44" i="120"/>
  <c r="G46" i="120"/>
  <c r="J46" i="120"/>
  <c r="G47" i="120"/>
  <c r="J47" i="120"/>
  <c r="G49" i="120"/>
  <c r="J49" i="120"/>
  <c r="G51" i="120"/>
  <c r="G52" i="120"/>
  <c r="G53" i="120"/>
  <c r="G54" i="120"/>
  <c r="G55" i="120"/>
  <c r="G73" i="120"/>
  <c r="G74" i="120"/>
  <c r="G76" i="120"/>
  <c r="G77" i="120"/>
  <c r="G79" i="120"/>
  <c r="G80" i="120"/>
  <c r="G82" i="120"/>
  <c r="G84" i="120"/>
  <c r="G85" i="120"/>
  <c r="G86" i="120"/>
  <c r="G87" i="120"/>
  <c r="G88" i="120"/>
  <c r="G106" i="120"/>
  <c r="G107" i="120"/>
  <c r="G109" i="120"/>
  <c r="G110" i="120"/>
  <c r="G112" i="120"/>
  <c r="G113" i="120"/>
  <c r="G115" i="120"/>
  <c r="G117" i="120"/>
  <c r="G118" i="120"/>
  <c r="G119" i="120"/>
  <c r="G120" i="120"/>
  <c r="G121" i="120"/>
  <c r="F9" i="109"/>
  <c r="E17" i="98"/>
  <c r="E18" i="98" s="1"/>
  <c r="F31" i="110"/>
  <c r="G35" i="120" l="1"/>
  <c r="G36" i="120" s="1"/>
  <c r="F21" i="95"/>
  <c r="H224" i="117"/>
  <c r="H222" i="117"/>
  <c r="H218" i="117"/>
  <c r="H216" i="117"/>
  <c r="H212" i="117"/>
  <c r="H210" i="117"/>
  <c r="H206" i="117"/>
  <c r="H200" i="117"/>
  <c r="H198" i="117"/>
  <c r="H194" i="117"/>
  <c r="H192" i="117"/>
  <c r="H190" i="117"/>
  <c r="H188" i="117"/>
  <c r="H187" i="117"/>
  <c r="H185" i="117"/>
  <c r="H183" i="117"/>
  <c r="H181" i="117"/>
  <c r="H179" i="117"/>
  <c r="H175" i="117"/>
  <c r="H173" i="117"/>
  <c r="H167" i="117"/>
  <c r="H165" i="117"/>
  <c r="H156" i="117"/>
  <c r="H154" i="117"/>
  <c r="H152" i="117"/>
  <c r="H150" i="117"/>
  <c r="H148" i="117"/>
  <c r="H142" i="117"/>
  <c r="H140" i="117"/>
  <c r="H136" i="117"/>
  <c r="H132" i="117"/>
  <c r="H130" i="117"/>
  <c r="H128" i="117"/>
  <c r="H126" i="117"/>
  <c r="H121" i="117"/>
  <c r="H119" i="117"/>
  <c r="H117" i="117"/>
  <c r="H115" i="117"/>
  <c r="H113" i="117"/>
  <c r="H107" i="117"/>
  <c r="H105" i="117"/>
  <c r="H103" i="117"/>
  <c r="H99" i="117"/>
  <c r="H93" i="117"/>
  <c r="H91" i="117"/>
  <c r="H89" i="117"/>
  <c r="H87" i="117"/>
  <c r="H85" i="117"/>
  <c r="H75" i="117"/>
  <c r="H74" i="117"/>
  <c r="H72" i="117"/>
  <c r="H68" i="117"/>
  <c r="H61" i="117"/>
  <c r="H57" i="117"/>
  <c r="H53" i="117"/>
  <c r="F47" i="117"/>
  <c r="H47" i="117" s="1"/>
  <c r="H43" i="117"/>
  <c r="H37" i="117"/>
  <c r="H31" i="117"/>
  <c r="H21" i="117"/>
  <c r="H19" i="117"/>
  <c r="H13" i="117"/>
  <c r="H9" i="117"/>
  <c r="H13" i="116"/>
  <c r="H9" i="116"/>
  <c r="H120" i="115"/>
  <c r="H116" i="115"/>
  <c r="H105" i="115"/>
  <c r="H103" i="115"/>
  <c r="H97" i="115"/>
  <c r="H93" i="115"/>
  <c r="H91" i="115"/>
  <c r="H89" i="115"/>
  <c r="H83" i="115"/>
  <c r="F81" i="115"/>
  <c r="H81" i="115" s="1"/>
  <c r="H79" i="115"/>
  <c r="H75" i="115"/>
  <c r="H73" i="115"/>
  <c r="H69" i="115"/>
  <c r="H65" i="115"/>
  <c r="H63" i="115"/>
  <c r="H59" i="115"/>
  <c r="H55" i="115"/>
  <c r="H53" i="115"/>
  <c r="H49" i="115"/>
  <c r="H47" i="115"/>
  <c r="H45" i="115"/>
  <c r="H43" i="115"/>
  <c r="H41" i="115"/>
  <c r="H37" i="115"/>
  <c r="H35" i="115"/>
  <c r="H31" i="115"/>
  <c r="H29" i="115"/>
  <c r="H27" i="115"/>
  <c r="H23" i="115"/>
  <c r="H21" i="115"/>
  <c r="H17" i="115"/>
  <c r="H13" i="115"/>
  <c r="H39" i="114"/>
  <c r="H31" i="114"/>
  <c r="H25" i="114"/>
  <c r="H19" i="114"/>
  <c r="H17" i="114"/>
  <c r="G115" i="112"/>
  <c r="G113" i="112"/>
  <c r="G111" i="112"/>
  <c r="G109" i="112"/>
  <c r="G107" i="112"/>
  <c r="G103" i="112"/>
  <c r="G101" i="112"/>
  <c r="G99" i="112"/>
  <c r="G97" i="112"/>
  <c r="G93" i="112"/>
  <c r="G91" i="112"/>
  <c r="G89" i="112"/>
  <c r="G87" i="112"/>
  <c r="G85" i="112"/>
  <c r="G83" i="112"/>
  <c r="G81" i="112"/>
  <c r="G77" i="112"/>
  <c r="G75" i="112"/>
  <c r="G73" i="112"/>
  <c r="G71" i="112"/>
  <c r="G67" i="112"/>
  <c r="G65" i="112"/>
  <c r="G61" i="112"/>
  <c r="G59" i="112"/>
  <c r="G57" i="112"/>
  <c r="G55" i="112"/>
  <c r="G49" i="112"/>
  <c r="G47" i="112"/>
  <c r="G45" i="112"/>
  <c r="G43" i="112"/>
  <c r="G41" i="112"/>
  <c r="G39" i="112"/>
  <c r="G37" i="112"/>
  <c r="G35" i="112"/>
  <c r="G33" i="112"/>
  <c r="G31" i="112"/>
  <c r="G29" i="112"/>
  <c r="G27" i="112"/>
  <c r="G23" i="112"/>
  <c r="G21" i="112"/>
  <c r="G19" i="112"/>
  <c r="G17" i="112"/>
  <c r="G15" i="112"/>
  <c r="G9" i="112"/>
  <c r="H122" i="111"/>
  <c r="H120" i="111"/>
  <c r="H116" i="111"/>
  <c r="H112" i="111"/>
  <c r="H110" i="111"/>
  <c r="H106" i="111"/>
  <c r="H104" i="111"/>
  <c r="H98" i="111"/>
  <c r="H93" i="111"/>
  <c r="H91" i="111"/>
  <c r="H89" i="111"/>
  <c r="H84" i="111"/>
  <c r="H82" i="111"/>
  <c r="H78" i="111"/>
  <c r="H76" i="111"/>
  <c r="H74" i="111"/>
  <c r="H72" i="111"/>
  <c r="H70" i="111"/>
  <c r="H66" i="111"/>
  <c r="H64" i="111"/>
  <c r="H62" i="111"/>
  <c r="H60" i="111"/>
  <c r="H58" i="111"/>
  <c r="H54" i="111"/>
  <c r="H52" i="111"/>
  <c r="H50" i="111"/>
  <c r="H48" i="111"/>
  <c r="H46" i="111"/>
  <c r="H39" i="111"/>
  <c r="H37" i="111"/>
  <c r="H35" i="111"/>
  <c r="H33" i="111"/>
  <c r="H31" i="111"/>
  <c r="H23" i="111"/>
  <c r="H21" i="111"/>
  <c r="H19" i="111"/>
  <c r="H17" i="111"/>
  <c r="H15" i="111"/>
  <c r="H13" i="111"/>
  <c r="H167" i="97"/>
  <c r="G31" i="108"/>
  <c r="G29" i="108"/>
  <c r="H96" i="110"/>
  <c r="H94" i="110"/>
  <c r="H90" i="110"/>
  <c r="H88" i="110"/>
  <c r="H84" i="110"/>
  <c r="H82" i="110"/>
  <c r="H76" i="110"/>
  <c r="H74" i="110"/>
  <c r="H68" i="110"/>
  <c r="H66" i="110"/>
  <c r="H62" i="110"/>
  <c r="H61" i="110"/>
  <c r="H59" i="110"/>
  <c r="H57" i="110"/>
  <c r="H49" i="110"/>
  <c r="H45" i="110"/>
  <c r="H41" i="110"/>
  <c r="H39" i="110"/>
  <c r="H33" i="110"/>
  <c r="H31" i="110"/>
  <c r="H29" i="110"/>
  <c r="H25" i="110"/>
  <c r="H23" i="110"/>
  <c r="H21" i="110"/>
  <c r="H19" i="110"/>
  <c r="H17" i="110"/>
  <c r="H11" i="110"/>
  <c r="H25" i="109"/>
  <c r="H19" i="109"/>
  <c r="H17" i="109"/>
  <c r="H15" i="109"/>
  <c r="H13" i="109"/>
  <c r="H9" i="109"/>
  <c r="G25" i="108"/>
  <c r="G23" i="108"/>
  <c r="G21" i="108"/>
  <c r="G19" i="108"/>
  <c r="G17" i="108"/>
  <c r="G15" i="108"/>
  <c r="G13" i="108"/>
  <c r="G9" i="108"/>
  <c r="H41" i="116" l="1"/>
  <c r="G68" i="120"/>
  <c r="G69" i="120" s="1"/>
  <c r="H41" i="111"/>
  <c r="H50" i="110"/>
  <c r="H51" i="110" s="1"/>
  <c r="H43" i="111"/>
  <c r="H86" i="111" s="1"/>
  <c r="G51" i="112"/>
  <c r="G52" i="112" s="1"/>
  <c r="G94" i="112" s="1"/>
  <c r="G95" i="112" s="1"/>
  <c r="G144" i="112" s="1"/>
  <c r="H63" i="117"/>
  <c r="H64" i="117" s="1"/>
  <c r="H123" i="117" s="1"/>
  <c r="H124" i="117" s="1"/>
  <c r="H162" i="117" s="1"/>
  <c r="H163" i="117" s="1"/>
  <c r="H207" i="117" s="1"/>
  <c r="H56" i="115"/>
  <c r="H57" i="115" s="1"/>
  <c r="H109" i="115" s="1"/>
  <c r="H110" i="115" s="1"/>
  <c r="H175" i="115" s="1"/>
  <c r="H33" i="114"/>
  <c r="H34" i="114" s="1"/>
  <c r="H91" i="114" s="1"/>
  <c r="G39" i="113"/>
  <c r="G41" i="113" s="1"/>
  <c r="G83" i="113" s="1"/>
  <c r="G85" i="113" s="1"/>
  <c r="J31" i="111"/>
  <c r="G65" i="108"/>
  <c r="H23" i="109"/>
  <c r="H59" i="109" s="1"/>
  <c r="G101" i="120" l="1"/>
  <c r="G102" i="120" s="1"/>
  <c r="G129" i="113"/>
  <c r="H109" i="110"/>
  <c r="H88" i="111"/>
  <c r="H208" i="117"/>
  <c r="H271" i="117" s="1"/>
  <c r="G135" i="120" l="1"/>
  <c r="G136" i="120" s="1"/>
  <c r="G172" i="120" s="1"/>
  <c r="H156" i="111"/>
  <c r="H15" i="95"/>
  <c r="H146" i="103" l="1"/>
  <c r="H145" i="103"/>
  <c r="H129" i="103"/>
  <c r="H126" i="103"/>
  <c r="H125" i="103"/>
  <c r="H104" i="103"/>
  <c r="H100" i="103"/>
  <c r="H99" i="103"/>
  <c r="H96" i="103"/>
  <c r="G156" i="98"/>
  <c r="G154" i="98"/>
  <c r="G153" i="98"/>
  <c r="G152" i="98"/>
  <c r="G149" i="98"/>
  <c r="G147" i="98"/>
  <c r="G146" i="98"/>
  <c r="G139" i="98"/>
  <c r="G138" i="98"/>
  <c r="G132" i="98"/>
  <c r="G131" i="98"/>
  <c r="G130" i="98"/>
  <c r="G125" i="98"/>
  <c r="G124" i="98"/>
  <c r="G122" i="98"/>
  <c r="G121" i="98"/>
  <c r="G120" i="98"/>
  <c r="G119" i="98"/>
  <c r="G118" i="98"/>
  <c r="G114" i="98"/>
  <c r="G109" i="98"/>
  <c r="G108" i="98"/>
  <c r="G107" i="98"/>
  <c r="G106" i="98"/>
  <c r="G103" i="98"/>
  <c r="G100" i="98"/>
  <c r="G99" i="98"/>
  <c r="G98" i="98"/>
  <c r="G97" i="98"/>
  <c r="G94" i="98"/>
  <c r="G93" i="98"/>
  <c r="G92" i="98"/>
  <c r="G89" i="98"/>
  <c r="G86" i="98"/>
  <c r="G80" i="98"/>
  <c r="G79" i="98"/>
  <c r="G78" i="98"/>
  <c r="G77" i="98"/>
  <c r="G76" i="98"/>
  <c r="G75" i="98"/>
  <c r="G74" i="98"/>
  <c r="G73" i="98"/>
  <c r="G71" i="98"/>
  <c r="G67" i="98"/>
  <c r="G60" i="98"/>
  <c r="G59" i="98"/>
  <c r="G82" i="98" s="1"/>
  <c r="G83" i="98" s="1"/>
  <c r="G49" i="98"/>
  <c r="G47" i="98"/>
  <c r="G43" i="98"/>
  <c r="G37" i="98"/>
  <c r="G31" i="98"/>
  <c r="G29" i="98"/>
  <c r="G28" i="98"/>
  <c r="G27" i="98"/>
  <c r="G26" i="98"/>
  <c r="G23" i="98"/>
  <c r="G22" i="98"/>
  <c r="G18" i="98"/>
  <c r="G17" i="98"/>
  <c r="G13" i="98"/>
  <c r="H163" i="97"/>
  <c r="H162" i="97"/>
  <c r="H159" i="97"/>
  <c r="H158" i="97"/>
  <c r="H151" i="97"/>
  <c r="H150" i="97"/>
  <c r="H149" i="97"/>
  <c r="H148" i="97"/>
  <c r="H143" i="97"/>
  <c r="H142" i="97"/>
  <c r="H141" i="97"/>
  <c r="H134" i="97"/>
  <c r="H133" i="97"/>
  <c r="H122" i="97"/>
  <c r="H121" i="97"/>
  <c r="H120" i="97"/>
  <c r="H119" i="97"/>
  <c r="H118" i="97"/>
  <c r="H117" i="97"/>
  <c r="H113" i="97"/>
  <c r="H112" i="97"/>
  <c r="H109" i="97"/>
  <c r="H106" i="97"/>
  <c r="H105" i="97"/>
  <c r="H104" i="97"/>
  <c r="H101" i="97"/>
  <c r="H98" i="97"/>
  <c r="H89" i="97"/>
  <c r="H88" i="97"/>
  <c r="H87" i="97"/>
  <c r="H86" i="97"/>
  <c r="H85" i="97"/>
  <c r="H84" i="97"/>
  <c r="H83" i="97"/>
  <c r="H82" i="97"/>
  <c r="H80" i="97"/>
  <c r="H77" i="97"/>
  <c r="H71" i="97"/>
  <c r="H70" i="97"/>
  <c r="H69" i="97"/>
  <c r="H68" i="97"/>
  <c r="H65" i="97"/>
  <c r="H64" i="97"/>
  <c r="H63" i="97"/>
  <c r="H58" i="97"/>
  <c r="H57" i="97"/>
  <c r="H56" i="97"/>
  <c r="H37" i="97"/>
  <c r="H35" i="97"/>
  <c r="H31" i="97"/>
  <c r="H25" i="97"/>
  <c r="H47" i="97" s="1"/>
  <c r="H21" i="95"/>
  <c r="H19" i="95"/>
  <c r="H11" i="95"/>
  <c r="G143" i="98" l="1"/>
  <c r="H112" i="103"/>
  <c r="H113" i="103" s="1"/>
  <c r="H171" i="103" s="1"/>
  <c r="H48" i="97"/>
  <c r="H94" i="97" s="1"/>
  <c r="H38" i="95"/>
  <c r="G144" i="98" l="1"/>
  <c r="G164" i="98" s="1"/>
  <c r="H95" i="97"/>
  <c r="H129" i="97" s="1"/>
  <c r="G165" i="98" l="1"/>
  <c r="G212" i="98" s="1"/>
  <c r="H130" i="97"/>
  <c r="H169" i="97" s="1"/>
  <c r="G213" i="98" l="1"/>
  <c r="H170" i="97"/>
  <c r="H227" i="97" s="1"/>
  <c r="H228" i="97" s="1"/>
  <c r="H276" i="97" l="1"/>
  <c r="H277" i="97" s="1"/>
  <c r="G277" i="98"/>
  <c r="G278" i="98" s="1"/>
  <c r="G316" i="98" s="1"/>
  <c r="H333" i="97" l="1"/>
  <c r="H334" i="97" s="1"/>
  <c r="H394" i="97" s="1"/>
  <c r="H395" i="97" s="1"/>
  <c r="H433" i="97" s="1"/>
  <c r="H434" i="97" s="1"/>
  <c r="H483" i="97" l="1"/>
  <c r="H484" i="97" s="1"/>
  <c r="H515" i="9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tc={82DA6A3E-7585-4D12-B217-606C87D939F8}</author>
  </authors>
  <commentList>
    <comment ref="E9" authorId="0" shapeId="0" xr:uid="{82DA6A3E-7585-4D12-B217-606C87D939F8}">
      <text>
        <t>[Threaded comment]
Your version of Excel allows you to read this threaded comment; however, any edits to it will get removed if the file is opened in a newer version of Excel. Learn more: https://go.microsoft.com/fwlink/?linkid=870924
Comment:
    Pump station + rising main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tc={EDC29838-174C-4CF6-8EB7-D757E7460E49}</author>
    <author>tc={D3194D70-56D7-4873-AE09-6F95D633BDF0}</author>
    <author>tc={0FFC6D29-7C4F-4983-854B-23CC046EA277}</author>
    <author>tc={33284605-E9DF-49AB-9922-2463F0930022}</author>
    <author>tc={E5686001-C5FE-4735-95EE-2589D1C61F8A}</author>
    <author>tc={92F722E1-E7F9-4AE8-B306-02B48A5FAB07}</author>
    <author>tc={A1D1BF21-93A3-4CD5-AE52-9E192BBA2CDE}</author>
    <author>tc={779FD985-1FD8-4BFC-B459-FA7A566F9B2D}</author>
    <author>tc={9C490E4C-AEAB-4167-B1A1-A48A3D0D13FB}</author>
    <author>tc={B4AEEAE4-40C0-4E93-8108-160E2C70F5D9}</author>
    <author>tc={C3AB0C1E-A8BC-4E0D-B693-8CC9E9E10D2F}</author>
    <author>tc={0DE33BF0-C8A2-4450-A66D-5FC24D335CAC}</author>
    <author>tc={92F51724-00B6-479B-B6A2-101F83202D41}</author>
    <author>tc={8EC316E4-C775-437A-889D-06ACFBBFD9CC}</author>
    <author>tc={104AEFAA-DC09-4871-98B6-FA4B00D12291}</author>
    <author>tc={38E709C3-B4D8-4D52-9A05-0EF5EA51BFBD}</author>
    <author>tc={CEE238B9-9679-4468-BEE5-F814C4C0574E}</author>
    <author>tc={53886F92-6302-44CB-966F-6D5822F3A5FB}</author>
    <author>tc={29D8BEF7-4F58-4E93-83E1-0DAEC949F618}</author>
    <author>tc={76D001E7-E966-49E6-9E9E-E6AC2AF102D4}</author>
    <author>tc={A0C6FCE4-A14E-4BF3-96A4-07F2F64A3E85}</author>
    <author>tc={4B3E389D-CAA0-4A10-A241-078CCF0D020B}</author>
  </authors>
  <commentList>
    <comment ref="F25" authorId="0" shapeId="0" xr:uid="{EDC29838-174C-4CF6-8EB7-D757E7460E49}">
      <text>
        <t>[Threaded comment]
Your version of Excel allows you to read this threaded comment; however, any edits to it will get removed if the file is opened in a newer version of Excel. Learn more: https://go.microsoft.com/fwlink/?linkid=870924
Comment:
    Pump station only</t>
      </text>
    </comment>
    <comment ref="F65" authorId="1" shapeId="0" xr:uid="{D3194D70-56D7-4873-AE09-6F95D633BDF0}">
      <text>
        <t>[Threaded comment]
Your version of Excel allows you to read this threaded comment; however, any edits to it will get removed if the file is opened in a newer version of Excel. Learn more: https://go.microsoft.com/fwlink/?linkid=870924
Comment:
    Beams = 18m^2, Columns = 9.01m^2</t>
      </text>
    </comment>
    <comment ref="F104" authorId="2" shapeId="0" xr:uid="{0FFC6D29-7C4F-4983-854B-23CC046EA277}">
      <text>
        <t>[Threaded comment]
Your version of Excel allows you to read this threaded comment; however, any edits to it will get removed if the file is opened in a newer version of Excel. Learn more: https://go.microsoft.com/fwlink/?linkid=870924
Comment:
    Apron</t>
      </text>
    </comment>
    <comment ref="F117" authorId="3" shapeId="0" xr:uid="{33284605-E9DF-49AB-9922-2463F0930022}">
      <text>
        <t>[Threaded comment]
Your version of Excel allows you to read this threaded comment; however, any edits to it will get removed if the file is opened in a newer version of Excel. Learn more: https://go.microsoft.com/fwlink/?linkid=870924
Comment:
    No strip footing</t>
      </text>
    </comment>
    <comment ref="F123" authorId="4" shapeId="0" xr:uid="{E5686001-C5FE-4735-95EE-2589D1C61F8A}">
      <text>
        <t>[Threaded comment]
Your version of Excel allows you to read this threaded comment; however, any edits to it will get removed if the file is opened in a newer version of Excel. Learn more: https://go.microsoft.com/fwlink/?linkid=870924
Comment:
    = 6 R.C Columns</t>
      </text>
    </comment>
    <comment ref="F150" authorId="5" shapeId="0" xr:uid="{92F722E1-E7F9-4AE8-B306-02B48A5FAB07}">
      <text>
        <t>[Threaded comment]
Your version of Excel allows you to read this threaded comment; however, any edits to it will get removed if the file is opened in a newer version of Excel. Learn more: https://go.microsoft.com/fwlink/?linkid=870924
Comment:
    Concrete Plinths x 2</t>
      </text>
    </comment>
    <comment ref="F151" authorId="6" shapeId="0" xr:uid="{A1D1BF21-93A3-4CD5-AE52-9E192BBA2CDE}">
      <text>
        <t>[Threaded comment]
Your version of Excel allows you to read this threaded comment; however, any edits to it will get removed if the file is opened in a newer version of Excel. Learn more: https://go.microsoft.com/fwlink/?linkid=870924
Comment:
    Inside the walls</t>
      </text>
    </comment>
    <comment ref="F152" authorId="7" shapeId="0" xr:uid="{779FD985-1FD8-4BFC-B459-FA7A566F9B2D}">
      <text>
        <t>[Threaded comment]
Your version of Excel allows you to read this threaded comment; however, any edits to it will get removed if the file is opened in a newer version of Excel. Learn more: https://go.microsoft.com/fwlink/?linkid=870924
Comment:
    Both top and bottom of ground floor slab finish</t>
      </text>
    </comment>
    <comment ref="F190" authorId="8" shapeId="0" xr:uid="{9C490E4C-AEAB-4167-B1A1-A48A3D0D13FB}">
      <text>
        <t>[Threaded comment]
Your version of Excel allows you to read this threaded comment; however, any edits to it will get removed if the file is opened in a newer version of Excel. Learn more: https://go.microsoft.com/fwlink/?linkid=870924
Comment:
    Pump station only</t>
      </text>
    </comment>
    <comment ref="F287" authorId="9" shapeId="0" xr:uid="{B4AEEAE4-40C0-4E93-8108-160E2C70F5D9}">
      <text>
        <t>[Threaded comment]
Your version of Excel allows you to read this threaded comment; however, any edits to it will get removed if the file is opened in a newer version of Excel. Learn more: https://go.microsoft.com/fwlink/?linkid=870924
Comment:
    No strip footing</t>
      </text>
    </comment>
    <comment ref="F313" authorId="10" shapeId="0" xr:uid="{C3AB0C1E-A8BC-4E0D-B693-8CC9E9E10D2F}">
      <text>
        <t>[Threaded comment]
Your version of Excel allows you to read this threaded comment; however, any edits to it will get removed if the file is opened in a newer version of Excel. Learn more: https://go.microsoft.com/fwlink/?linkid=870924
Comment:
    Concrete Plinths x 2</t>
      </text>
    </comment>
    <comment ref="F314" authorId="11" shapeId="0" xr:uid="{0DE33BF0-C8A2-4450-A66D-5FC24D335CAC}">
      <text>
        <t>[Threaded comment]
Your version of Excel allows you to read this threaded comment; however, any edits to it will get removed if the file is opened in a newer version of Excel. Learn more: https://go.microsoft.com/fwlink/?linkid=870924
Comment:
    Inside the walls</t>
      </text>
    </comment>
    <comment ref="F315" authorId="12" shapeId="0" xr:uid="{92F51724-00B6-479B-B6A2-101F83202D41}">
      <text>
        <t>[Threaded comment]
Your version of Excel allows you to read this threaded comment; however, any edits to it will get removed if the file is opened in a newer version of Excel. Learn more: https://go.microsoft.com/fwlink/?linkid=870924
Comment:
    Both top and bottom of ground floor slab finish</t>
      </text>
    </comment>
    <comment ref="F323" authorId="13" shapeId="0" xr:uid="{8EC316E4-C775-437A-889D-06ACFBBFD9CC}">
      <text>
        <t>[Threaded comment]
Your version of Excel allows you to read this threaded comment; however, any edits to it will get removed if the file is opened in a newer version of Excel. Learn more: https://go.microsoft.com/fwlink/?linkid=870924
Comment:
    Joints between the Floor slab and walls</t>
      </text>
    </comment>
    <comment ref="F354" authorId="14" shapeId="0" xr:uid="{104AEFAA-DC09-4871-98B6-FA4B00D12291}">
      <text>
        <t>[Threaded comment]
Your version of Excel allows you to read this threaded comment; however, any edits to it will get removed if the file is opened in a newer version of Excel. Learn more: https://go.microsoft.com/fwlink/?linkid=870924
Comment:
    Pump station only</t>
      </text>
    </comment>
    <comment ref="E381" authorId="15" shapeId="0" xr:uid="{38E709C3-B4D8-4D52-9A05-0EF5EA51BFBD}">
      <text>
        <t>[Threaded comment]
Your version of Excel allows you to read this threaded comment; however, any edits to it will get removed if the file is opened in a newer version of Excel. Learn more: https://go.microsoft.com/fwlink/?linkid=870924
Comment:
    Concrete protrude 500mm above ground</t>
      </text>
    </comment>
    <comment ref="F458" authorId="16" shapeId="0" xr:uid="{CEE238B9-9679-4468-BEE5-F814C4C0574E}">
      <text>
        <t>[Threaded comment]
Your version of Excel allows you to read this threaded comment; however, any edits to it will get removed if the file is opened in a newer version of Excel. Learn more: https://go.microsoft.com/fwlink/?linkid=870924
Comment:
    No strip footing</t>
      </text>
    </comment>
    <comment ref="F491" authorId="17" shapeId="0" xr:uid="{53886F92-6302-44CB-966F-6D5822F3A5FB}">
      <text>
        <t>[Threaded comment]
Your version of Excel allows you to read this threaded comment; however, any edits to it will get removed if the file is opened in a newer version of Excel. Learn more: https://go.microsoft.com/fwlink/?linkid=870924
Comment:
    Concrete Plinths x 2</t>
      </text>
    </comment>
    <comment ref="F492" authorId="18" shapeId="0" xr:uid="{29D8BEF7-4F58-4E93-83E1-0DAEC949F618}">
      <text>
        <t>[Threaded comment]
Your version of Excel allows you to read this threaded comment; however, any edits to it will get removed if the file is opened in a newer version of Excel. Learn more: https://go.microsoft.com/fwlink/?linkid=870924
Comment:
    Inside the walls</t>
      </text>
    </comment>
    <comment ref="F493" authorId="19" shapeId="0" xr:uid="{76D001E7-E966-49E6-9E9E-E6AC2AF102D4}">
      <text>
        <t>[Threaded comment]
Your version of Excel allows you to read this threaded comment; however, any edits to it will get removed if the file is opened in a newer version of Excel. Learn more: https://go.microsoft.com/fwlink/?linkid=870924
Comment:
    Both top and bottom of ground floor slab finish</t>
      </text>
    </comment>
    <comment ref="F498" authorId="20" shapeId="0" xr:uid="{A0C6FCE4-A14E-4BF3-96A4-07F2F64A3E85}">
      <text>
        <t>[Threaded comment]
Your version of Excel allows you to read this threaded comment; however, any edits to it will get removed if the file is opened in a newer version of Excel. Learn more: https://go.microsoft.com/fwlink/?linkid=870924
Comment:
    Joints between the Floor slab and walls</t>
      </text>
    </comment>
    <comment ref="F499" authorId="21" shapeId="0" xr:uid="{4B3E389D-CAA0-4A10-A241-078CCF0D020B}">
      <text>
        <t>[Threaded comment]
Your version of Excel allows you to read this threaded comment; however, any edits to it will get removed if the file is opened in a newer version of Excel. Learn more: https://go.microsoft.com/fwlink/?linkid=870924
Comment:
    Joints between the Floor slab and walls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tc={4A10B30D-6A4A-4EB3-A08C-D702FEA53C6B}</author>
    <author>tc={D5947F27-F931-4D04-8598-7E674ABD924F}</author>
    <author>tc={62B63D44-4027-42D7-B067-0DA8EC6E879E}</author>
    <author>tc={99F67A2F-BD56-43FE-A02B-B5D7BA94E5F1}</author>
    <author>tc={EE053964-DD29-409B-AE06-AFB937006197}</author>
    <author>tc={BA7EBE23-72EA-44C4-B2E4-AA251BC9B95E}</author>
    <author>tc={6A30974F-0122-47F6-8CBF-EEBD8F11DDA2}</author>
  </authors>
  <commentList>
    <comment ref="E13" authorId="0" shapeId="0" xr:uid="{4A10B30D-6A4A-4EB3-A08C-D702FEA53C6B}">
      <text>
        <t>[Threaded comment]
Your version of Excel allows you to read this threaded comment; however, any edits to it will get removed if the file is opened in a newer version of Excel. Learn more: https://go.microsoft.com/fwlink/?linkid=870924
Comment:
    All pump station chambers except the pump station building</t>
      </text>
    </comment>
    <comment ref="E37" authorId="1" shapeId="0" xr:uid="{D5947F27-F931-4D04-8598-7E674ABD924F}">
      <text>
        <t>[Threaded comment]
Your version of Excel allows you to read this threaded comment; however, any edits to it will get removed if the file is opened in a newer version of Excel. Learn more: https://go.microsoft.com/fwlink/?linkid=870924
Comment:
    Pump station chambers except the pump station building</t>
      </text>
    </comment>
    <comment ref="E97" authorId="2" shapeId="0" xr:uid="{62B63D44-4027-42D7-B067-0DA8EC6E879E}">
      <text>
        <t>[Threaded comment]
Your version of Excel allows you to read this threaded comment; however, any edits to it will get removed if the file is opened in a newer version of Excel. Learn more: https://go.microsoft.com/fwlink/?linkid=870924
Comment:
    75mm thick blinding for Inlet works</t>
      </text>
    </comment>
    <comment ref="E100" authorId="3" shapeId="0" xr:uid="{99F67A2F-BD56-43FE-A02B-B5D7BA94E5F1}">
      <text>
        <t>[Threaded comment]
Your version of Excel allows you to read this threaded comment; however, any edits to it will get removed if the file is opened in a newer version of Excel. Learn more: https://go.microsoft.com/fwlink/?linkid=870924
Comment:
    Total mass concrete below inlet works</t>
      </text>
    </comment>
    <comment ref="E106" authorId="4" shapeId="0" xr:uid="{EE053964-DD29-409B-AE06-AFB937006197}">
      <text>
        <t>[Threaded comment]
Your version of Excel allows you to read this threaded comment; however, any edits to it will get removed if the file is opened in a newer version of Excel. Learn more: https://go.microsoft.com/fwlink/?linkid=870924
Comment:
    Strip footing for bathroom next to the Inlet works</t>
      </text>
    </comment>
    <comment ref="E173" authorId="5" shapeId="0" xr:uid="{BA7EBE23-72EA-44C4-B2E4-AA251BC9B95E}">
      <text>
        <t>[Threaded comment]
Your version of Excel allows you to read this threaded comment; however, any edits to it will get removed if the file is opened in a newer version of Excel. Learn more: https://go.microsoft.com/fwlink/?linkid=870924
Comment:
    All pump station chambers except the pump station building</t>
      </text>
    </comment>
    <comment ref="E197" authorId="6" shapeId="0" xr:uid="{6A30974F-0122-47F6-8CBF-EEBD8F11DDA2}">
      <text>
        <t>[Threaded comment]
Your version of Excel allows you to read this threaded comment; however, any edits to it will get removed if the file is opened in a newer version of Excel. Learn more: https://go.microsoft.com/fwlink/?linkid=870924
Comment:
    Pump station chambers except the pump station building</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tc={97519534-8ADF-41BB-AD83-1EE55CE16F1D}</author>
    <author>tc={DA13B90A-D667-4A19-837D-DDAAFB7967D3}</author>
  </authors>
  <commentList>
    <comment ref="F50" authorId="0" shapeId="0" xr:uid="{97519534-8ADF-41BB-AD83-1EE55CE16F1D}">
      <text>
        <t>[Threaded comment]
Your version of Excel allows you to read this threaded comment; however, any edits to it will get removed if the file is opened in a newer version of Excel. Learn more: https://go.microsoft.com/fwlink/?linkid=870924
Comment:
    Scour Manholes x 2</t>
      </text>
    </comment>
    <comment ref="F89" authorId="1" shapeId="0" xr:uid="{DA13B90A-D667-4A19-837D-DDAAFB7967D3}">
      <text>
        <t>[Threaded comment]
Your version of Excel allows you to read this threaded comment; however, any edits to it will get removed if the file is opened in a newer version of Excel. Learn more: https://go.microsoft.com/fwlink/?linkid=870924
Comment:
    Splitter x 1, towards wetwell manhole x 1, towards emergency manhole x 1, manholes between wet well and emergency storage x 2</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tc={FC8133BF-1EAC-41A6-8449-78D89C8C4DF4}</author>
    <author>tc={3B946D16-B3D3-491C-BFA5-B7764CB7C8BF}</author>
    <author>tc={1480371B-BE94-455C-AECE-D5635F8F270D}</author>
    <author>tc={3E6FDEA7-7D03-4094-BBEE-21EBAB4DA3DC}</author>
  </authors>
  <commentList>
    <comment ref="F17" authorId="0" shapeId="0" xr:uid="{FC8133BF-1EAC-41A6-8449-78D89C8C4DF4}">
      <text>
        <t>[Threaded comment]
Your version of Excel allows you to read this threaded comment; however, any edits to it will get removed if the file is opened in a newer version of Excel. Learn more: https://go.microsoft.com/fwlink/?linkid=870924
Comment:
    Wet well x 1, Emergency x 2, Scour x 1</t>
      </text>
    </comment>
    <comment ref="F25" authorId="1" shapeId="0" xr:uid="{3B946D16-B3D3-491C-BFA5-B7764CB7C8BF}">
      <text>
        <t>[Threaded comment]
Your version of Excel allows you to read this threaded comment; however, any edits to it will get removed if the file is opened in a newer version of Excel. Learn more: https://go.microsoft.com/fwlink/?linkid=870924
Comment:
    Wetwell, Pump station, Emergency Storage</t>
      </text>
    </comment>
    <comment ref="F31" authorId="2" shapeId="0" xr:uid="{1480371B-BE94-455C-AECE-D5635F8F270D}">
      <text>
        <t>[Threaded comment]
Your version of Excel allows you to read this threaded comment; however, any edits to it will get removed if the file is opened in a newer version of Excel. Learn more: https://go.microsoft.com/fwlink/?linkid=870924
Comment:
    Wet well x 2, Scour Chamber x 2, Emergency x 2</t>
      </text>
    </comment>
    <comment ref="G43" authorId="3" shapeId="0" xr:uid="{3E6FDEA7-7D03-4094-BBEE-21EBAB4DA3DC}">
      <text>
        <t>[Threaded comment]
Your version of Excel allows you to read this threaded comment; however, any edits to it will get removed if the file is opened in a newer version of Excel. Learn more: https://go.microsoft.com/fwlink/?linkid=870924
Comment:
    I beam = R4 848.09 per 6.5m</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tc={2DE196DB-E0F6-4AE5-BFCA-2A25DDF30258}</author>
    <author>tc={971FEAC4-667C-49E8-9148-D55B7E06DAB3}</author>
  </authors>
  <commentList>
    <comment ref="F43" authorId="0" shapeId="0" xr:uid="{2DE196DB-E0F6-4AE5-BFCA-2A25DDF30258}">
      <text>
        <t>[Threaded comment]
Your version of Excel allows you to read this threaded comment; however, any edits to it will get removed if the file is opened in a newer version of Excel. Learn more: https://go.microsoft.com/fwlink/?linkid=870924
Comment:
    Top of Roof+Floor+Patio</t>
      </text>
    </comment>
    <comment ref="F47" authorId="1" shapeId="0" xr:uid="{971FEAC4-667C-49E8-9148-D55B7E06DAB3}">
      <text>
        <t>[Threaded comment]
Your version of Excel allows you to read this threaded comment; however, any edits to it will get removed if the file is opened in a newer version of Excel. Learn more: https://go.microsoft.com/fwlink/?linkid=870924
Comment:
    Roof+Patio</t>
      </text>
    </comment>
  </commentList>
</comments>
</file>

<file path=xl/sharedStrings.xml><?xml version="1.0" encoding="utf-8"?>
<sst xmlns="http://schemas.openxmlformats.org/spreadsheetml/2006/main" count="3158" uniqueCount="1569">
  <si>
    <t>8.3.3</t>
  </si>
  <si>
    <t>DESCRIPTION</t>
  </si>
  <si>
    <t>UNIT</t>
  </si>
  <si>
    <t>RATE</t>
  </si>
  <si>
    <t>AMOUNT</t>
  </si>
  <si>
    <t>m</t>
  </si>
  <si>
    <t>QTY</t>
  </si>
  <si>
    <t>Sum</t>
  </si>
  <si>
    <t>No.</t>
  </si>
  <si>
    <t>8.3.2</t>
  </si>
  <si>
    <t>8.3.2.1</t>
  </si>
  <si>
    <t>8.3.2.2</t>
  </si>
  <si>
    <t>Facilities for Contractor:</t>
  </si>
  <si>
    <t>8.3.4</t>
  </si>
  <si>
    <t>8.4.2</t>
  </si>
  <si>
    <t>PSA 8.4.2.1</t>
  </si>
  <si>
    <t>8.4.2.2</t>
  </si>
  <si>
    <t>8.4.3</t>
  </si>
  <si>
    <t>8.4.4</t>
  </si>
  <si>
    <t>8.4.5</t>
  </si>
  <si>
    <t>TEMPORARY WORKS</t>
  </si>
  <si>
    <t>%</t>
  </si>
  <si>
    <t>Month</t>
  </si>
  <si>
    <t>Plant.</t>
  </si>
  <si>
    <t>Contractual Requirements.</t>
  </si>
  <si>
    <t>m²</t>
  </si>
  <si>
    <t>LI</t>
  </si>
  <si>
    <t>ITEM NO</t>
  </si>
  <si>
    <t>8.4.2.1.d)</t>
  </si>
  <si>
    <t>Operate and maintain facilities on the Site for duration of Construction:</t>
  </si>
  <si>
    <t>PAYMENT REFERENCE</t>
  </si>
  <si>
    <t>Facilities for the Employer's Agent:</t>
  </si>
  <si>
    <t>PAINTING</t>
  </si>
  <si>
    <t>8.4.2.1.a)</t>
  </si>
  <si>
    <t>m³</t>
  </si>
  <si>
    <t>8.4.2.1.b)</t>
  </si>
  <si>
    <t>8.4.2.1.c)</t>
  </si>
  <si>
    <t>8.8.1</t>
  </si>
  <si>
    <t>8.8.2</t>
  </si>
  <si>
    <t>8.8.4</t>
  </si>
  <si>
    <t>8.2.5</t>
  </si>
  <si>
    <t>MISCELLANEOUS</t>
  </si>
  <si>
    <t>Repair / alteration to existing damaged concrete elements (Provisional):</t>
  </si>
  <si>
    <t>SANS 1200 L</t>
  </si>
  <si>
    <t>8.2.1</t>
  </si>
  <si>
    <t>CLEAR SITE</t>
  </si>
  <si>
    <t>8.3.3.1</t>
  </si>
  <si>
    <t>No</t>
  </si>
  <si>
    <t>Supply</t>
  </si>
  <si>
    <t>Install</t>
  </si>
  <si>
    <t>8.2.2</t>
  </si>
  <si>
    <t>8.3.1</t>
  </si>
  <si>
    <t>LIGHTING AND SMALL POWER</t>
  </si>
  <si>
    <t>SITE CLEARANCE</t>
  </si>
  <si>
    <t>PSD 8.3.2 a)</t>
  </si>
  <si>
    <t>8.3.2 b)</t>
  </si>
  <si>
    <t>m³.km</t>
  </si>
  <si>
    <t>8.2.3</t>
  </si>
  <si>
    <t>8.2.6</t>
  </si>
  <si>
    <t>8.1.2.3a)</t>
  </si>
  <si>
    <t>CONCRETE</t>
  </si>
  <si>
    <t>a) Screed to Floor Slab</t>
  </si>
  <si>
    <t>b) Screed to Roof Slab</t>
  </si>
  <si>
    <t>SCHEDULE 1: GENERAL</t>
  </si>
  <si>
    <t>8.3</t>
  </si>
  <si>
    <t>SCHEDULED FIXED-CHARGE AND VALUE RELATED ITEMS</t>
  </si>
  <si>
    <t>Contractual Requirements</t>
  </si>
  <si>
    <t>Establishment of Facilities on the Site:</t>
  </si>
  <si>
    <t>Facilities for Engineer (SANS 1200 AB)</t>
  </si>
  <si>
    <t>PSA 8.3.2.1(a)</t>
  </si>
  <si>
    <t xml:space="preserve">Engineers Office </t>
  </si>
  <si>
    <t>PSA 8.3.2.1(b)</t>
  </si>
  <si>
    <t>Communication costs (cellular phone)</t>
  </si>
  <si>
    <t>Nameboards (2 No.)</t>
  </si>
  <si>
    <t>PSA 8.3.2.1(d)</t>
  </si>
  <si>
    <t>Computer facilities complete with printer, modem with 4G connection</t>
  </si>
  <si>
    <t>Provision of survey equipment</t>
  </si>
  <si>
    <t>Facilities for Contractor</t>
  </si>
  <si>
    <t>8.3.2.2(a)</t>
  </si>
  <si>
    <t>Offices and storage sheds</t>
  </si>
  <si>
    <t>8.3.2.2(b)</t>
  </si>
  <si>
    <t>Workshops</t>
  </si>
  <si>
    <t>8.3.2.2(c)</t>
  </si>
  <si>
    <t>Laboratories</t>
  </si>
  <si>
    <t>8.3.2.2(e)</t>
  </si>
  <si>
    <t>Ablution and latrine facilities</t>
  </si>
  <si>
    <t>8.3.2.2(f)</t>
  </si>
  <si>
    <t>Tools and equipment</t>
  </si>
  <si>
    <t>PSA 8.3.2.2(g)</t>
  </si>
  <si>
    <t>Water supplies, electric power and communications</t>
  </si>
  <si>
    <t>8.3.2.2(h)</t>
  </si>
  <si>
    <t>Dealing with water (Sub-clause 5.5)</t>
  </si>
  <si>
    <t>8.3.2.2(i)</t>
  </si>
  <si>
    <t>Access (Sub-clause 5.8)</t>
  </si>
  <si>
    <t>Other fixed-charge obligations</t>
  </si>
  <si>
    <t xml:space="preserve">Removal of Site establishment </t>
  </si>
  <si>
    <t>Issuing of notices to consumers</t>
  </si>
  <si>
    <t>PSA 8.3.3.2</t>
  </si>
  <si>
    <t>OHS Act Obligations:</t>
  </si>
  <si>
    <t>i) General Safety obligations (incl. provision of personal protective equipment)</t>
  </si>
  <si>
    <t>ii) Health and Safety plan/file including health and safety training.</t>
  </si>
  <si>
    <t>iii) Fulfil legislated and/or specified requirements for blasting (incl. submission of plans).</t>
  </si>
  <si>
    <t>PSA 8.3.5.3</t>
  </si>
  <si>
    <t>Environmental Management Plan Obligations</t>
  </si>
  <si>
    <t>8.4</t>
  </si>
  <si>
    <t>SCHEDULED TIME-RELATED ITEMS</t>
  </si>
  <si>
    <t>PSA 8.2.1.2</t>
  </si>
  <si>
    <t xml:space="preserve">Provision of name board </t>
  </si>
  <si>
    <t xml:space="preserve">Provision of cellular phone </t>
  </si>
  <si>
    <t>8.4.2.2(a)</t>
  </si>
  <si>
    <t>8.4.2.2(b)</t>
  </si>
  <si>
    <t>8.4.2.2(c)</t>
  </si>
  <si>
    <t>8.4.2.2(e)</t>
  </si>
  <si>
    <t>8.4.2.2(f)</t>
  </si>
  <si>
    <t>PSA 8.4.2.2.(g)</t>
  </si>
  <si>
    <t>8.4.2.2(h)</t>
  </si>
  <si>
    <t>8.4.2.2(i)</t>
  </si>
  <si>
    <t>Supervision for the Duration of Construction</t>
  </si>
  <si>
    <t>Company and Head Office Overhead Costs for Duration of Contract</t>
  </si>
  <si>
    <t>Other Time-related Obligations</t>
  </si>
  <si>
    <t>PSA 8.4.6.1</t>
  </si>
  <si>
    <t xml:space="preserve">OHS Act Obligations </t>
  </si>
  <si>
    <t xml:space="preserve">i) General Safety obligations </t>
  </si>
  <si>
    <t>ii) Health and Safety plan/file</t>
  </si>
  <si>
    <t>(iii) Safety Officer</t>
  </si>
  <si>
    <t>PSA 8.4.6.2</t>
  </si>
  <si>
    <t>Security Services</t>
  </si>
  <si>
    <t>PSA 8.4.6.4</t>
  </si>
  <si>
    <t>EMP Obligations</t>
  </si>
  <si>
    <t>8.5</t>
  </si>
  <si>
    <t>SUMS STATED PROVISIONALLY BY ENGINEER</t>
  </si>
  <si>
    <t>Prov Sum</t>
  </si>
  <si>
    <t>8.8</t>
  </si>
  <si>
    <t>8.8.4(a)</t>
  </si>
  <si>
    <t>8.8.4(b)</t>
  </si>
  <si>
    <t>8.8.4(c)</t>
  </si>
  <si>
    <t>Day</t>
  </si>
  <si>
    <t>km</t>
  </si>
  <si>
    <t>PA 8.2.3</t>
  </si>
  <si>
    <t>XX</t>
  </si>
  <si>
    <t>EXCAVATION</t>
  </si>
  <si>
    <t>8.2.2.3</t>
  </si>
  <si>
    <t>MEDIUM PRESSURE PIPELINES</t>
  </si>
  <si>
    <t>8.2.4</t>
  </si>
  <si>
    <t>SANS 1200DB</t>
  </si>
  <si>
    <t xml:space="preserve"> SANS 1200 L </t>
  </si>
  <si>
    <t xml:space="preserve"> SPECIALS AND FITTINGS </t>
  </si>
  <si>
    <t xml:space="preserve"> 8.2.2 </t>
  </si>
  <si>
    <t xml:space="preserve"> Extra-over Item 2.4 for the supply, lay and bed of fittings with socket end joints, incl. cut lengths, disinfect </t>
  </si>
  <si>
    <t xml:space="preserve"> No </t>
  </si>
  <si>
    <t>160mm dia x 22.5°</t>
  </si>
  <si>
    <t xml:space="preserve">315mm dia </t>
  </si>
  <si>
    <t xml:space="preserve">Bulk excavation </t>
  </si>
  <si>
    <t>Excavate in all materials and use for embankment or backfill or dispose as ordered, from</t>
  </si>
  <si>
    <t xml:space="preserve"> a) Necessary excavations</t>
  </si>
  <si>
    <t>Extra-over for:</t>
  </si>
  <si>
    <t>SANS 1200 D 8.3.3 a)</t>
  </si>
  <si>
    <t>Restricted excavation:</t>
  </si>
  <si>
    <t>Excavate for restricted foundations, footings and pipe trenches in all materials and use for backfill or embankment or dispose:</t>
  </si>
  <si>
    <t>b) Inlet and outlet pipes</t>
  </si>
  <si>
    <t>a) To bottom of blinding layer</t>
  </si>
  <si>
    <t>SANS 1200 MFL</t>
  </si>
  <si>
    <t>BASE (LIGHT PAVEMENT STRUCTURES)</t>
  </si>
  <si>
    <t>SANS 1200 MFL 8.3.1</t>
  </si>
  <si>
    <t>SANS 1200 MFL 8.3.3</t>
  </si>
  <si>
    <t>Construct base with material from designated excavations:</t>
  </si>
  <si>
    <t>8.3.3 b)</t>
  </si>
  <si>
    <t>Construct the base with material from the stockpile and compact to relative compaction as specified in SANS 1200 MFL 5.4.3:</t>
  </si>
  <si>
    <t>8.3.3 b) 4)</t>
  </si>
  <si>
    <t>Stabilized base using type G5 material</t>
  </si>
  <si>
    <t>Stabilizing agent:</t>
  </si>
  <si>
    <t>a) Slaked road lime</t>
  </si>
  <si>
    <t>t</t>
  </si>
  <si>
    <t>b) Portland cement</t>
  </si>
  <si>
    <t xml:space="preserve">Dealing with water (Includes the continual dewatering of foundations for the encountering of ground water and stormwater) </t>
  </si>
  <si>
    <t xml:space="preserve">Safeguard the bulk excavation and maintain for the construction period until the backfill is complete </t>
  </si>
  <si>
    <t>SCHEDULED FORMWORK ITEMS</t>
  </si>
  <si>
    <t>Vertical:</t>
  </si>
  <si>
    <t>(a) To outside of walls</t>
  </si>
  <si>
    <t>(b) To inside of walls</t>
  </si>
  <si>
    <t>Narrow widths (up to 300mm wide):</t>
  </si>
  <si>
    <t>To sides of floor slabs</t>
  </si>
  <si>
    <t>Horizontal:</t>
  </si>
  <si>
    <t>Box out holes and form voids:</t>
  </si>
  <si>
    <t>Small, circular of diameter up to and including 0,35 m:</t>
  </si>
  <si>
    <t>SCHEDULED REINFORCEMENT ITEMS</t>
  </si>
  <si>
    <t xml:space="preserve">Over 0 m deep up to 0,5m deep </t>
  </si>
  <si>
    <t>Rough ( below ground):</t>
  </si>
  <si>
    <t>Smooth (above ground):</t>
  </si>
  <si>
    <t xml:space="preserve">(c) To roof slab including 1/2 round drip on outside </t>
  </si>
  <si>
    <t xml:space="preserve">(a) To soffits of slab and beams and stairs </t>
  </si>
  <si>
    <t>(b) To landings and inclined to staircase</t>
  </si>
  <si>
    <t>(d) To Beams</t>
  </si>
  <si>
    <t>Small, circular of diameter 0,35m up to and including 0,7m:</t>
  </si>
  <si>
    <t>700 x 700 for 450 dia Pipes</t>
  </si>
  <si>
    <t>650 x 650 for 400 dia Pipes</t>
  </si>
  <si>
    <t>600 x 600 for 350 dia Pipes</t>
  </si>
  <si>
    <t>500 x 500 for 250 dia Pipes</t>
  </si>
  <si>
    <t xml:space="preserve">150 x 250mm Deep for anchor bolts pockets </t>
  </si>
  <si>
    <t xml:space="preserve">200 x 200mm for electrical cable </t>
  </si>
  <si>
    <t xml:space="preserve">300 x 300mm for 150 dia Pipes </t>
  </si>
  <si>
    <t xml:space="preserve">200 x 200 for 75 dia Pipes </t>
  </si>
  <si>
    <t xml:space="preserve"> t </t>
  </si>
  <si>
    <t>High-tensile welded mesh</t>
  </si>
  <si>
    <t>(a) Reference 395</t>
  </si>
  <si>
    <t>(b) Reference 617</t>
  </si>
  <si>
    <t>(c) Reference 888</t>
  </si>
  <si>
    <t>All sizes</t>
  </si>
  <si>
    <t>(c) To sides of pipe supports</t>
  </si>
  <si>
    <t>SANS 1200G</t>
  </si>
  <si>
    <t xml:space="preserve">Mild steel bars </t>
  </si>
  <si>
    <t xml:space="preserve">High-tensile steel bars </t>
  </si>
  <si>
    <t>(a) In strip footings</t>
  </si>
  <si>
    <t>(b) In floor slabs</t>
  </si>
  <si>
    <t>(c) In concrete surround</t>
  </si>
  <si>
    <t>(d) In roof slab</t>
  </si>
  <si>
    <t xml:space="preserve">Strength concrete 25 Mpa/19 mm </t>
  </si>
  <si>
    <t>(e) In walls</t>
  </si>
  <si>
    <t>Strength concrete 15 MPa/19mm</t>
  </si>
  <si>
    <t>(a) Blinding layer in 50 mm thickness</t>
  </si>
  <si>
    <t xml:space="preserve">(b) Fill pockets for suction pipes </t>
  </si>
  <si>
    <t>(c) Cable ducts (500mm thick)</t>
  </si>
  <si>
    <t>(d) Mass concrete</t>
  </si>
  <si>
    <t>Strength concrete 20 MPa/8mm</t>
  </si>
  <si>
    <t>Drill 40 mm holes in rock to install Y32 Galvanized Anchors Grouted with:</t>
  </si>
  <si>
    <t>a) ABE 395 grout</t>
  </si>
  <si>
    <t>b) Cement slush</t>
  </si>
  <si>
    <t xml:space="preserve">               8.70 </t>
  </si>
  <si>
    <t xml:space="preserve"> Grouting </t>
  </si>
  <si>
    <t xml:space="preserve"> 150 x 150 </t>
  </si>
  <si>
    <t xml:space="preserve"> 200 x 200 </t>
  </si>
  <si>
    <t xml:space="preserve"> 400 x 400 </t>
  </si>
  <si>
    <t>700 x 700mm for 450 dia pipes</t>
  </si>
  <si>
    <t>650 x 650 for 400 dia pipes</t>
  </si>
  <si>
    <t>652 x 650 for 250 dia pipes</t>
  </si>
  <si>
    <t>651 x 650 for 355 dia pipes</t>
  </si>
  <si>
    <t>Steel-floated finish</t>
  </si>
  <si>
    <t>(a) To top of floor slab</t>
  </si>
  <si>
    <t>(b) To top of roof slab</t>
  </si>
  <si>
    <t>(c) To top of plinth</t>
  </si>
  <si>
    <t>Unformed surface finishes:</t>
  </si>
  <si>
    <t>(d) To top of walls</t>
  </si>
  <si>
    <t xml:space="preserve">Joints </t>
  </si>
  <si>
    <t>Bitumen Sealent</t>
  </si>
  <si>
    <t>(a) Denso bitumen sealant between walls and precast slab</t>
  </si>
  <si>
    <t>Joint Sealant</t>
  </si>
  <si>
    <t>(a) Sealostrip on joints</t>
  </si>
  <si>
    <t>(b) 2 Layers of malthoid or hard board between walls and roof slab</t>
  </si>
  <si>
    <t>Test Blocks</t>
  </si>
  <si>
    <t>Water tighness testing, inlcuding provision of water</t>
  </si>
  <si>
    <t xml:space="preserve">Sum </t>
  </si>
  <si>
    <t>(g) In apron slab</t>
  </si>
  <si>
    <t xml:space="preserve">Close all openings with a non-shrink grout after installation of pipe </t>
  </si>
  <si>
    <t xml:space="preserve">150 x 150 </t>
  </si>
  <si>
    <t xml:space="preserve">200 x 200 </t>
  </si>
  <si>
    <t xml:space="preserve">400 x 400 </t>
  </si>
  <si>
    <t>a)Strength concrete 20 Mpa/ 19mm mass Concrete</t>
  </si>
  <si>
    <t>b) Strength concrete 25 Mpa/ 19mm reinforced Concrete</t>
  </si>
  <si>
    <t>Water tighness testing, including provision of water</t>
  </si>
  <si>
    <t>(c) Columns and beams</t>
  </si>
  <si>
    <t>8.3.5</t>
  </si>
  <si>
    <t>SANS 1200 ME</t>
  </si>
  <si>
    <t>SUBBASE</t>
  </si>
  <si>
    <t>SANS 1200 MJ</t>
  </si>
  <si>
    <t>SEGMENTED PAVING</t>
  </si>
  <si>
    <t>SANS 1200 MK</t>
  </si>
  <si>
    <t>KERBING AND CHANNELLING</t>
  </si>
  <si>
    <t>(a) Intermediate excavation</t>
  </si>
  <si>
    <t>(b) Hard rock excavation</t>
  </si>
  <si>
    <t xml:space="preserve">(c) Hand excavation and backfill only where ordered by the Engineer 
</t>
  </si>
  <si>
    <t>a) Natural gravel (G4)</t>
  </si>
  <si>
    <t xml:space="preserve">Construct base with material from commercial sources </t>
  </si>
  <si>
    <t>SCHEDULE 6: PUMP STATION</t>
  </si>
  <si>
    <t>SCHEDULE 7: CHAMBERS</t>
  </si>
  <si>
    <t>8.3.8</t>
  </si>
  <si>
    <t>8.3.9</t>
  </si>
  <si>
    <t>Topsoiling</t>
  </si>
  <si>
    <t>Provision of edge restraints</t>
  </si>
  <si>
    <t>8.2.7</t>
  </si>
  <si>
    <t>CONNECTION TO EXISTING WATER NETWORK</t>
  </si>
  <si>
    <t>Supply all labor and material to connect to main supply pipeline including excavation backfill, disposal of surplus material, cutting of pipes and moving of fittings and making good</t>
  </si>
  <si>
    <t>Prov. Sum</t>
  </si>
  <si>
    <t>sum</t>
  </si>
  <si>
    <t xml:space="preserve">Strength concrete 55 Mpa/19 mm </t>
  </si>
  <si>
    <t>Ladders, complete and installed:</t>
  </si>
  <si>
    <t>(a) Access steps at bunded areas</t>
  </si>
  <si>
    <t>(b) Ladder max 2,5m high, including safety cage</t>
  </si>
  <si>
    <t>c) Ladder max 5,0m high, including safety cage</t>
  </si>
  <si>
    <t>1m x 1m x 1m deep in 230 plastered brickworks with concrete base and cover slab</t>
  </si>
  <si>
    <t>Overheads, charges and profit on item  above</t>
  </si>
  <si>
    <t xml:space="preserve"> CONCRETE</t>
  </si>
  <si>
    <t>m3</t>
  </si>
  <si>
    <t>Making and testing 150 × 150 × 150mm concrete strength test cubes</t>
  </si>
  <si>
    <t>SANS 1200 DM</t>
  </si>
  <si>
    <t>Item
No</t>
  </si>
  <si>
    <t>Payment</t>
  </si>
  <si>
    <t>Description</t>
  </si>
  <si>
    <t>Unit</t>
  </si>
  <si>
    <t>Qty</t>
  </si>
  <si>
    <t>Rate</t>
  </si>
  <si>
    <t>Amount 
(Rand)</t>
  </si>
  <si>
    <t>4</t>
  </si>
  <si>
    <t>SANS
1200 C</t>
  </si>
  <si>
    <t>4.1</t>
  </si>
  <si>
    <t>4.1.1</t>
  </si>
  <si>
    <t>Clear and grub Site</t>
  </si>
  <si>
    <t xml:space="preserve">Remove and grub large trees and tree stumps of girth </t>
  </si>
  <si>
    <t>a) over 1 m and up to 2 m</t>
  </si>
  <si>
    <t>b) over 2 m and up to 3 m</t>
  </si>
  <si>
    <t>Re-clear surfaces (provisional) (where ordered by Engineer)</t>
  </si>
  <si>
    <t>ha</t>
  </si>
  <si>
    <t>Take down existing fences</t>
  </si>
  <si>
    <t>Clear hedge and, where not scheduled separately, fence</t>
  </si>
  <si>
    <t>Dismantle and remove pipelines (not encased in concrete), electricity transmission lines, cables, etc.</t>
  </si>
  <si>
    <t>Dismantle and remove pipelines encased in concrete</t>
  </si>
  <si>
    <t xml:space="preserve">Demolish and remove structures/buildings </t>
  </si>
  <si>
    <t xml:space="preserve"> Total Carried Forward To Summary</t>
  </si>
  <si>
    <t>5</t>
  </si>
  <si>
    <t>SCHEDULE 5 : EARTHWORKS</t>
  </si>
  <si>
    <t>SANS
1200 D</t>
  </si>
  <si>
    <t>8.3.1.2</t>
  </si>
  <si>
    <t>Remove topsoil to nominal depth 150mm, stockpile, and maintain</t>
  </si>
  <si>
    <t>IMPORT MATERIAL</t>
  </si>
  <si>
    <t>5.2.1</t>
  </si>
  <si>
    <t>To complete terraces : from borrow pits (G5 or equivalent)</t>
  </si>
  <si>
    <t>To complete terraces : from commercial sources (G5 or equivalent) (Provisional)</t>
  </si>
  <si>
    <t>Deal with overburden</t>
  </si>
  <si>
    <t>Extra excavation in all materials to provide working space for outside formwork</t>
  </si>
  <si>
    <t>FINISHINGS</t>
  </si>
  <si>
    <t>5.3.1</t>
  </si>
  <si>
    <t>8.3.10</t>
  </si>
  <si>
    <t>5.3.2</t>
  </si>
  <si>
    <t>8.3.11</t>
  </si>
  <si>
    <t>Grassing</t>
  </si>
  <si>
    <t>5.4.1</t>
  </si>
  <si>
    <t>5.4.2</t>
  </si>
  <si>
    <t>8</t>
  </si>
  <si>
    <t>SANS 1200 DB</t>
  </si>
  <si>
    <t>PIPE TRENCHES</t>
  </si>
  <si>
    <t>8.2</t>
  </si>
  <si>
    <t>a) Excavate in all materials for trenches, backfill, compact, and dispose of surplus/ unsuitable material, for pipes: 100 mm diam. to 700 mm for total trench depth:</t>
  </si>
  <si>
    <t>Exceeding 0,0 m but not exceeding 1,0 m</t>
  </si>
  <si>
    <t>Exceeding 1,0 m but not exceeding 2,0 m</t>
  </si>
  <si>
    <t>Exceeding 2,0 m but not exceeding 3,0 m</t>
  </si>
  <si>
    <t>Exceeding 3,0 m but not exceeding 4,0 m</t>
  </si>
  <si>
    <t>Exceeding 4,0 m but not exceeding 5,0 m</t>
  </si>
  <si>
    <t>8.3.6</t>
  </si>
  <si>
    <t>8.3.7</t>
  </si>
  <si>
    <t>Intermediate excavation</t>
  </si>
  <si>
    <t>Hard rock excavation</t>
  </si>
  <si>
    <t>c) Excavate and dispose of unsuitable material from trench bottom (Provisional)</t>
  </si>
  <si>
    <t>EXCAVATION ANCILLARIES</t>
  </si>
  <si>
    <t>Make-up deficiency in backfill material (Provisional)</t>
  </si>
  <si>
    <t>a) from other necessary excavations on site</t>
  </si>
  <si>
    <t>8.3.3.3</t>
  </si>
  <si>
    <t>Compaction in road reserves</t>
  </si>
  <si>
    <t>a) Shore trench opposite structure or service</t>
  </si>
  <si>
    <t>(ii) opposite existing pipe service where instructed by the Engineer</t>
  </si>
  <si>
    <t xml:space="preserve"> Total Carried Forward</t>
  </si>
  <si>
    <t xml:space="preserve"> Brought Forward</t>
  </si>
  <si>
    <t>a) Services that intersect a trench</t>
  </si>
  <si>
    <t>8.5.1</t>
  </si>
  <si>
    <t>1) Cables</t>
  </si>
  <si>
    <t>2) Water mains up to 600 mm diam.</t>
  </si>
  <si>
    <t>3) Water mains over 600 mm diam.</t>
  </si>
  <si>
    <t>8.5.4</t>
  </si>
  <si>
    <t>4) Stormwater pipes up to 600 mm</t>
  </si>
  <si>
    <t>b) Services that adjoin a trench</t>
  </si>
  <si>
    <t>SABS 1200 LB</t>
  </si>
  <si>
    <t>BEDDING (PIPES)</t>
  </si>
  <si>
    <t>Provision of Bedding trench excavation within 0,5 km (Sub-clause 3.4.1)</t>
  </si>
  <si>
    <t>a) Selected granular material</t>
  </si>
  <si>
    <t>b) Selected fill material</t>
  </si>
  <si>
    <t>Supply only of Bedding by Importation</t>
  </si>
  <si>
    <t>8.2.2.1</t>
  </si>
  <si>
    <t>From other necessary excavations within 0,5 km (Provisional)</t>
  </si>
  <si>
    <t>1) Selected granular material</t>
  </si>
  <si>
    <t>2) Selected fill blanket</t>
  </si>
  <si>
    <t>8.2.2.2</t>
  </si>
  <si>
    <t>From borrow pits (Provisional)</t>
  </si>
  <si>
    <t>2) Selected fill material</t>
  </si>
  <si>
    <t>From commercial sources (Provisional)</t>
  </si>
  <si>
    <t>Manholes</t>
  </si>
  <si>
    <t>Concrete structures</t>
  </si>
  <si>
    <t>b) Extra-over items 8.3.1 to 8.3.5 included for (provisional):</t>
  </si>
  <si>
    <t>(i) opposite pump station</t>
  </si>
  <si>
    <t>PAYMENT</t>
  </si>
  <si>
    <t>SANS1200 LD</t>
  </si>
  <si>
    <t>SCHEDULED ITEM</t>
  </si>
  <si>
    <t xml:space="preserve">Supply , Lay, Joint, Bed, backfill on flexible bedding Pipes Complete with couplings and Test pipeline </t>
  </si>
  <si>
    <t>a) Pipes: Class 34 Solid wall or 400kPa uPVC, SANS 791/1601/21138-1/21138-2/21138-3</t>
  </si>
  <si>
    <t>160mm dia.</t>
  </si>
  <si>
    <t>200mm dia.</t>
  </si>
  <si>
    <t xml:space="preserve">250mm dia. </t>
  </si>
  <si>
    <t xml:space="preserve">315mm dia. </t>
  </si>
  <si>
    <t xml:space="preserve">355 mm dia. </t>
  </si>
  <si>
    <t xml:space="preserve">400mm dia. </t>
  </si>
  <si>
    <t>Total Carried Forward</t>
  </si>
  <si>
    <t>Total Brought Forward</t>
  </si>
  <si>
    <t>Supply and erect precast concrete manholes of type as approved by the Employer’s agent as shown in standard detailed drawings including excavations, backfilling and compaction, including construction of in-situ bases, concrete benching and channeling: include manhole covers and frames, approved step irons. All manholes to be water tight with a method as approved by the Employers’ agent</t>
  </si>
  <si>
    <t>a) Manholes Rings of up to and including 1250mm dia. to depth:</t>
  </si>
  <si>
    <t xml:space="preserve">0m to 2.0m </t>
  </si>
  <si>
    <t>2.0m to 3.0m</t>
  </si>
  <si>
    <t>3.0m to 4.0m</t>
  </si>
  <si>
    <t xml:space="preserve">4.0m to 5.0m </t>
  </si>
  <si>
    <t>Greater than 5.0m deep</t>
  </si>
  <si>
    <t>b) Manholes Rings greater than 1250m dia. up to and including 1500mm dia. to depth:</t>
  </si>
  <si>
    <t>c) Manholes Rings greater than 1500m dia. up to and including 1750mm dia. to depth:</t>
  </si>
  <si>
    <t>d) Manholes Rings greater than 1750m dia. up to and including 2000mm dia. to depth:</t>
  </si>
  <si>
    <t>e) Manholes Rings greater than 2000mm dia. up to and including 2600mm dia. to depth:</t>
  </si>
  <si>
    <t xml:space="preserve">Benching required to accommodate more than 2 pipes entering a manhole. </t>
  </si>
  <si>
    <t>Erf Connections</t>
  </si>
  <si>
    <t>Supply, bed, lay, joint, and test new property connection including all fittings related to the erf connections:</t>
  </si>
  <si>
    <r>
      <t>a) 110mm dia.</t>
    </r>
    <r>
      <rPr>
        <b/>
        <sz val="9"/>
        <color rgb="FF000000"/>
        <rFont val="Arial Narrow"/>
        <family val="2"/>
      </rPr>
      <t xml:space="preserve"> </t>
    </r>
    <r>
      <rPr>
        <sz val="9"/>
        <color rgb="FF000000"/>
        <rFont val="Arial Narrow"/>
        <family val="2"/>
      </rPr>
      <t>uPVC Class 34 Solid wall</t>
    </r>
  </si>
  <si>
    <t> 8.2.7</t>
  </si>
  <si>
    <t>Encasing of pipes in concrete (20Mpa concrete)</t>
  </si>
  <si>
    <t> 8.2.8</t>
  </si>
  <si>
    <t>Anchor blocks</t>
  </si>
  <si>
    <t>PSL 8</t>
  </si>
  <si>
    <t>Provide concrete anchor blocks of any size</t>
  </si>
  <si>
    <t>8.2.10</t>
  </si>
  <si>
    <t>Permanent Plug Stoppers</t>
  </si>
  <si>
    <t> 8.2.11</t>
  </si>
  <si>
    <t>Connection to existing sewer:</t>
  </si>
  <si>
    <t xml:space="preserve">Break existing manhole, channel and benching and rebuilt manhole with new channel and benching the rate shall include any temporary sewer diversion or over pumping required </t>
  </si>
  <si>
    <t> 8.2.12</t>
  </si>
  <si>
    <t>Raising or Lowering of existing manhole:</t>
  </si>
  <si>
    <t>a) Inspection of sewer line for damages/blockages and pipe direction in conjunction with the supervisor</t>
  </si>
  <si>
    <t>b) Cleaning and unblocking of existing sewer pipe and tie-in manholes as instructed by the supervisor</t>
  </si>
  <si>
    <t xml:space="preserve">Supply, handle, lay and bed OPVC Class 12 pipes with rubber ring couplings to SANS 966, test and disinfect </t>
  </si>
  <si>
    <t>SANS 1200A</t>
  </si>
  <si>
    <t>1.01</t>
  </si>
  <si>
    <t>1.02</t>
  </si>
  <si>
    <t>1.03</t>
  </si>
  <si>
    <t>1.04</t>
  </si>
  <si>
    <t>PSA 8.3.2.1 c)</t>
  </si>
  <si>
    <t>1.05</t>
  </si>
  <si>
    <t>1.06</t>
  </si>
  <si>
    <t>PSA 8.3.2.1 e)</t>
  </si>
  <si>
    <t>1.07</t>
  </si>
  <si>
    <t>1.08</t>
  </si>
  <si>
    <t>1.09</t>
  </si>
  <si>
    <t>1.10</t>
  </si>
  <si>
    <t>1.11</t>
  </si>
  <si>
    <t>1.12</t>
  </si>
  <si>
    <t>1.13</t>
  </si>
  <si>
    <t>1.14</t>
  </si>
  <si>
    <t>1.15</t>
  </si>
  <si>
    <t>8.3.2.2.(j)</t>
  </si>
  <si>
    <t>1.16</t>
  </si>
  <si>
    <t>1.17</t>
  </si>
  <si>
    <t>1.18</t>
  </si>
  <si>
    <t>PSA 8.3.5.1</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</si>
  <si>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</si>
  <si>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</si>
  <si>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</si>
  <si>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</si>
  <si>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</si>
  <si>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</si>
  <si>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</si>
  <si>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</si>
  <si>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</si>
  <si>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</si>
  <si>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</si>
  <si>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</si>
  <si>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</si>
  <si>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</si>
  <si>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</si>
  <si>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</si>
  <si>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</si>
  <si>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</si>
  <si>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</si>
  <si>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</si>
  <si>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</si>
  <si>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</si>
  <si>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</si>
  <si>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</si>
  <si>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</si>
  <si>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</si>
  <si>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</si>
  <si>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 xml:space="preserve"> Total Carried to Summary</t>
  </si>
  <si>
    <t>SCHEDULE 2: GENERAL - DAYWORKS &amp; PROVISIONAL SUMS</t>
  </si>
  <si>
    <t>2.01</t>
  </si>
  <si>
    <t>a) Safeguarding of excavations as required by the Engineer</t>
  </si>
  <si>
    <t>2.02</t>
  </si>
  <si>
    <t>a)(i). Overheads, charges and profit on item 2.01 above</t>
  </si>
  <si>
    <t>2.03</t>
  </si>
  <si>
    <t xml:space="preserve">b)Additional Control tests by independent laboratory </t>
  </si>
  <si>
    <t>2.04</t>
  </si>
  <si>
    <t>b)(i) Overheads, charges and profit on item 2.03 above</t>
  </si>
  <si>
    <t>2.05</t>
  </si>
  <si>
    <t>c) Relocation of existing services (water mains, electricity cables/poles, etc.) by Services utility</t>
  </si>
  <si>
    <t>2.06</t>
  </si>
  <si>
    <t>c)(i) Overheads, charges and profit on item 2.05 above</t>
  </si>
  <si>
    <t>2.07</t>
  </si>
  <si>
    <t>d) Additional surveys and underground service detection by nominated specialist as ordered by Engineer</t>
  </si>
  <si>
    <t>2.08</t>
  </si>
  <si>
    <t>d)(i) Overheads, charges and profit on item 2.07 above</t>
  </si>
  <si>
    <t>2.09</t>
  </si>
  <si>
    <t>e) Provision for training of targeted labourers</t>
  </si>
  <si>
    <t>2.10</t>
  </si>
  <si>
    <t>e)(i) Overheads, charges and profit on item 2.09 above</t>
  </si>
  <si>
    <t>2.11</t>
  </si>
  <si>
    <t>f)Safeguarding of excavations as required by the Engineer</t>
  </si>
  <si>
    <t>2.12</t>
  </si>
  <si>
    <t>f)(i) Overhead, charges and profit on item 2.11 above</t>
  </si>
  <si>
    <t>2.13</t>
  </si>
  <si>
    <t>g) Appoint a Community Liaison Officer from the community for the duration  of the contract</t>
  </si>
  <si>
    <t>2.14</t>
  </si>
  <si>
    <t>g)(i) Overheads, charges and profit on item 2.13</t>
  </si>
  <si>
    <t>2.15</t>
  </si>
  <si>
    <t>h)Tri-gonometrical survey beacons, bench marks and plot boundary pegs, -locate and record and expose on completion of Works</t>
  </si>
  <si>
    <t>2.16</t>
  </si>
  <si>
    <t>h)(i)Contractors mark-up on Item 2.15 above</t>
  </si>
  <si>
    <t>2.17</t>
  </si>
  <si>
    <t>2.18</t>
  </si>
  <si>
    <t>2.19</t>
  </si>
  <si>
    <t>2.20</t>
  </si>
  <si>
    <t>8.7</t>
  </si>
  <si>
    <t>DAYWORKS</t>
  </si>
  <si>
    <t>2.21</t>
  </si>
  <si>
    <t>Unskilled Labour</t>
  </si>
  <si>
    <t>hours</t>
  </si>
  <si>
    <t>2.22</t>
  </si>
  <si>
    <t>Semi-skilled Labour</t>
  </si>
  <si>
    <t>2.23</t>
  </si>
  <si>
    <t xml:space="preserve">Construction-hand </t>
  </si>
  <si>
    <t>2.24</t>
  </si>
  <si>
    <t>Carpenter</t>
  </si>
  <si>
    <t>2.25</t>
  </si>
  <si>
    <t>Driver (LDV, machines, trucks, etc.)</t>
  </si>
  <si>
    <t>2.26</t>
  </si>
  <si>
    <t>Artisan</t>
  </si>
  <si>
    <t>2.27</t>
  </si>
  <si>
    <t>Foreman</t>
  </si>
  <si>
    <t>2.28</t>
  </si>
  <si>
    <t>Gangers and section leaders</t>
  </si>
  <si>
    <t>2.29</t>
  </si>
  <si>
    <t>Bricklayer or plasterer</t>
  </si>
  <si>
    <t>2.30</t>
  </si>
  <si>
    <t>Welder</t>
  </si>
  <si>
    <t>PLANT</t>
  </si>
  <si>
    <t>Tenderers to insert the hire rate at which each item will be charged that will cover all relevant costs of plant hire, including operating crew</t>
  </si>
  <si>
    <t>2.31</t>
  </si>
  <si>
    <t>Lowbed transport of plant to and from site</t>
  </si>
  <si>
    <t>2.32</t>
  </si>
  <si>
    <t>Excavator (medium), between 93kW &amp; 200kW</t>
  </si>
  <si>
    <t>2.33</t>
  </si>
  <si>
    <t>Tractor loader backhoe (TLB)</t>
  </si>
  <si>
    <t>2.34</t>
  </si>
  <si>
    <t>Front end wheel loaders (2 cub or larger)</t>
  </si>
  <si>
    <t>2.35</t>
  </si>
  <si>
    <t>Generator 5Kw</t>
  </si>
  <si>
    <t>2.36</t>
  </si>
  <si>
    <t>Trucks (6 cub or larger)</t>
  </si>
  <si>
    <t>2.37</t>
  </si>
  <si>
    <t>Tip trucks (10 Cub or larger)</t>
  </si>
  <si>
    <t>2.38</t>
  </si>
  <si>
    <t>Water pump 100mm diameter</t>
  </si>
  <si>
    <t>2.39</t>
  </si>
  <si>
    <t>Plate compactor</t>
  </si>
  <si>
    <t>2.40</t>
  </si>
  <si>
    <t>Light delivery vehicles (1ton or equivalent)</t>
  </si>
  <si>
    <t>2.41</t>
  </si>
  <si>
    <t>Sewer pump 100mm diameter</t>
  </si>
  <si>
    <t>2.42</t>
  </si>
  <si>
    <t>Contractors Access Road to Works</t>
  </si>
  <si>
    <t xml:space="preserve"> Sum</t>
  </si>
  <si>
    <t>2.43</t>
  </si>
  <si>
    <t xml:space="preserve">Dealing  with Traffic </t>
  </si>
  <si>
    <t>Existing Services</t>
  </si>
  <si>
    <t>2.44</t>
  </si>
  <si>
    <t>Supply (or hire) and use of specialist equipment for the detection of a particular service (electrical) on request of the Employer’s Agent</t>
  </si>
  <si>
    <t>2.45</t>
  </si>
  <si>
    <t>The use of equipment for detection referred to in item 1.89 above</t>
  </si>
  <si>
    <t>2.46</t>
  </si>
  <si>
    <t>Excavation and backfill by hand in soft material to expose service</t>
  </si>
  <si>
    <t>PSA8.8.7</t>
  </si>
  <si>
    <t>Provision of PVC sleeves for protection of existing services (as instructed by Employer’s agent):</t>
  </si>
  <si>
    <t>(a) Split PVC pipes sleeves, for diameter:</t>
  </si>
  <si>
    <t>2.47</t>
  </si>
  <si>
    <t xml:space="preserve">    (i) 200 mm Ø</t>
  </si>
  <si>
    <t>2.48</t>
  </si>
  <si>
    <t xml:space="preserve">    (ii) 250 mm Ø</t>
  </si>
  <si>
    <t>2.49</t>
  </si>
  <si>
    <t>PSA8.8.8</t>
  </si>
  <si>
    <t>Survey of existing services</t>
  </si>
  <si>
    <t>2.50</t>
  </si>
  <si>
    <t>PSA8.8.9</t>
  </si>
  <si>
    <t>Liaison with service providers, landusers, land owners regarding shutdowns &amp; connections</t>
  </si>
  <si>
    <t>2.51</t>
  </si>
  <si>
    <t>PSA8.8.10</t>
  </si>
  <si>
    <t>Provision of record/as-build drawings</t>
  </si>
  <si>
    <t xml:space="preserve">SANS 1200H </t>
  </si>
  <si>
    <t>PSHA 8.3.2</t>
  </si>
  <si>
    <t>HANDRAILS</t>
  </si>
  <si>
    <t>PSHA 8.3.7</t>
  </si>
  <si>
    <t>ACCESS COVERS</t>
  </si>
  <si>
    <t>LADDERS</t>
  </si>
  <si>
    <t>PSHA 8.3.3</t>
  </si>
  <si>
    <t>b) Galvanized Steel</t>
  </si>
  <si>
    <t>AIR VENTILATOR</t>
  </si>
  <si>
    <t>FLOORING</t>
  </si>
  <si>
    <t>PSHA 8.3.4</t>
  </si>
  <si>
    <t>b) Prefabricated floor grids</t>
  </si>
  <si>
    <t>i) Prefabricated mentis 50x4.5 mm floor grid complete for tower shaft access staircase landings</t>
  </si>
  <si>
    <t>STRUCTURAL STEELWORK - PUMP STATION</t>
  </si>
  <si>
    <t>EARTHWORKS (ROADS, SUBGRADE)</t>
  </si>
  <si>
    <t>Treatment of roadbed</t>
  </si>
  <si>
    <t>a) Road-bed preparation and compaction in layers of 150 mm</t>
  </si>
  <si>
    <t>1) of material to 90% Mod. AASHTO density</t>
  </si>
  <si>
    <t>b) In-place treatment of road-bed in intermediate or hard material</t>
  </si>
  <si>
    <t>1) Ripping</t>
  </si>
  <si>
    <t>Cut to fill (Within the free haul distance)</t>
  </si>
  <si>
    <t>a) Compact to 90% of modified AASHTO maximum density</t>
  </si>
  <si>
    <t>b) Rockfill, process and compact</t>
  </si>
  <si>
    <t>Borrow to fill</t>
  </si>
  <si>
    <t>Selected Layer compacted to 93% of modified AASHTO maximum density</t>
  </si>
  <si>
    <t>Extra over Items 19.1.3 to 19.1.7 for excavating and breaking down material in:</t>
  </si>
  <si>
    <t>a) Intermediate excavation</t>
  </si>
  <si>
    <t>b) Hard excavation</t>
  </si>
  <si>
    <t>Cut to spoil or stockpile from:</t>
  </si>
  <si>
    <t>a) Soft excavation</t>
  </si>
  <si>
    <t>b) Intermediate excavation (to be approved by the Engineer)</t>
  </si>
  <si>
    <t>c) Hard excavation (blasting)</t>
  </si>
  <si>
    <t>Extra-over items 19.1.3  to 19.1.7 for temporary stockpiling of material</t>
  </si>
  <si>
    <t>PSDM 8.3.17</t>
  </si>
  <si>
    <t>Extra over Items 19.1.3 to 19.1.7 for obtaining material from commercial sources</t>
  </si>
  <si>
    <t>Construct 150 mm subbase course with a G6 type material from borrow pit and compact to 95% Mod AASHTO maximum density</t>
  </si>
  <si>
    <t>Construct 150 mm subbase course with a G6 type material from designated excavations and compact to 95% Mod AASHTO maximum density</t>
  </si>
  <si>
    <t>Construct 150 mm subbase course with a G6 type material from commercial source and compact to 95% Mod AASHTO maximum density</t>
  </si>
  <si>
    <t>Extra over Item 19.2.1 to 19.2.3 for class of excavation</t>
  </si>
  <si>
    <t>b) Hard rock excavation</t>
  </si>
  <si>
    <t xml:space="preserve">Process subbase material by the following processes, as relevant, and use in subbase </t>
  </si>
  <si>
    <t>d) Stabilization</t>
  </si>
  <si>
    <t>Stabilizing agent</t>
  </si>
  <si>
    <t>Overhaul (haul exceeding 2 km)</t>
  </si>
  <si>
    <t>SANS 1200 MF</t>
  </si>
  <si>
    <t>BASE</t>
  </si>
  <si>
    <t>Construct 150 mm base course with a G2 type material from borrow pit and compact to 98% Mod AASHTO maximum density</t>
  </si>
  <si>
    <t>Construct 150 mm base course with a G2 type material from commercial source and compact to 98% Mod AASHTO maximum density</t>
  </si>
  <si>
    <t>Straight edging cast in situ with 25/19 MPa concrete (150mm x 100mm)</t>
  </si>
  <si>
    <t>Curved edging cast in situ with 25/19 MPa concrete (150mm x 100mm)</t>
  </si>
  <si>
    <t>Anchor edge beams cast in situ with 25/19 Mpa concrete (150mm x 250mm)</t>
  </si>
  <si>
    <t>Construction of paving complete</t>
  </si>
  <si>
    <t>Type S-A blocks, 80mm thick, herringbone, grey</t>
  </si>
  <si>
    <t>CONCRETE KERBING</t>
  </si>
  <si>
    <t>Fig. 8C type kerb, mountable, straight</t>
  </si>
  <si>
    <t>Fig. 8C type kerb, mountable, curve</t>
  </si>
  <si>
    <t>SANS 1200 MH</t>
  </si>
  <si>
    <t>ASPHALT BASE AND SURFACING</t>
  </si>
  <si>
    <t>Prime coat:</t>
  </si>
  <si>
    <t>MC-30 cutback bitumen</t>
  </si>
  <si>
    <t>Asphalt</t>
  </si>
  <si>
    <t>150/200 penetration-grade bitumen, 40mm thick</t>
  </si>
  <si>
    <t>PA 8.2</t>
  </si>
  <si>
    <t>SUPPLY AND ERECT NEW STEEL SEE THROUGH FENCE</t>
  </si>
  <si>
    <t>PA 8.2.2</t>
  </si>
  <si>
    <t>PA 8.4</t>
  </si>
  <si>
    <t>SUPPLY AND ERECT NEW SECURITY GATE</t>
  </si>
  <si>
    <t>PA 8.4.1</t>
  </si>
  <si>
    <t>PA 8.4.2</t>
  </si>
  <si>
    <t>13</t>
  </si>
  <si>
    <t>BULK EXCAVATION</t>
  </si>
  <si>
    <t>Excavate in all materials and use for embankment or backfill or dispose, as ordered</t>
  </si>
  <si>
    <t>13.1.2</t>
  </si>
  <si>
    <t>Foundation Fill (Provisional)</t>
  </si>
  <si>
    <t>Compacted to 93% - 96% MOD AASTHO in layers of 150mm thickness as specified on the drawing, consisting of:</t>
  </si>
  <si>
    <t>Approved G6 Material</t>
  </si>
  <si>
    <t>Approved G7 Material</t>
  </si>
  <si>
    <t>SANS 1200GB</t>
  </si>
  <si>
    <t>CONCRETE (STRUCTURAL)</t>
  </si>
  <si>
    <t>Rough (Measured to 150mm below FGL where applicable)</t>
  </si>
  <si>
    <t>a) Plane Vertical</t>
  </si>
  <si>
    <t>13.3.1</t>
  </si>
  <si>
    <t>i) Sides of footings</t>
  </si>
  <si>
    <t>Smooth (Measured to 150mm below FGL where applicable)</t>
  </si>
  <si>
    <t>a) Plane Horizontal</t>
  </si>
  <si>
    <t>13.3.2</t>
  </si>
  <si>
    <t>b.i) Sofit of Roof Slab</t>
  </si>
  <si>
    <t>Smooth</t>
  </si>
  <si>
    <t>a) Plane Horizontal and Vertical</t>
  </si>
  <si>
    <t>i) Concrete work top</t>
  </si>
  <si>
    <t>b.i) Sides of Roof slabs including 20mmx20mm chamfer. (150mm-200mm high)</t>
  </si>
  <si>
    <t xml:space="preserve">8.2.4 </t>
  </si>
  <si>
    <t>a) Mild steel bars</t>
  </si>
  <si>
    <t>Diameter 10 mm: Basic price</t>
  </si>
  <si>
    <t>Extra-over 13.4.1 for bars of diameter</t>
  </si>
  <si>
    <t>(i) 8 mm</t>
  </si>
  <si>
    <t>a) High-tensile steel bars</t>
  </si>
  <si>
    <t>Diameter 12 mm: Basic price</t>
  </si>
  <si>
    <t>Extra-over 13.4.3 for bars of diameter</t>
  </si>
  <si>
    <t>(i) 12 mm</t>
  </si>
  <si>
    <t>c) High Tensile Welded Mesh</t>
  </si>
  <si>
    <t>a) Ref No. 193</t>
  </si>
  <si>
    <t>kg/m²</t>
  </si>
  <si>
    <t>b) Ref No. 395</t>
  </si>
  <si>
    <t>c) Ref No. 617</t>
  </si>
  <si>
    <t>SCHEDULED CONCRETE ITEMS</t>
  </si>
  <si>
    <t>Blinding Layer:</t>
  </si>
  <si>
    <t>Strength Concrete:</t>
  </si>
  <si>
    <t>8.2.5.1</t>
  </si>
  <si>
    <t xml:space="preserve">b) Class 35/19  </t>
  </si>
  <si>
    <t xml:space="preserve">i) Apron </t>
  </si>
  <si>
    <t>ii) Strip Footings</t>
  </si>
  <si>
    <t xml:space="preserve">iii) Floor Slabs </t>
  </si>
  <si>
    <t>iv) Roof Slabs</t>
  </si>
  <si>
    <t>iv) Concrete Work Top</t>
  </si>
  <si>
    <t>a) Wood-floated finishes to:</t>
  </si>
  <si>
    <t>i) to upper surface of apron</t>
  </si>
  <si>
    <t>b) Steel-floated finishes to:</t>
  </si>
  <si>
    <t>i) Screed on roof slab</t>
  </si>
  <si>
    <t>ii) to upper surface of floor slabs</t>
  </si>
  <si>
    <t>iii) to upper surface of work top</t>
  </si>
  <si>
    <t>BUILDING WORK</t>
  </si>
  <si>
    <t>PB 8.2.1</t>
  </si>
  <si>
    <t>BRICKWORK</t>
  </si>
  <si>
    <t xml:space="preserve">a) Supply and construct double brick wall (230mm), inclusive of mortar and brickforce every third layer, both faces face brick. </t>
  </si>
  <si>
    <t xml:space="preserve">b) Supply and construct single brick wall (220mm), inclusive of mortar and brickforce every third layer, both faces face brick. </t>
  </si>
  <si>
    <t xml:space="preserve">d) Supply and construct single brick wall (110mm), inclusive of mortar and brickforce every third layer, both faces face brick. </t>
  </si>
  <si>
    <t>e) Supply and install lintols (220x150mm)</t>
  </si>
  <si>
    <t>f) Supply and install lintols (110x150mm)</t>
  </si>
  <si>
    <t>PB 8.2.10</t>
  </si>
  <si>
    <t>Supply and install Kilcher bearing strip (40kN/m) between concrete roof and brickwork.</t>
  </si>
  <si>
    <t>PB 8.2.9 (b)</t>
  </si>
  <si>
    <t>Supply and install 250 Micron plastic sheeting underneath apron.</t>
  </si>
  <si>
    <t>Supply and install two layers 500 micron thick plastic sheeting, 230mm wide between floor slab and brick wall.</t>
  </si>
  <si>
    <t>Supply and construct 10mm Isolation joint between walls and surface bed</t>
  </si>
  <si>
    <t>PB 8.2.6</t>
  </si>
  <si>
    <t>PLASTERWORK</t>
  </si>
  <si>
    <t>10mm thick, wood floated finish to internal walls.</t>
  </si>
  <si>
    <t>PB 8.2.4</t>
  </si>
  <si>
    <t>WINDOW SILL</t>
  </si>
  <si>
    <t>a) Brick on edge on external side of window.</t>
  </si>
  <si>
    <t>b) Quarry tile, 110mm wide, on internal side of window.</t>
  </si>
  <si>
    <t>PB 8.2.17</t>
  </si>
  <si>
    <t>a) JOINERY</t>
  </si>
  <si>
    <t>Supply and install the following doors and windows complete with frame, hinges, locking devices, glass and burglar bars:</t>
  </si>
  <si>
    <t>815mm wide x 2030 mm High Transformer type AV louvre door, with heavy brass pintle hinges. (Inclusive of one coat steel primer paint and two coats of grey enamel based paint applied to all steel)</t>
  </si>
  <si>
    <t>800mm wide x 2032 mm High Standard residential Steel Frame door</t>
  </si>
  <si>
    <t>900mm wide x 2030 mm high semi solid door with 3.2mm hardwood veneer covering on both sides and concealed hardwood vertical edge strip hung to sliding gear. (Inclusive of two coats of weather varnish applied to all sides)</t>
  </si>
  <si>
    <t>1486mm wide x 924mm high residential steel frame including 12mm dia. burgular proofing on full face window and 4mm clear glass glazed to spec. (Inclusive of one coat steel primer paint and two coats of grey enamel based paint applied to all steel)</t>
  </si>
  <si>
    <t>4489mm wide x 1245 mm high residential type steel frame including 12mm dia. burgular proofing on full face window and 4mm clear glass glazed to spec. (Inclusive of one coat steel primer paint and two coats of charcoal enamel based paint applied to all steel)</t>
  </si>
  <si>
    <t>1022mm wide x 951 mm high residential type steel frame including 12mm dia. burgular proofing on full face window and 4mm clear glass glazed to spec. (Inclusive of one coat steel primer paint and two coats of charcoal enamel based paint applied to all steel)</t>
  </si>
  <si>
    <t>533mm wide x 654mm high residential type steel frame including 12mm dia. burgular proofing on full face window and 4mm clear glass glazed to spec. (Inclusive of one coat steel primer paint and two coats of charcoal enamel based paint applied to all steel)</t>
  </si>
  <si>
    <t>PB 8.2.20</t>
  </si>
  <si>
    <t>All inclusive (1 x Base/Primer Coat, 2 Final Coat):</t>
  </si>
  <si>
    <t>Plastered Walls - Dulux Weatherguard or similar approved.</t>
  </si>
  <si>
    <t>Soffit of Concrete Roof - White Emulsion Paint</t>
  </si>
  <si>
    <t>ROOFING</t>
  </si>
  <si>
    <t>PB 8.2.11</t>
  </si>
  <si>
    <t>a) SA Pine Wall Plate (114x38mm) installed as per drawing</t>
  </si>
  <si>
    <t>b) Timber trusses to roof including purlins, Engineer's certificate and cresote protection to exposed timber</t>
  </si>
  <si>
    <t>PB 8.2.12</t>
  </si>
  <si>
    <t>c) 0.6mm IBR Chromadeck Colomate Finished Galvanized sheeting - Colour as per Client's requirements</t>
  </si>
  <si>
    <t>d) Ridge capping including closures to manufacturer's specification</t>
  </si>
  <si>
    <t>PB 8.2.13</t>
  </si>
  <si>
    <t>e) Fibreglass insulation blanket below roof sheeting</t>
  </si>
  <si>
    <t>f) Fibre cement fascias boards (12mm thick)</t>
  </si>
  <si>
    <t>PB 8.2.14</t>
  </si>
  <si>
    <t>g) Gutters</t>
  </si>
  <si>
    <t>h) Rainwater Downpipes</t>
  </si>
  <si>
    <t>j) Coved Cornice 75mm</t>
  </si>
  <si>
    <t>PB 8.2.23</t>
  </si>
  <si>
    <t>FIRE PROTECTION &amp; SAFETY</t>
  </si>
  <si>
    <t>a) Danger Signs and Safety Notices.</t>
  </si>
  <si>
    <t>b) Supply and install 7,5kg DCP Extinguisher complete with safety signage.</t>
  </si>
  <si>
    <t>PLUMBING INSTALLATION</t>
  </si>
  <si>
    <t>Plumbing to include all hot and cold water supply, waste, vent and soil piping and fittings, taps, stopcocks, connections to externally supply and drainage etc. to provide a complete installation:</t>
  </si>
  <si>
    <t>a) Handwash Basin</t>
  </si>
  <si>
    <t>b) WC and Cistern</t>
  </si>
  <si>
    <t>c) Gulley and sewer piping, fittings and connection to sewer pipes.</t>
  </si>
  <si>
    <t>PB 8.2.21</t>
  </si>
  <si>
    <t>Complete electrical installation for Guard House</t>
  </si>
  <si>
    <t>Contractor' Mark-Up on item 13.14.1</t>
  </si>
  <si>
    <t>PB 8.2.22</t>
  </si>
  <si>
    <t>Built in Wooden counter</t>
  </si>
  <si>
    <t>Chairs</t>
  </si>
  <si>
    <t xml:space="preserve">CONTRACT NO: </t>
  </si>
  <si>
    <t>Amount</t>
  </si>
  <si>
    <t>CLAUSE</t>
  </si>
  <si>
    <t>PE01.20</t>
  </si>
  <si>
    <t>DOCUMENTS AND DRAWINGS</t>
  </si>
  <si>
    <t>Preparation and submission of drawings and documents in accordance with relevant specification.</t>
  </si>
  <si>
    <t xml:space="preserve">(1) Grit screw classifiers, including discharge pipework </t>
  </si>
  <si>
    <t xml:space="preserve">(2) Pump station self-priming centrifugal pump 42.16 l/s, `3.5 mWC, 15kW and delivery pipe </t>
  </si>
  <si>
    <t>SUPPLY AND DELIVERY</t>
  </si>
  <si>
    <t>Supply and delivery to Site of plant, including storage, quality assurance, painting and insurance for:</t>
  </si>
  <si>
    <t>(1)  Manual trash screens with rake/hook</t>
  </si>
  <si>
    <t>(2) Pump station self-priming centrifugal pump 42.16 l/s, 1150 rpm,13.5 m WC, 15 kW and delivery pipe</t>
  </si>
  <si>
    <t>(13)  Isolating and non return valves</t>
  </si>
  <si>
    <t>Isolating Valves DN150</t>
  </si>
  <si>
    <t>Isolating Valves DN200</t>
  </si>
  <si>
    <t>Isolating Valves DN300</t>
  </si>
  <si>
    <t>Non-return valve DN200</t>
  </si>
  <si>
    <t>Non-return valve DN300</t>
  </si>
  <si>
    <t>ERECTION AND INSTALLATION</t>
  </si>
  <si>
    <t>Handling, including double handling if stored, erection, installation, quality assurance, painting including transportation and accommodation of personnel for:</t>
  </si>
  <si>
    <t>TESTING AND COMMISSIONING</t>
  </si>
  <si>
    <t>Testing and commissioning including all chemicals, materials, equipment, plant and personnel for:</t>
  </si>
  <si>
    <t>(2) Pump station self-priming centrifugal pump  42.16 l/s, 1150 rpm,13.5 m WC, 15 kW and delivery pipe</t>
  </si>
  <si>
    <t>SERVICING</t>
  </si>
  <si>
    <t>The Contractor will be fully responsible for maintenance and servicing of equipment during the Defects Liability Period:</t>
  </si>
  <si>
    <t>Service, maintenance and inspection visits, as dictated by equipment requirements, (including all transport, materials, training, consumables, equipment, tools etc.)</t>
  </si>
  <si>
    <t>no</t>
  </si>
  <si>
    <t>rate only</t>
  </si>
  <si>
    <t xml:space="preserve">SPECIAL TOOLS </t>
  </si>
  <si>
    <t>Supply and delivery to site of special tools/equipment required for routine operation and maintenance</t>
  </si>
  <si>
    <t>(i)  ………………………………………………………….</t>
  </si>
  <si>
    <t>(ii)  ………………………………………………………….</t>
  </si>
  <si>
    <t>(iii)  …………………………………………………………</t>
  </si>
  <si>
    <t>(iv)  …………………………………………………………</t>
  </si>
  <si>
    <t>STORAGE AND INSURANCE</t>
  </si>
  <si>
    <t>Allow for 5% Spares on section total value (Provisional sum, under strict control of Engineer)</t>
  </si>
  <si>
    <t>Section</t>
  </si>
  <si>
    <t>1</t>
  </si>
  <si>
    <t>3</t>
  </si>
  <si>
    <t>9</t>
  </si>
  <si>
    <t>10</t>
  </si>
  <si>
    <t>11</t>
  </si>
  <si>
    <t>12</t>
  </si>
  <si>
    <t>14</t>
  </si>
  <si>
    <t>15</t>
  </si>
  <si>
    <t xml:space="preserve">   SUBTOTAL</t>
  </si>
  <si>
    <t>21</t>
  </si>
  <si>
    <t>Add 10% Contingencies</t>
  </si>
  <si>
    <t>Escalations</t>
  </si>
  <si>
    <t>Less 10% Retention</t>
  </si>
  <si>
    <t>28</t>
  </si>
  <si>
    <t>Add 15% VAT</t>
  </si>
  <si>
    <t xml:space="preserve"> Total Carried Forward To Summary Of Schedules</t>
  </si>
  <si>
    <t xml:space="preserve">CONTRACT NO:  </t>
  </si>
  <si>
    <t>3.1</t>
  </si>
  <si>
    <t>3.1.1</t>
  </si>
  <si>
    <t>3.1.2</t>
  </si>
  <si>
    <t>3.1.3</t>
  </si>
  <si>
    <t>3.1.4</t>
  </si>
  <si>
    <t>3.1.5</t>
  </si>
  <si>
    <t>3.1.6</t>
  </si>
  <si>
    <t>3.1.7</t>
  </si>
  <si>
    <t>3.1.8</t>
  </si>
  <si>
    <t>3.1.9</t>
  </si>
  <si>
    <t>3.1.10</t>
  </si>
  <si>
    <t>4.2</t>
  </si>
  <si>
    <t>4.2.1</t>
  </si>
  <si>
    <t>4.2.2</t>
  </si>
  <si>
    <t>4.2.3</t>
  </si>
  <si>
    <t>4.2.4</t>
  </si>
  <si>
    <t>4.3</t>
  </si>
  <si>
    <t>4.3.1</t>
  </si>
  <si>
    <t>4.3.2</t>
  </si>
  <si>
    <t>5.3.3</t>
  </si>
  <si>
    <t>5.3.4</t>
  </si>
  <si>
    <t>5.3.5</t>
  </si>
  <si>
    <t>5.4.3</t>
  </si>
  <si>
    <t>5.4.4</t>
  </si>
  <si>
    <t>5.5.1</t>
  </si>
  <si>
    <t>5.5.2</t>
  </si>
  <si>
    <t>5.5.3</t>
  </si>
  <si>
    <t>5.5.4</t>
  </si>
  <si>
    <t>5.5.5</t>
  </si>
  <si>
    <t>5.5.6</t>
  </si>
  <si>
    <t>5.6.1</t>
  </si>
  <si>
    <t>5.6.2</t>
  </si>
  <si>
    <t>5.6.3</t>
  </si>
  <si>
    <t>5.6.4</t>
  </si>
  <si>
    <t>5.6.5</t>
  </si>
  <si>
    <t>5.6.6</t>
  </si>
  <si>
    <t>5.6.7</t>
  </si>
  <si>
    <t>5.6.8</t>
  </si>
  <si>
    <t>6.2.1</t>
  </si>
  <si>
    <t>6.2.2</t>
  </si>
  <si>
    <t>7.12.1</t>
  </si>
  <si>
    <t>SCHEDULE 8: SEWERS</t>
  </si>
  <si>
    <t>SCHEDULE 9: MEDIUM PRESSURE PIPELINES</t>
  </si>
  <si>
    <t>10.2.1</t>
  </si>
  <si>
    <t>10.3.1</t>
  </si>
  <si>
    <t>10.3.3</t>
  </si>
  <si>
    <t>10.4.4</t>
  </si>
  <si>
    <t>10.5.1</t>
  </si>
  <si>
    <t>10.6.1</t>
  </si>
  <si>
    <t>SCHEDULE 11: BUILDING WORKS (GUARDHOUSE)</t>
  </si>
  <si>
    <t>SCHEDULE 10: STRUCTURAL STEELWORKS</t>
  </si>
  <si>
    <t>11.1.1</t>
  </si>
  <si>
    <t>11.1.2</t>
  </si>
  <si>
    <t>11.1.3</t>
  </si>
  <si>
    <t>11.1.4</t>
  </si>
  <si>
    <t>11.3.1</t>
  </si>
  <si>
    <t>11.3.2</t>
  </si>
  <si>
    <t>11.3.3</t>
  </si>
  <si>
    <t>11.3.4</t>
  </si>
  <si>
    <t>11.4.1</t>
  </si>
  <si>
    <t>11.4.2</t>
  </si>
  <si>
    <t>11.4.3</t>
  </si>
  <si>
    <t>11.4.4</t>
  </si>
  <si>
    <t>11.4.5</t>
  </si>
  <si>
    <t>11.4.6</t>
  </si>
  <si>
    <t>11.4.7</t>
  </si>
  <si>
    <t>11.5.1</t>
  </si>
  <si>
    <t>11.5.2</t>
  </si>
  <si>
    <t>11.5.3</t>
  </si>
  <si>
    <t>11.5.4</t>
  </si>
  <si>
    <t>11.5.5</t>
  </si>
  <si>
    <t>11.5.6</t>
  </si>
  <si>
    <t>11.5.7</t>
  </si>
  <si>
    <t>11.5.8</t>
  </si>
  <si>
    <t>11.5.9</t>
  </si>
  <si>
    <t>11.7.1</t>
  </si>
  <si>
    <t>11.7.2</t>
  </si>
  <si>
    <t>11.7.3</t>
  </si>
  <si>
    <t>11.7.4</t>
  </si>
  <si>
    <t>11.7.5</t>
  </si>
  <si>
    <t>11.7.6</t>
  </si>
  <si>
    <t>11.7.7</t>
  </si>
  <si>
    <t>11.7.8</t>
  </si>
  <si>
    <t>11.7.9</t>
  </si>
  <si>
    <t>11.8.1</t>
  </si>
  <si>
    <t>11.9.1</t>
  </si>
  <si>
    <t>11.9.2</t>
  </si>
  <si>
    <t>11.9.3</t>
  </si>
  <si>
    <t>11.9.4</t>
  </si>
  <si>
    <t>11.9.5</t>
  </si>
  <si>
    <t>11.9.6</t>
  </si>
  <si>
    <t>11.9.7</t>
  </si>
  <si>
    <t>11.9.8</t>
  </si>
  <si>
    <t>11.9.9</t>
  </si>
  <si>
    <t>11.10.1</t>
  </si>
  <si>
    <t>11.10.2</t>
  </si>
  <si>
    <t>11.11.1</t>
  </si>
  <si>
    <t>11.11.2</t>
  </si>
  <si>
    <t>11.11.3</t>
  </si>
  <si>
    <t>11.12.1</t>
  </si>
  <si>
    <t>11.12.2</t>
  </si>
  <si>
    <t>SCHEDULE 12: ACCESS ROAD</t>
  </si>
  <si>
    <t>12.1.1</t>
  </si>
  <si>
    <t>12.1.2</t>
  </si>
  <si>
    <t>12.1.3</t>
  </si>
  <si>
    <t>12.1.4</t>
  </si>
  <si>
    <t>12.1.5</t>
  </si>
  <si>
    <t>12.1.6</t>
  </si>
  <si>
    <t>12.1.7</t>
  </si>
  <si>
    <t>12.1.8</t>
  </si>
  <si>
    <t>12.1.9</t>
  </si>
  <si>
    <t>12.1.10</t>
  </si>
  <si>
    <t>12.1.11</t>
  </si>
  <si>
    <t>12.1.12</t>
  </si>
  <si>
    <t>12.1.13</t>
  </si>
  <si>
    <t>12.1.14</t>
  </si>
  <si>
    <t>12.2.1</t>
  </si>
  <si>
    <t>12.2.2</t>
  </si>
  <si>
    <t>12.2.3</t>
  </si>
  <si>
    <t>12.2.4</t>
  </si>
  <si>
    <t>12.2.5</t>
  </si>
  <si>
    <t>12.2.6</t>
  </si>
  <si>
    <t>12.2.7</t>
  </si>
  <si>
    <t>12.2.8</t>
  </si>
  <si>
    <t>12.3.1</t>
  </si>
  <si>
    <t>12.3.2</t>
  </si>
  <si>
    <t>12.3.3</t>
  </si>
  <si>
    <t>12.4.1</t>
  </si>
  <si>
    <t>12.4.2</t>
  </si>
  <si>
    <t>12.4.3</t>
  </si>
  <si>
    <t>12.4.4</t>
  </si>
  <si>
    <t>12.6.1</t>
  </si>
  <si>
    <t>12.6.2</t>
  </si>
  <si>
    <t>12.7.1</t>
  </si>
  <si>
    <t>12.7.2</t>
  </si>
  <si>
    <t>DN150 to DN300</t>
  </si>
  <si>
    <t>(5) Reducer</t>
  </si>
  <si>
    <t>DN300</t>
  </si>
  <si>
    <t>DN150</t>
  </si>
  <si>
    <t>(3) Steel pipes SCH40</t>
  </si>
  <si>
    <t xml:space="preserve">1m to 1.5m </t>
  </si>
  <si>
    <t>2.0m to 2.5m</t>
  </si>
  <si>
    <t>3.0m to 3.5m</t>
  </si>
  <si>
    <t xml:space="preserve">4.0m to 4.5m </t>
  </si>
  <si>
    <t>(e) Concrete staircase</t>
  </si>
  <si>
    <t>EMERGENCY STORAGE CHAMBER</t>
  </si>
  <si>
    <t>INLET WORKS CHAMBER</t>
  </si>
  <si>
    <t>(f) In concrete roof</t>
  </si>
  <si>
    <t>(h) In columns</t>
  </si>
  <si>
    <t>(i) Ground floor slab</t>
  </si>
  <si>
    <t>(e) To ground floor slab</t>
  </si>
  <si>
    <t>(e ) To top and bottom of Ground floor slab</t>
  </si>
  <si>
    <t>PUMP STATION - WET WELL</t>
  </si>
  <si>
    <t>(j) Sump</t>
  </si>
  <si>
    <t>PUMP STATION - OUTLET WORKS</t>
  </si>
  <si>
    <t>(k) Staircase</t>
  </si>
  <si>
    <t>(l) Landing</t>
  </si>
  <si>
    <t>c) Screed to Landing</t>
  </si>
  <si>
    <t>(f)  To top of landing</t>
  </si>
  <si>
    <t>Strength concrete 35 MPa/19 mm</t>
  </si>
  <si>
    <t xml:space="preserve">Strength concrete 35 Mpa/19 mm </t>
  </si>
  <si>
    <t>(f) Concrete Pliths</t>
  </si>
  <si>
    <t>6.3.1</t>
  </si>
  <si>
    <t>6.3.2</t>
  </si>
  <si>
    <t>10,7</t>
  </si>
  <si>
    <t>Structural Steel</t>
  </si>
  <si>
    <t>10,7,1</t>
  </si>
  <si>
    <t>6.3.5.1</t>
  </si>
  <si>
    <t>6.3.5.2</t>
  </si>
  <si>
    <t>7.2.17.3</t>
  </si>
  <si>
    <t>7.2.17.4</t>
  </si>
  <si>
    <t>7.2.17.5</t>
  </si>
  <si>
    <t>7.2.17.6</t>
  </si>
  <si>
    <t>7.2.17.7</t>
  </si>
  <si>
    <t>7.2.17.8</t>
  </si>
  <si>
    <t>7.2.17.9</t>
  </si>
  <si>
    <t>ton</t>
  </si>
  <si>
    <t>254 X 146 I- Beam Structural Steel ( legth 8,3m)</t>
  </si>
  <si>
    <t>SCHEDULE 4: BULK EARTHWORKS</t>
  </si>
  <si>
    <t>SCHEDULE 6: PUMP STATION STRUCTURES</t>
  </si>
  <si>
    <t>SCHEDULE 9: MEDIUM PRESSURE PIPES</t>
  </si>
  <si>
    <t>SCHEDULE 10: STRUCTURAL STEEL</t>
  </si>
  <si>
    <t>SCHEDULE 11: GUARDHOUSE</t>
  </si>
  <si>
    <t>SCHEDULE 13 : FENCING</t>
  </si>
  <si>
    <t>SCHEDULE 13: FENCING</t>
  </si>
  <si>
    <t>SCHEDULE 14 : MECHANICAL WORKS: INLET WORKS</t>
  </si>
  <si>
    <t xml:space="preserve">6-way fibreglass metering kiosk </t>
  </si>
  <si>
    <t>Bulk Electrical</t>
  </si>
  <si>
    <t>Each</t>
  </si>
  <si>
    <t xml:space="preserve">Emergency back-up generator </t>
  </si>
  <si>
    <t xml:space="preserve">3-phase check meter complete with associated CTs </t>
  </si>
  <si>
    <t>Lighting</t>
  </si>
  <si>
    <t>Type A: Surface mounted Vapourproof light fitting 26W LED</t>
  </si>
  <si>
    <t xml:space="preserve">Supply </t>
  </si>
  <si>
    <t xml:space="preserve">Install </t>
  </si>
  <si>
    <t xml:space="preserve">TypeB: Post top luminaire </t>
  </si>
  <si>
    <t>Wall mounted 1-lever light switch complete with 4x2 galanized box</t>
  </si>
  <si>
    <t xml:space="preserve">Photocell </t>
  </si>
  <si>
    <t xml:space="preserve">6m Galvanized pole with termination access &amp; din rail </t>
  </si>
  <si>
    <t>Small Power</t>
  </si>
  <si>
    <t xml:space="preserve">16A double switched socket outlet </t>
  </si>
  <si>
    <t xml:space="preserve">32A 3-ph IP66 weather proof isolator </t>
  </si>
  <si>
    <t>Reticulation</t>
  </si>
  <si>
    <t>Cables</t>
  </si>
  <si>
    <t>Bare Copper Earth Wire (BCEW)</t>
  </si>
  <si>
    <t xml:space="preserve">Terminations </t>
  </si>
  <si>
    <t xml:space="preserve">Distribution boards </t>
  </si>
  <si>
    <t xml:space="preserve">DB-A </t>
  </si>
  <si>
    <t>Junction Box B (Inlet Works)</t>
  </si>
  <si>
    <t xml:space="preserve">Control Panel complete with VSD motor starting devices </t>
  </si>
  <si>
    <t xml:space="preserve">Wireways </t>
  </si>
  <si>
    <t xml:space="preserve">20mm PVC conduit </t>
  </si>
  <si>
    <t xml:space="preserve">Lightning Protection &amp; Earthing </t>
  </si>
  <si>
    <t xml:space="preserve">Lightning Protection &amp; Earthing Installation </t>
  </si>
  <si>
    <t xml:space="preserve">Bonding of DBs and outdoor equipment to earth </t>
  </si>
  <si>
    <t xml:space="preserve">Excavations </t>
  </si>
  <si>
    <t xml:space="preserve">Soft </t>
  </si>
  <si>
    <t xml:space="preserve">Intermediate </t>
  </si>
  <si>
    <t>Hard rock</t>
  </si>
  <si>
    <t xml:space="preserve">110mm dia uPVC sleevs </t>
  </si>
  <si>
    <t xml:space="preserve">Concrete bund wall complete with drain valve </t>
  </si>
  <si>
    <t xml:space="preserve">Testing &amp; Commissioning </t>
  </si>
  <si>
    <t xml:space="preserve">LV Installation </t>
  </si>
  <si>
    <t xml:space="preserve">20kVA Generator </t>
  </si>
  <si>
    <t>Provisional Sums</t>
  </si>
  <si>
    <t>Local Authority  - Connection Fees 40kVA</t>
  </si>
  <si>
    <t xml:space="preserve">Contingency Amount </t>
  </si>
  <si>
    <t>Allow for all incidental costs uniquely attached to the execution of the electrical works but not measured separately:</t>
  </si>
  <si>
    <t>Mobilization</t>
  </si>
  <si>
    <t>Demobilization</t>
  </si>
  <si>
    <t>Insurance Workman's Compensation</t>
  </si>
  <si>
    <t>Site Establishment</t>
  </si>
  <si>
    <t>Safety ( Induction) &amp; Safety Requirements</t>
  </si>
  <si>
    <t>Personnel Protection Equipment</t>
  </si>
  <si>
    <t>Management</t>
  </si>
  <si>
    <t>Site De-Establishment</t>
  </si>
  <si>
    <t>Tools &amp; Consumables</t>
  </si>
  <si>
    <t>Travelling Management / Meetings &amp; Time.</t>
  </si>
  <si>
    <t>Design And Drawings</t>
  </si>
  <si>
    <t>Value-adjustable Items</t>
  </si>
  <si>
    <t xml:space="preserve">Time-adjustable Items </t>
  </si>
  <si>
    <t>Lot</t>
  </si>
  <si>
    <t>Item</t>
  </si>
  <si>
    <t>Wks</t>
  </si>
  <si>
    <t>``</t>
  </si>
  <si>
    <t>SCHEDULE 3 : SITE CLEARANCE</t>
  </si>
  <si>
    <t xml:space="preserve">SUBTOTAL </t>
  </si>
  <si>
    <t>i)Tri-gonometrical survey beacons and plot boundary pegs, -protect and re-establish located under item 2.15, above, as ordered, by a Registered Land Surveyor on completion of the Works</t>
  </si>
  <si>
    <t>i)(i)Contractors mark-up on Item 2.17 above</t>
  </si>
  <si>
    <t>j)Provisional sum for cost of material</t>
  </si>
  <si>
    <t>j)i)Contractors mark-up on Item 2.19 above</t>
  </si>
  <si>
    <t>5.3.6</t>
  </si>
  <si>
    <t>5.3.7</t>
  </si>
  <si>
    <t>5.3.8</t>
  </si>
  <si>
    <t>6.1.1</t>
  </si>
  <si>
    <t>6.1.2</t>
  </si>
  <si>
    <t>6.1.3</t>
  </si>
  <si>
    <t>2</t>
  </si>
  <si>
    <t>SCHEDULE 1: GENERAL - SEWER PUMPSTATION AND BULKLINE</t>
  </si>
  <si>
    <t>SCHEDULE 5: PIPE TRENCHES</t>
  </si>
  <si>
    <t>SCHEDULE 15: ELECTRICAL &amp; INSTRUMENTATION WORKS (PRELIMINARY &amp; GENERAL)</t>
  </si>
  <si>
    <t>SCHEDULE 15 : ELECTRICAL WORKS</t>
  </si>
  <si>
    <t>15.1.1</t>
  </si>
  <si>
    <t>15.1.2</t>
  </si>
  <si>
    <t>15.1.3</t>
  </si>
  <si>
    <t>1.1.4</t>
  </si>
  <si>
    <t>6.1.4</t>
  </si>
  <si>
    <t>6.1.5</t>
  </si>
  <si>
    <t>6.2.2.1</t>
  </si>
  <si>
    <t>6.1.1.1</t>
  </si>
  <si>
    <t>6.1.1.2</t>
  </si>
  <si>
    <t>6.1.3.1</t>
  </si>
  <si>
    <t>6.1.3.2</t>
  </si>
  <si>
    <t>6.1.3.3</t>
  </si>
  <si>
    <t>6.1.4.1</t>
  </si>
  <si>
    <t>6.1.4.2</t>
  </si>
  <si>
    <t>6.1.4.3</t>
  </si>
  <si>
    <t>6.1.4.4</t>
  </si>
  <si>
    <t>6.1.4.5</t>
  </si>
  <si>
    <t>6.1.4.6</t>
  </si>
  <si>
    <t>6.1.4.7</t>
  </si>
  <si>
    <t>6.1.4.8</t>
  </si>
  <si>
    <t>6.1.4.9</t>
  </si>
  <si>
    <t>6.1.4.10</t>
  </si>
  <si>
    <t>6.1.4.11</t>
  </si>
  <si>
    <t>6.1.4.12</t>
  </si>
  <si>
    <t>6.1.4.13</t>
  </si>
  <si>
    <t>6.1.4.14</t>
  </si>
  <si>
    <t>6.1.4.15</t>
  </si>
  <si>
    <t>6.1.4.16</t>
  </si>
  <si>
    <t>6.1.4.17</t>
  </si>
  <si>
    <t>6.1.4.18</t>
  </si>
  <si>
    <t>6.1.4.19</t>
  </si>
  <si>
    <t>6.1.4.20</t>
  </si>
  <si>
    <t>6.1.4.21</t>
  </si>
  <si>
    <t>6.1.4.22</t>
  </si>
  <si>
    <t>6.1.4.23</t>
  </si>
  <si>
    <t>6.1.4.24</t>
  </si>
  <si>
    <t>6.1.4.25</t>
  </si>
  <si>
    <t>6.1.4.26</t>
  </si>
  <si>
    <t>6.1.4.27</t>
  </si>
  <si>
    <t>6.1.4.28</t>
  </si>
  <si>
    <t>6.1.4.29</t>
  </si>
  <si>
    <t>6.1.4.30</t>
  </si>
  <si>
    <t>6.1.4.31</t>
  </si>
  <si>
    <t>6.1.4.32</t>
  </si>
  <si>
    <t>6.1.4.33</t>
  </si>
  <si>
    <t>6.1.4.34</t>
  </si>
  <si>
    <t>6.1.4.35</t>
  </si>
  <si>
    <t>6.1.4.36</t>
  </si>
  <si>
    <t>6.1.4.37</t>
  </si>
  <si>
    <t>6.1.4.38</t>
  </si>
  <si>
    <t>6.1.4.39</t>
  </si>
  <si>
    <t>6.1.4.40</t>
  </si>
  <si>
    <t>6.1.4.41</t>
  </si>
  <si>
    <t>6.1.4.42</t>
  </si>
  <si>
    <t>6.1.4.43</t>
  </si>
  <si>
    <t>6.1.4.44</t>
  </si>
  <si>
    <t>6.1.4.45</t>
  </si>
  <si>
    <t>6.1.4.46</t>
  </si>
  <si>
    <t>6.1.4.47</t>
  </si>
  <si>
    <t>6.1.4.48</t>
  </si>
  <si>
    <t>6.1.4.49</t>
  </si>
  <si>
    <t>6.1.4.50</t>
  </si>
  <si>
    <t>6.1.4.51</t>
  </si>
  <si>
    <t>6.1.4.52</t>
  </si>
  <si>
    <t>6.1.4.53</t>
  </si>
  <si>
    <t>6.1.4.54</t>
  </si>
  <si>
    <t>6.1.4.55</t>
  </si>
  <si>
    <t>6.2.1.1</t>
  </si>
  <si>
    <t>6.2.1.2</t>
  </si>
  <si>
    <t>6.2.1.3</t>
  </si>
  <si>
    <t>6.2.2.2</t>
  </si>
  <si>
    <t>6.2.2.3</t>
  </si>
  <si>
    <t>6.2.2.4</t>
  </si>
  <si>
    <t>6.2.3</t>
  </si>
  <si>
    <t>6.2.3.1</t>
  </si>
  <si>
    <t>6.2.3.2</t>
  </si>
  <si>
    <t>6.2.3.3</t>
  </si>
  <si>
    <t>6.2.3.4</t>
  </si>
  <si>
    <t>6.2.3.5</t>
  </si>
  <si>
    <t>6.2.3.6</t>
  </si>
  <si>
    <t>6.2.3.7</t>
  </si>
  <si>
    <t>6.2.3.8</t>
  </si>
  <si>
    <t>6.2.3.9</t>
  </si>
  <si>
    <t>6.2.3.10</t>
  </si>
  <si>
    <t>6.2.3.11</t>
  </si>
  <si>
    <t>6.2.3.12</t>
  </si>
  <si>
    <t>6.2.3.13</t>
  </si>
  <si>
    <t>6.2.3.14</t>
  </si>
  <si>
    <t>6.2.3.15</t>
  </si>
  <si>
    <t>6.2.3.16</t>
  </si>
  <si>
    <t>6.2.3.17</t>
  </si>
  <si>
    <t>6.2.3.18</t>
  </si>
  <si>
    <t>6.2.3.19</t>
  </si>
  <si>
    <t>6.2.3.20</t>
  </si>
  <si>
    <t>6.2.3.21</t>
  </si>
  <si>
    <t>6.2.3.22</t>
  </si>
  <si>
    <t>6.2.3.23</t>
  </si>
  <si>
    <t>6.2.3.24</t>
  </si>
  <si>
    <t>6.2.3.25</t>
  </si>
  <si>
    <t>6.2.3.26</t>
  </si>
  <si>
    <t>6.2.3.27</t>
  </si>
  <si>
    <t>6.2.3.28</t>
  </si>
  <si>
    <t>6.2.3.29</t>
  </si>
  <si>
    <t>6.2.3.30</t>
  </si>
  <si>
    <t>6.2.3.31</t>
  </si>
  <si>
    <t>6.2.3.32</t>
  </si>
  <si>
    <t>6.2.3.33</t>
  </si>
  <si>
    <t>6.2.3.34</t>
  </si>
  <si>
    <t>6.2.3.35</t>
  </si>
  <si>
    <t>6.2.3.36</t>
  </si>
  <si>
    <t>6.2.3.37</t>
  </si>
  <si>
    <t>6.2.3.38</t>
  </si>
  <si>
    <t>6.2.3.39</t>
  </si>
  <si>
    <t>6.2.3.40</t>
  </si>
  <si>
    <t>6.2.3.41</t>
  </si>
  <si>
    <t>6.2.3.42</t>
  </si>
  <si>
    <t>6.2.3.43</t>
  </si>
  <si>
    <t>6.2.3.44</t>
  </si>
  <si>
    <t>6.2.4</t>
  </si>
  <si>
    <t>6.2.3.45</t>
  </si>
  <si>
    <t>6.2.3.46</t>
  </si>
  <si>
    <t>6.2.3.47</t>
  </si>
  <si>
    <t>6.2.3.48</t>
  </si>
  <si>
    <t>6.2.3.49</t>
  </si>
  <si>
    <t>6.3.3</t>
  </si>
  <si>
    <t>6.3.4</t>
  </si>
  <si>
    <t>6.3.1.1</t>
  </si>
  <si>
    <t>6.3.1.2</t>
  </si>
  <si>
    <t>6.3.1.3</t>
  </si>
  <si>
    <t>6.3.2.1</t>
  </si>
  <si>
    <t>6.3.2.2</t>
  </si>
  <si>
    <t>6.3.2.3</t>
  </si>
  <si>
    <t>6.3.2.4</t>
  </si>
  <si>
    <t>6.3.3.1</t>
  </si>
  <si>
    <t>6.3.3.2</t>
  </si>
  <si>
    <t>6.3.3.3</t>
  </si>
  <si>
    <t>6.3.3.4</t>
  </si>
  <si>
    <t>6.3.3.5</t>
  </si>
  <si>
    <t>6.3.3.6</t>
  </si>
  <si>
    <t>6.3.3.7</t>
  </si>
  <si>
    <t>6.3.3.8</t>
  </si>
  <si>
    <t>6.3.3.9</t>
  </si>
  <si>
    <t>6.3.3.10</t>
  </si>
  <si>
    <t>6.3.3.11</t>
  </si>
  <si>
    <t>6.3.3.12</t>
  </si>
  <si>
    <t>6.3.3.13</t>
  </si>
  <si>
    <t>6.3.3.14</t>
  </si>
  <si>
    <t>6.3.3.15</t>
  </si>
  <si>
    <t>6.3.3.16</t>
  </si>
  <si>
    <t>6.3.3.17</t>
  </si>
  <si>
    <t>6.3.3.18</t>
  </si>
  <si>
    <t>6.3.3.19</t>
  </si>
  <si>
    <t>6.3.5</t>
  </si>
  <si>
    <t>6.3.5.3</t>
  </si>
  <si>
    <t>6.3.5.4</t>
  </si>
  <si>
    <t>6.3.5.5</t>
  </si>
  <si>
    <t>6.3.5.6</t>
  </si>
  <si>
    <t>6.3.5.7</t>
  </si>
  <si>
    <t>6.3.5.8</t>
  </si>
  <si>
    <t>6.3.5.9</t>
  </si>
  <si>
    <t>6.3.5.10</t>
  </si>
  <si>
    <t>6.3.5.11</t>
  </si>
  <si>
    <t>6.3.5.12</t>
  </si>
  <si>
    <t>6.3.5.13</t>
  </si>
  <si>
    <t>6.3.5.14</t>
  </si>
  <si>
    <t>6.3.5.15</t>
  </si>
  <si>
    <t>6.3.5.16</t>
  </si>
  <si>
    <t>6.3.5.17</t>
  </si>
  <si>
    <t>6.3.5.18</t>
  </si>
  <si>
    <t>6.3.5.19</t>
  </si>
  <si>
    <t>6.3.5.20</t>
  </si>
  <si>
    <t>6.3.5.21</t>
  </si>
  <si>
    <t>6.3.5.22</t>
  </si>
  <si>
    <t>6.3.5.23</t>
  </si>
  <si>
    <t>6.3.5.24</t>
  </si>
  <si>
    <t>6.3.5.25</t>
  </si>
  <si>
    <t>6.3.5.26</t>
  </si>
  <si>
    <t>6.3.5.27</t>
  </si>
  <si>
    <t>6.3.6</t>
  </si>
  <si>
    <t>6</t>
  </si>
  <si>
    <t>7</t>
  </si>
  <si>
    <t>SCHEDULE 3: SITE CLEARANCE</t>
  </si>
  <si>
    <t>SCHEDULE 4: EARTHWORKS</t>
  </si>
  <si>
    <t>SCHEDULE 14: MECHANICAL WORKS</t>
  </si>
  <si>
    <t>SCHEDULE 15: ELECTRICAL WORKS</t>
  </si>
  <si>
    <r>
      <t>m</t>
    </r>
    <r>
      <rPr>
        <vertAlign val="superscript"/>
        <sz val="9"/>
        <rFont val="Arial Narrow"/>
        <family val="2"/>
      </rPr>
      <t>3</t>
    </r>
  </si>
  <si>
    <t>7.1.2</t>
  </si>
  <si>
    <t>7.1.3</t>
  </si>
  <si>
    <t>7.1.4</t>
  </si>
  <si>
    <t>7.1.4.1</t>
  </si>
  <si>
    <t>7.1.4.2</t>
  </si>
  <si>
    <t>7.1.4.3</t>
  </si>
  <si>
    <t>7.1.4.4</t>
  </si>
  <si>
    <t>7.1.4.5</t>
  </si>
  <si>
    <t>7.1.4.6</t>
  </si>
  <si>
    <t>7.1.4.7</t>
  </si>
  <si>
    <t>7.1.4.8</t>
  </si>
  <si>
    <t>7.1.4.9</t>
  </si>
  <si>
    <t>7.1.4.10</t>
  </si>
  <si>
    <t>7.1.4.11</t>
  </si>
  <si>
    <t>7.1.4.12</t>
  </si>
  <si>
    <t>7.1.4.13</t>
  </si>
  <si>
    <t>7.1.4.14</t>
  </si>
  <si>
    <t>7.1.5</t>
  </si>
  <si>
    <t>7.1.6</t>
  </si>
  <si>
    <t>7.1.8</t>
  </si>
  <si>
    <t>7.1.7</t>
  </si>
  <si>
    <t>7.1.9</t>
  </si>
  <si>
    <t>7.1.10</t>
  </si>
  <si>
    <t>7.1.11</t>
  </si>
  <si>
    <t>7.1.12</t>
  </si>
  <si>
    <t>7.1.13</t>
  </si>
  <si>
    <t>7.1.14</t>
  </si>
  <si>
    <t>7.1.15</t>
  </si>
  <si>
    <t>7.1.16</t>
  </si>
  <si>
    <t>7.1.17</t>
  </si>
  <si>
    <t>7.1.18</t>
  </si>
  <si>
    <t>7.1.19</t>
  </si>
  <si>
    <t>7.1.21</t>
  </si>
  <si>
    <t>7.1.22</t>
  </si>
  <si>
    <t>7.1.23</t>
  </si>
  <si>
    <t>7.1.24</t>
  </si>
  <si>
    <t>7.1.25</t>
  </si>
  <si>
    <t>7.1.26</t>
  </si>
  <si>
    <t>7.1.27</t>
  </si>
  <si>
    <t>7.1.28</t>
  </si>
  <si>
    <t>7.1.29</t>
  </si>
  <si>
    <t>7.1.30</t>
  </si>
  <si>
    <t>7.1.31</t>
  </si>
  <si>
    <t>7.1.32</t>
  </si>
  <si>
    <t>7.1.33</t>
  </si>
  <si>
    <t>7.1.34</t>
  </si>
  <si>
    <t>7.1.35</t>
  </si>
  <si>
    <t>7.1.36</t>
  </si>
  <si>
    <t>7.1.37</t>
  </si>
  <si>
    <t>7.1.38</t>
  </si>
  <si>
    <t>7.1.39</t>
  </si>
  <si>
    <t>7.2.2</t>
  </si>
  <si>
    <t>7.2.3</t>
  </si>
  <si>
    <t>7.2.4</t>
  </si>
  <si>
    <t>7.2.1</t>
  </si>
  <si>
    <t>7.2.5</t>
  </si>
  <si>
    <t>7.2.6</t>
  </si>
  <si>
    <t>7.2.7</t>
  </si>
  <si>
    <t>7.2.8</t>
  </si>
  <si>
    <t>7.2.9</t>
  </si>
  <si>
    <t>7.2.10</t>
  </si>
  <si>
    <t>7.2.11</t>
  </si>
  <si>
    <t>7.2.12</t>
  </si>
  <si>
    <t>7.2.13</t>
  </si>
  <si>
    <t>7.2.14</t>
  </si>
  <si>
    <t>7.2.15</t>
  </si>
  <si>
    <t>7.2.16</t>
  </si>
  <si>
    <t>7.2.17</t>
  </si>
  <si>
    <t>7.2.18</t>
  </si>
  <si>
    <t>7.2.19</t>
  </si>
  <si>
    <t>7.2.20</t>
  </si>
  <si>
    <t>7.2.21</t>
  </si>
  <si>
    <t>7.2.16.1</t>
  </si>
  <si>
    <t>7.2.16.2</t>
  </si>
  <si>
    <t>7.2.16.3</t>
  </si>
  <si>
    <t>7.2.16.4</t>
  </si>
  <si>
    <t>7.2.16.5</t>
  </si>
  <si>
    <t>7.2.16.6</t>
  </si>
  <si>
    <t>7.2.17.1</t>
  </si>
  <si>
    <t>7.2.17.2</t>
  </si>
  <si>
    <t>7.2.22</t>
  </si>
  <si>
    <t>7.2.23</t>
  </si>
  <si>
    <t>7.2.24</t>
  </si>
  <si>
    <t>7.2.25</t>
  </si>
  <si>
    <t>7.2.26</t>
  </si>
  <si>
    <t>7.2.27</t>
  </si>
  <si>
    <t>7.2.28</t>
  </si>
  <si>
    <t>7.2.29</t>
  </si>
  <si>
    <t>7.2.30</t>
  </si>
  <si>
    <t>7.2.31</t>
  </si>
  <si>
    <t>7.2.32</t>
  </si>
  <si>
    <t>7.2.33</t>
  </si>
  <si>
    <t>7.2.34</t>
  </si>
  <si>
    <t>7.2.35</t>
  </si>
  <si>
    <t>7.2.36</t>
  </si>
  <si>
    <t>7.2.37</t>
  </si>
  <si>
    <t>7.2.38</t>
  </si>
  <si>
    <t>7.2.39</t>
  </si>
  <si>
    <t>7.2.40</t>
  </si>
  <si>
    <t>7.2.41</t>
  </si>
  <si>
    <t>7.2.42</t>
  </si>
  <si>
    <t>7.2.43</t>
  </si>
  <si>
    <t>7.2.44</t>
  </si>
  <si>
    <t>9.1.1</t>
  </si>
  <si>
    <t>9.1.2</t>
  </si>
  <si>
    <t>9.2.1</t>
  </si>
  <si>
    <t>9.2.2</t>
  </si>
  <si>
    <t>11.2.1</t>
  </si>
  <si>
    <t>11.2.2</t>
  </si>
  <si>
    <t>11.2.3</t>
  </si>
  <si>
    <t>11.2.4</t>
  </si>
  <si>
    <t>11.3</t>
  </si>
  <si>
    <t>11.3.5</t>
  </si>
  <si>
    <t>11.3.6</t>
  </si>
  <si>
    <t>11.3.7</t>
  </si>
  <si>
    <t>11.4</t>
  </si>
  <si>
    <t>11.4.8</t>
  </si>
  <si>
    <t>11.4.9</t>
  </si>
  <si>
    <t>11.5</t>
  </si>
  <si>
    <t>11.6</t>
  </si>
  <si>
    <t>11.6.1</t>
  </si>
  <si>
    <t>11.7</t>
  </si>
  <si>
    <t>11.8</t>
  </si>
  <si>
    <t>11.8.2</t>
  </si>
  <si>
    <t>11.9</t>
  </si>
  <si>
    <t>11.10</t>
  </si>
  <si>
    <t>11.11</t>
  </si>
  <si>
    <t>11.12</t>
  </si>
  <si>
    <t>11.13</t>
  </si>
  <si>
    <t>11.13.1</t>
  </si>
  <si>
    <t>11.13.2</t>
  </si>
  <si>
    <t>(4) 90° Elbow</t>
  </si>
  <si>
    <r>
      <t xml:space="preserve">Return visits to Site, if and </t>
    </r>
    <r>
      <rPr>
        <b/>
        <sz val="9"/>
        <rFont val="Arial Narrow"/>
        <family val="2"/>
      </rPr>
      <t>when ordered by the</t>
    </r>
  </si>
  <si>
    <r>
      <t>Engineer</t>
    </r>
    <r>
      <rPr>
        <sz val="9"/>
        <rFont val="Arial Narrow"/>
        <family val="2"/>
      </rPr>
      <t xml:space="preserve"> (Provisional, rate only) </t>
    </r>
  </si>
  <si>
    <r>
      <t xml:space="preserve">Provision and maintenance of off-site roofed storage </t>
    </r>
    <r>
      <rPr>
        <b/>
        <sz val="9"/>
        <rFont val="Arial Narrow"/>
        <family val="2"/>
      </rPr>
      <t>when ordered by the Engineer,</t>
    </r>
    <r>
      <rPr>
        <sz val="9"/>
        <rFont val="Arial Narrow"/>
        <family val="2"/>
      </rPr>
      <t xml:space="preserve"> including insurance while stored (Provisional)</t>
    </r>
  </si>
  <si>
    <r>
      <t>day.m</t>
    </r>
    <r>
      <rPr>
        <vertAlign val="superscript"/>
        <sz val="9"/>
        <rFont val="Arial Narrow"/>
        <family val="2"/>
      </rPr>
      <t>2</t>
    </r>
  </si>
  <si>
    <r>
      <t>25mm</t>
    </r>
    <r>
      <rPr>
        <sz val="9"/>
        <color theme="1"/>
        <rFont val="Arial Narrow"/>
        <family val="2"/>
      </rPr>
      <t xml:space="preserve">² x4C Cu PVC/PVC/SWA/PVC cable </t>
    </r>
  </si>
  <si>
    <r>
      <t>16mm</t>
    </r>
    <r>
      <rPr>
        <sz val="9"/>
        <color theme="1"/>
        <rFont val="Arial Narrow"/>
        <family val="2"/>
      </rPr>
      <t xml:space="preserve">² x4C Cu PVC/PVC/SWA/PVC cable </t>
    </r>
  </si>
  <si>
    <r>
      <t>10mm</t>
    </r>
    <r>
      <rPr>
        <sz val="9"/>
        <color theme="1"/>
        <rFont val="Arial Narrow"/>
        <family val="2"/>
      </rPr>
      <t xml:space="preserve">² x4C Cu PVC/PVC/SWA/PVC cable </t>
    </r>
  </si>
  <si>
    <r>
      <t>6mm</t>
    </r>
    <r>
      <rPr>
        <sz val="9"/>
        <color theme="1"/>
        <rFont val="Arial Narrow"/>
        <family val="2"/>
      </rPr>
      <t xml:space="preserve">² x4C Cu PVC/PVC/SWA/PVC cable </t>
    </r>
  </si>
  <si>
    <r>
      <t>16mm</t>
    </r>
    <r>
      <rPr>
        <sz val="9"/>
        <color theme="1"/>
        <rFont val="Arial Narrow"/>
        <family val="2"/>
      </rPr>
      <t>²</t>
    </r>
  </si>
  <si>
    <r>
      <t>10mm</t>
    </r>
    <r>
      <rPr>
        <sz val="9"/>
        <color theme="1"/>
        <rFont val="Arial Narrow"/>
        <family val="2"/>
      </rPr>
      <t xml:space="preserve">² </t>
    </r>
  </si>
  <si>
    <r>
      <t>6mm</t>
    </r>
    <r>
      <rPr>
        <sz val="9"/>
        <color theme="1"/>
        <rFont val="Arial Narrow"/>
        <family val="2"/>
      </rPr>
      <t xml:space="preserve">² </t>
    </r>
  </si>
  <si>
    <r>
      <t>4mm</t>
    </r>
    <r>
      <rPr>
        <sz val="9"/>
        <color theme="1"/>
        <rFont val="Arial Narrow"/>
        <family val="2"/>
      </rPr>
      <t xml:space="preserve">² </t>
    </r>
  </si>
  <si>
    <r>
      <t>m</t>
    </r>
    <r>
      <rPr>
        <sz val="9"/>
        <color theme="1"/>
        <rFont val="Arial Narrow"/>
        <family val="2"/>
      </rPr>
      <t>³</t>
    </r>
  </si>
  <si>
    <t>14.2.1</t>
  </si>
  <si>
    <t>14.2.2</t>
  </si>
  <si>
    <t>14.2.3</t>
  </si>
  <si>
    <t>14.2.4</t>
  </si>
  <si>
    <t>14.2.5</t>
  </si>
  <si>
    <t>14.2.6</t>
  </si>
  <si>
    <t>14.2.7</t>
  </si>
  <si>
    <t>14.2.8</t>
  </si>
  <si>
    <t>14.2.9</t>
  </si>
  <si>
    <t>14.2.10</t>
  </si>
  <si>
    <t>14.2.11</t>
  </si>
  <si>
    <t>14.2.12</t>
  </si>
  <si>
    <t>15.1.5</t>
  </si>
  <si>
    <t>15.1.6</t>
  </si>
  <si>
    <t>15.1.7</t>
  </si>
  <si>
    <t>15.1.8</t>
  </si>
  <si>
    <t>15.1.9</t>
  </si>
  <si>
    <t>15.1.10</t>
  </si>
  <si>
    <t>15.1.11</t>
  </si>
  <si>
    <t>15.1.12</t>
  </si>
  <si>
    <t>15.2.1</t>
  </si>
  <si>
    <t>15.2.2</t>
  </si>
  <si>
    <t>15.2.3</t>
  </si>
  <si>
    <t>15.2.4</t>
  </si>
  <si>
    <t>15.2.5</t>
  </si>
  <si>
    <t>15.2.6</t>
  </si>
  <si>
    <t>15.3.1</t>
  </si>
  <si>
    <t>15.3.2</t>
  </si>
  <si>
    <t>15.3.3</t>
  </si>
  <si>
    <t>15.3.4</t>
  </si>
  <si>
    <t>15.3.5</t>
  </si>
  <si>
    <t>15.3.6</t>
  </si>
  <si>
    <t>15.3.7</t>
  </si>
  <si>
    <t>15.3.8</t>
  </si>
  <si>
    <t>15.3.9</t>
  </si>
  <si>
    <t>15.3.10</t>
  </si>
  <si>
    <t>15.4.1</t>
  </si>
  <si>
    <t>15.4.2</t>
  </si>
  <si>
    <t>15.4.3</t>
  </si>
  <si>
    <t>15.4.4</t>
  </si>
  <si>
    <t>15.5.1</t>
  </si>
  <si>
    <t>15.5.2</t>
  </si>
  <si>
    <t>15.5.3</t>
  </si>
  <si>
    <t>15.5.4</t>
  </si>
  <si>
    <t>15.5.5</t>
  </si>
  <si>
    <t>15.5.6</t>
  </si>
  <si>
    <t>15.5.7</t>
  </si>
  <si>
    <t>15.5.8</t>
  </si>
  <si>
    <t>15.6.1</t>
  </si>
  <si>
    <t>15.6.2</t>
  </si>
  <si>
    <t>15.6.3</t>
  </si>
  <si>
    <t>15.6.4</t>
  </si>
  <si>
    <t>15.6.5</t>
  </si>
  <si>
    <t>15.6.6</t>
  </si>
  <si>
    <t>15.6.7</t>
  </si>
  <si>
    <t>15.6.8</t>
  </si>
  <si>
    <t>15.7.1</t>
  </si>
  <si>
    <t>15.7.2</t>
  </si>
  <si>
    <t>15.7.3</t>
  </si>
  <si>
    <t>15.7.4</t>
  </si>
  <si>
    <t>15.8.1</t>
  </si>
  <si>
    <t>15.8.2</t>
  </si>
  <si>
    <t>15.8.3</t>
  </si>
  <si>
    <t>15.8.4</t>
  </si>
  <si>
    <t>15.8.5</t>
  </si>
  <si>
    <t>15.8.6</t>
  </si>
  <si>
    <t>15.9.1</t>
  </si>
  <si>
    <t>15.9.2</t>
  </si>
  <si>
    <t>15.10.1</t>
  </si>
  <si>
    <t>15.10.2</t>
  </si>
  <si>
    <t>15.11.1</t>
  </si>
  <si>
    <t>15.11.2</t>
  </si>
  <si>
    <t>15.11.3</t>
  </si>
  <si>
    <t>15.11.4</t>
  </si>
  <si>
    <t>15.11.5</t>
  </si>
  <si>
    <t>15.11.6</t>
  </si>
  <si>
    <t>15.12.1</t>
  </si>
  <si>
    <t>15.12.2</t>
  </si>
  <si>
    <t>15.13.1</t>
  </si>
  <si>
    <t>15.13.2</t>
  </si>
  <si>
    <t>14.3.1</t>
  </si>
  <si>
    <t>14.3.2</t>
  </si>
  <si>
    <t>14.3.3</t>
  </si>
  <si>
    <t>14.3.4</t>
  </si>
  <si>
    <t>14.3.5</t>
  </si>
  <si>
    <t>14.3.6</t>
  </si>
  <si>
    <t>14.3.7</t>
  </si>
  <si>
    <t>14.3.8</t>
  </si>
  <si>
    <t>14.3.9</t>
  </si>
  <si>
    <t>14.3.10</t>
  </si>
  <si>
    <t>14.3.11</t>
  </si>
  <si>
    <t>14.3.12</t>
  </si>
  <si>
    <t>14.4.1</t>
  </si>
  <si>
    <t>14.4.2</t>
  </si>
  <si>
    <t>14.4.3</t>
  </si>
  <si>
    <t>14.4.4</t>
  </si>
  <si>
    <t>14.4.5</t>
  </si>
  <si>
    <t>14.4.6</t>
  </si>
  <si>
    <t>14.4.7</t>
  </si>
  <si>
    <t>14.4.8</t>
  </si>
  <si>
    <t>14.4.9</t>
  </si>
  <si>
    <t>14.4.10</t>
  </si>
  <si>
    <t>14.4.11</t>
  </si>
  <si>
    <t>14.4.12</t>
  </si>
  <si>
    <t>14.5.1</t>
  </si>
  <si>
    <t>14.6.1</t>
  </si>
  <si>
    <t>14.6.2</t>
  </si>
  <si>
    <t>14.6.3</t>
  </si>
  <si>
    <t>14.6.4</t>
  </si>
  <si>
    <t>14.7.1</t>
  </si>
  <si>
    <t xml:space="preserve">New 2.4m high Concrete Palisade fence complete as shown in the drawing NT06-22-1121-601-PS- 005 </t>
  </si>
  <si>
    <t xml:space="preserve">New 2.4m high, 4m wide steel palisade security gate (Double Leaf Type) complete as shown in the drawing NT06-22-1121-601-PS- 005 </t>
  </si>
  <si>
    <t xml:space="preserve">New 2.4m high, 4m wide steel palisade security gate (Sliding Type) complete as shown in the drawing NT06-22-1121-601-PS- 005 </t>
  </si>
  <si>
    <t>EXISTING SERVICES THAT INTERSECT OR A JOIN A PIPE TRENCH</t>
  </si>
  <si>
    <t>PUMP STATION BUILDING: DRY WELL</t>
  </si>
  <si>
    <t>a) Site clearance</t>
  </si>
  <si>
    <t xml:space="preserve"> Total Brought Forward</t>
  </si>
  <si>
    <t>Total Brought  Forward</t>
  </si>
  <si>
    <t>15.1.13</t>
  </si>
  <si>
    <t>Total Carried Forward To Summary</t>
  </si>
  <si>
    <t>11.</t>
  </si>
  <si>
    <t>12.</t>
  </si>
  <si>
    <t>13.</t>
  </si>
  <si>
    <t>10.</t>
  </si>
  <si>
    <t>5.</t>
  </si>
  <si>
    <t>4.</t>
  </si>
  <si>
    <t>3.</t>
  </si>
  <si>
    <t xml:space="preserve"> Total Bought Forward</t>
  </si>
  <si>
    <t>SCHEDULE 15: ELECTRICAL &amp; INSTRUMENTATION WORKS</t>
  </si>
  <si>
    <t xml:space="preserve">Top-Fixed Handrails around access openings as specified on Drawing </t>
  </si>
  <si>
    <t>a) Access cover on pump station roof structures  for 1200x1200mm clear opening  complete with base frames, brackets, locking device etc. as per Drg No.</t>
  </si>
  <si>
    <t xml:space="preserve">c) Frames, brackets, locking device etc. on access manhole cover type 2A for chambers as per Drg. No. </t>
  </si>
  <si>
    <t xml:space="preserve">i) Complete galvanized steel cat ladder for valve chambers not deeper than 3m fixed to wall as per drawing as per Drg. No. </t>
  </si>
  <si>
    <t>a) Air ventilator complete on reservoir roof as per detail on Drg. No.</t>
  </si>
  <si>
    <t>SCHEDULE 3: SITE CLEARANCE (PUMPSTATION</t>
  </si>
  <si>
    <t>1st DRAFT - BURGERSFORT PUMP STATION AND BULK SEWERLINE</t>
  </si>
  <si>
    <t>HOUSING DEVELOPMENT AGENCY</t>
  </si>
  <si>
    <t>CONTRACT NO:</t>
  </si>
  <si>
    <t>BURGERSFORD EXT 71,72,54 &amp;58: CONSTRUCTION OF SEWER                       PUMPSTATION AND BULK SEWERLINE</t>
  </si>
  <si>
    <t xml:space="preserve">DRAFT </t>
  </si>
  <si>
    <t xml:space="preserve"> SCHEDULE OF QUANTITIES</t>
  </si>
  <si>
    <t>ENGINEERS ESTIMATES</t>
  </si>
  <si>
    <t>AM Consuting Engineers (AMCE)</t>
  </si>
  <si>
    <t>Prepared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</si>
</sst>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_(* \(#,##0.00\);_(* &quot;-&quot;??_);_(@_)"/>
    <numFmt numFmtId="164" formatCode="&quot;R&quot;#,##0.00;\-&quot;R&quot;#,##0.00"/>
    <numFmt numFmtId="165" formatCode="_-&quot;R&quot;* #,##0.00_-;\-&quot;R&quot;* #,##0.00_-;_-&quot;R&quot;* &quot;-&quot;??_-;_-@_-"/>
    <numFmt numFmtId="166" formatCode="_-* #,##0.00_-;\-* #,##0.00_-;_-* &quot;-&quot;??_-;_-@_-"/>
    <numFmt numFmtId="167" formatCode="_ &quot;R&quot;\ * #,##0.00_ ;_ &quot;R&quot;\ * \-#,##0.00_ ;_ &quot;R&quot;\ * &quot;-&quot;??_ ;_ @_ "/>
    <numFmt numFmtId="168" formatCode="_ * #,##0.00_ ;_ * \-#,##0.00_ ;_ * &quot;-&quot;??_ ;_ @_ "/>
    <numFmt numFmtId="169" formatCode="[$R-436]\ #,##0.00"/>
    <numFmt numFmtId="170" formatCode="&quot;R&quot;\ #,##0.00"/>
    <numFmt numFmtId="171" formatCode="_-* #,##0.00_-;\-* #,##0.00_-;_-* \-??_-;_-@_-"/>
    <numFmt numFmtId="172" formatCode="_-&quot;R&quot;\ * #,##0.00_-;\-&quot;R&quot;\ * #,##0.00_-;_-&quot;R&quot;\ * &quot;-&quot;??_-;_-@_-"/>
    <numFmt numFmtId="173" formatCode="&quot;$&quot;#,##0\ ;\(&quot;$&quot;#,##0\)"/>
    <numFmt numFmtId="174" formatCode="m/d"/>
    <numFmt numFmtId="175" formatCode="0.0000%"/>
    <numFmt numFmtId="176" formatCode="#,##0&quot;R&quot;_);\(#,##0&quot;R&quot;\)"/>
    <numFmt numFmtId="177" formatCode="#,##0\ &quot;F&quot;;[Red]\-#,##0\ &quot;F&quot;"/>
    <numFmt numFmtId="178" formatCode="#,##0.00\ &quot;F&quot;;\-#,##0.00\ &quot;F&quot;"/>
    <numFmt numFmtId="179" formatCode="mmmm\-yy"/>
    <numFmt numFmtId="180" formatCode="#,##0.00;[Red]\(#,##0.00\)"/>
    <numFmt numFmtId="181" formatCode="#,##0.000;[Red]\(#,##0.000\)"/>
    <numFmt numFmtId="182" formatCode="#,##0.0000;[Red]\(#,##0.0000\)"/>
    <numFmt numFmtId="183" formatCode="#,##0.0000_);\(#,##0.0000\)"/>
    <numFmt numFmtId="184" formatCode="0.0%"/>
    <numFmt numFmtId="185" formatCode="&quot;R&quot;#,##0.00"/>
    <numFmt numFmtId="186" formatCode="_-[$R-1C09]* #,##0.00_-;\-[$R-1C09]* #,##0.00_-;_-[$R-1C09]* &quot;-&quot;??_-;_-@_-"/>
    <numFmt numFmtId="187" formatCode="#,##0.0"/>
    <numFmt numFmtId="188" formatCode="0.0"/>
  </numFmts>
  <fonts count="94" x14ac:knownFonts="1">
    <font>
      <sz val="10"/>
      <name val="Arial"/>
    </font>
    <font>
      <sz val="11"/>
      <color theme="1"/>
      <name val="Calibri"/>
      <family val="2"/>
      <scheme val="minor"/>
    </font>
    <font>
      <sz val="10"/>
      <name val="Arial"/>
      <family val="2"/>
    </font>
    <font>
      <b/>
      <u/>
      <sz val="10"/>
      <name val="Times New Roman"/>
      <family val="1"/>
    </font>
    <font>
      <u/>
      <sz val="10"/>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8"/>
      <name val="Tms Rmn"/>
    </font>
    <font>
      <sz val="10"/>
      <name val="Arial"/>
      <family val="2"/>
    </font>
    <font>
      <b/>
      <u/>
      <sz val="10"/>
      <name val="Times New Roman"/>
      <family val="1"/>
    </font>
    <font>
      <sz val="12"/>
      <name val="Arial"/>
      <family val="2"/>
    </font>
    <font>
      <sz val="10"/>
      <color indexed="8"/>
      <name val="Arial"/>
      <family val="2"/>
    </font>
    <font>
      <sz val="10"/>
      <name val="Arial"/>
      <family val="2"/>
    </font>
    <font>
      <b/>
      <sz val="11"/>
      <name val="Arial"/>
      <family val="2"/>
    </font>
    <font>
      <sz val="9"/>
      <name val="Arial"/>
      <family val="2"/>
    </font>
    <font>
      <sz val="10"/>
      <name val="Arial"/>
      <family val="2"/>
    </font>
    <font>
      <sz val="10"/>
      <name val="Arial"/>
      <family val="2"/>
    </font>
    <font>
      <sz val="8"/>
      <name val="Arial"/>
      <family val="2"/>
    </font>
    <font>
      <b/>
      <sz val="12"/>
      <name val="Arial"/>
      <family val="2"/>
    </font>
    <font>
      <sz val="10"/>
      <color indexed="24"/>
      <name val="Arial"/>
      <family val="2"/>
    </font>
    <font>
      <b/>
      <sz val="18"/>
      <color indexed="24"/>
      <name val="Arial"/>
      <family val="2"/>
    </font>
    <font>
      <b/>
      <sz val="12"/>
      <color indexed="24"/>
      <name val="Arial"/>
      <family val="2"/>
    </font>
    <font>
      <sz val="8"/>
      <color indexed="10"/>
      <name val="Arial Narrow"/>
      <family val="2"/>
    </font>
    <font>
      <sz val="10"/>
      <name val="MS Sans Serif"/>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
      <color indexed="8"/>
      <name val="Courier"/>
      <family val="3"/>
    </font>
    <font>
      <u/>
      <sz val="1"/>
      <color indexed="8"/>
      <name val="Courier"/>
      <family val="3"/>
    </font>
    <font>
      <b/>
      <u/>
      <sz val="1"/>
      <color indexed="8"/>
      <name val="Courier"/>
      <family val="3"/>
    </font>
    <font>
      <sz val="1"/>
      <color indexed="18"/>
      <name val="Courier"/>
      <family val="3"/>
    </font>
    <font>
      <b/>
      <sz val="1"/>
      <color indexed="18"/>
      <name val="Courier"/>
      <family val="3"/>
    </font>
    <font>
      <b/>
      <sz val="1"/>
      <color indexed="17"/>
      <name val="Courier"/>
      <family val="3"/>
    </font>
    <font>
      <b/>
      <u/>
      <sz val="1"/>
      <color indexed="17"/>
      <name val="Courier"/>
      <family val="3"/>
    </font>
    <font>
      <b/>
      <sz val="1"/>
      <color indexed="8"/>
      <name val="Courier"/>
      <family val="3"/>
    </font>
    <font>
      <sz val="11"/>
      <color theme="1"/>
      <name val="Calibri"/>
      <family val="2"/>
      <scheme val="minor"/>
    </font>
    <font>
      <sz val="11"/>
      <name val="Calibri"/>
      <family val="2"/>
      <scheme val="minor"/>
    </font>
    <font>
      <b/>
      <sz val="11"/>
      <name val="Calibri"/>
      <family val="2"/>
      <scheme val="minor"/>
    </font>
    <font>
      <b/>
      <sz val="9"/>
      <name val="Arial"/>
      <family val="2"/>
    </font>
    <font>
      <sz val="12"/>
      <name val="Calibri"/>
      <family val="2"/>
      <scheme val="minor"/>
    </font>
    <font>
      <b/>
      <sz val="11"/>
      <name val="Arial Narrow"/>
      <family val="2"/>
    </font>
    <font>
      <sz val="9"/>
      <name val="Calibri"/>
      <family val="2"/>
      <scheme val="minor"/>
    </font>
    <font>
      <b/>
      <sz val="8"/>
      <name val="Arial"/>
      <family val="2"/>
    </font>
    <font>
      <b/>
      <sz val="9"/>
      <name val="Arial Narrow"/>
      <family val="2"/>
    </font>
    <font>
      <b/>
      <sz val="9"/>
      <color theme="1"/>
      <name val="Arial Narrow"/>
      <family val="2"/>
    </font>
    <font>
      <sz val="9"/>
      <color rgb="FF000000"/>
      <name val="Arial Narrow"/>
      <family val="2"/>
    </font>
    <font>
      <b/>
      <sz val="9"/>
      <color rgb="FF000000"/>
      <name val="Arial Narrow"/>
      <family val="2"/>
    </font>
    <font>
      <sz val="9"/>
      <color theme="1"/>
      <name val="Arial Narrow"/>
      <family val="2"/>
    </font>
    <font>
      <u/>
      <sz val="9"/>
      <color rgb="FF000000"/>
      <name val="Arial Narrow"/>
      <family val="2"/>
    </font>
    <font>
      <sz val="9"/>
      <color theme="0" tint="-0.14999847407452621"/>
      <name val="Arial Narrow"/>
      <family val="2"/>
    </font>
    <font>
      <sz val="9"/>
      <color theme="1"/>
      <name val="Calibri"/>
      <family val="2"/>
      <scheme val="minor"/>
    </font>
    <font>
      <sz val="9"/>
      <color theme="1"/>
      <name val="Arial"/>
      <family val="2"/>
    </font>
    <font>
      <sz val="10"/>
      <name val="MS Sans Serif"/>
    </font>
    <font>
      <b/>
      <sz val="20"/>
      <color rgb="FFFF0000"/>
      <name val="Arial"/>
      <family val="2"/>
    </font>
    <font>
      <sz val="11"/>
      <name val="Arial"/>
      <family val="2"/>
    </font>
    <font>
      <u/>
      <sz val="11"/>
      <color theme="10"/>
      <name val="Calibri"/>
      <family val="2"/>
      <scheme val="minor"/>
    </font>
    <font>
      <sz val="11"/>
      <color rgb="FFFF0000"/>
      <name val="Arial"/>
      <family val="2"/>
    </font>
    <font>
      <sz val="9"/>
      <color rgb="FFFF0000"/>
      <name val="Arial Narrow"/>
      <family val="2"/>
    </font>
    <font>
      <sz val="9"/>
      <name val="Arial Narrow"/>
      <family val="2"/>
    </font>
    <font>
      <vertAlign val="superscript"/>
      <sz val="9"/>
      <name val="Arial Narrow"/>
      <family val="2"/>
    </font>
    <font>
      <sz val="11"/>
      <name val="Arial Narrow"/>
      <family val="2"/>
    </font>
    <font>
      <b/>
      <sz val="8"/>
      <name val="Arial Narrow"/>
      <family val="2"/>
    </font>
    <font>
      <sz val="8"/>
      <name val="Arial Narrow"/>
      <family val="2"/>
    </font>
    <font>
      <sz val="8"/>
      <color rgb="FFFF0000"/>
      <name val="Arial Narrow"/>
      <family val="2"/>
    </font>
    <font>
      <b/>
      <u/>
      <sz val="9"/>
      <name val="Arial Narrow"/>
      <family val="2"/>
    </font>
    <font>
      <u/>
      <sz val="9"/>
      <name val="Arial Narrow"/>
      <family val="2"/>
    </font>
    <font>
      <sz val="9"/>
      <color indexed="10"/>
      <name val="Arial Narrow"/>
      <family val="2"/>
    </font>
    <font>
      <i/>
      <sz val="9"/>
      <name val="Arial Narrow"/>
      <family val="2"/>
    </font>
    <font>
      <b/>
      <sz val="20"/>
      <name val="Arial"/>
      <family val="2"/>
    </font>
    <font>
      <sz val="14"/>
      <name val="Arial"/>
      <family val="2"/>
    </font>
    <font>
      <b/>
      <sz val="14"/>
      <color rgb="FF000000"/>
      <name val="Arial"/>
      <family val="2"/>
    </font>
    <font>
      <b/>
      <sz val="13"/>
      <name val="Arial"/>
      <family val="2"/>
    </font>
    <font>
      <b/>
      <sz val="24"/>
      <name val="Calibri"/>
      <family val="2"/>
      <scheme val="minor"/>
    </font>
    <font>
      <b/>
      <sz val="16"/>
      <name val="Arial"/>
      <family val="2"/>
    </font>
    <font>
      <b/>
      <sz val="14"/>
      <name val="Arial"/>
      <family val="2"/>
    </font>
  </fonts>
  <fills count="31">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indexed="6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4"/>
      </left>
      <right/>
      <top/>
      <bottom/>
      <diagonal/>
    </border>
    <border>
      <left/>
      <right/>
      <top/>
      <bottom style="double">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8"/>
      </left>
      <right style="thin">
        <color indexed="64"/>
      </right>
      <top/>
      <bottom/>
      <diagonal/>
    </border>
    <border>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s>
  <cellStyleXfs count="1190">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0"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4"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13"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46" fillId="0" borderId="1">
      <protection locked="0"/>
    </xf>
    <xf numFmtId="0" fontId="8" fillId="9"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168" fontId="2" fillId="0" borderId="0" applyFill="0" applyBorder="0" applyAlignment="0"/>
    <xf numFmtId="180" fontId="2" fillId="0" borderId="0" applyFill="0" applyBorder="0" applyAlignment="0"/>
    <xf numFmtId="181" fontId="2" fillId="0" borderId="0" applyFill="0" applyBorder="0" applyAlignment="0"/>
    <xf numFmtId="182" fontId="2" fillId="0" borderId="0" applyFill="0" applyBorder="0" applyAlignment="0"/>
    <xf numFmtId="179" fontId="2" fillId="0" borderId="0" applyFill="0" applyBorder="0" applyAlignment="0"/>
    <xf numFmtId="168" fontId="2" fillId="0" borderId="0" applyFill="0" applyBorder="0" applyAlignment="0"/>
    <xf numFmtId="183" fontId="2" fillId="0" borderId="0" applyFill="0" applyBorder="0" applyAlignment="0"/>
    <xf numFmtId="180" fontId="2" fillId="0" borderId="0" applyFill="0" applyBorder="0" applyAlignment="0"/>
    <xf numFmtId="0" fontId="9" fillId="24"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39" fillId="25" borderId="2"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0" fontId="10" fillId="26" borderId="3" applyNumberFormat="0" applyAlignment="0" applyProtection="0"/>
    <xf numFmtId="168" fontId="30" fillId="0" borderId="0" applyFont="0" applyFill="0" applyBorder="0" applyAlignment="0" applyProtection="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68"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3"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54"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71" fontId="2" fillId="0" borderId="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6" fontId="54"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3"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167" fontId="27" fillId="0" borderId="0" applyFont="0" applyFill="0" applyBorder="0" applyAlignment="0" applyProtection="0"/>
    <xf numFmtId="180"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34" fillId="0" borderId="0" applyFont="0" applyFill="0" applyBorder="0" applyAlignment="0" applyProtection="0"/>
    <xf numFmtId="0" fontId="34" fillId="0" borderId="0" applyFont="0" applyFill="0" applyBorder="0" applyAlignment="0" applyProtection="0"/>
    <xf numFmtId="14" fontId="26" fillId="0" borderId="0" applyFill="0" applyBorder="0" applyAlignment="0"/>
    <xf numFmtId="0" fontId="46" fillId="0" borderId="0">
      <protection locked="0"/>
    </xf>
    <xf numFmtId="168" fontId="2" fillId="0" borderId="0" applyFill="0" applyBorder="0" applyAlignment="0"/>
    <xf numFmtId="180" fontId="2" fillId="0" borderId="0" applyFill="0" applyBorder="0" applyAlignment="0"/>
    <xf numFmtId="168" fontId="2" fillId="0" borderId="0" applyFill="0" applyBorder="0" applyAlignment="0"/>
    <xf numFmtId="183" fontId="2" fillId="0" borderId="0" applyFill="0" applyBorder="0" applyAlignment="0"/>
    <xf numFmtId="180" fontId="2" fillId="0" borderId="0" applyFill="0" applyBorder="0" applyAlignment="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6" fillId="0" borderId="0">
      <protection locked="0"/>
    </xf>
    <xf numFmtId="0" fontId="47" fillId="0" borderId="0">
      <protection locked="0"/>
    </xf>
    <xf numFmtId="0" fontId="48" fillId="0" borderId="0">
      <protection locked="0"/>
    </xf>
    <xf numFmtId="0" fontId="49" fillId="0" borderId="0">
      <protection locked="0"/>
    </xf>
    <xf numFmtId="0" fontId="50" fillId="0" borderId="0">
      <protection locked="0"/>
    </xf>
    <xf numFmtId="0" fontId="51" fillId="0" borderId="0">
      <protection locked="0"/>
    </xf>
    <xf numFmtId="0" fontId="52" fillId="0" borderId="0">
      <protection locked="0"/>
    </xf>
    <xf numFmtId="2" fontId="2" fillId="0" borderId="0" applyFont="0" applyFill="0" applyBorder="0" applyAlignment="0" applyProtection="0">
      <alignment vertical="top"/>
    </xf>
    <xf numFmtId="2" fontId="34" fillId="0" borderId="0" applyFont="0" applyFill="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38" fontId="32" fillId="27" borderId="0" applyNumberFormat="0" applyBorder="0" applyAlignment="0" applyProtection="0"/>
    <xf numFmtId="0" fontId="33" fillId="0" borderId="4" applyNumberFormat="0" applyAlignment="0" applyProtection="0">
      <alignment horizontal="left" vertical="center"/>
    </xf>
    <xf numFmtId="0" fontId="33" fillId="0" borderId="5">
      <alignment horizontal="left" vertical="center"/>
    </xf>
    <xf numFmtId="0" fontId="13" fillId="0" borderId="6"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40" fillId="0" borderId="7" applyNumberFormat="0" applyFill="0" applyAlignment="0" applyProtection="0"/>
    <xf numFmtId="0" fontId="35" fillId="0" borderId="0" applyNumberFormat="0" applyFill="0" applyBorder="0" applyAlignment="0" applyProtection="0"/>
    <xf numFmtId="0" fontId="14" fillId="0" borderId="8"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36" fillId="0" borderId="0" applyNumberFormat="0" applyFill="0" applyBorder="0" applyAlignment="0" applyProtection="0"/>
    <xf numFmtId="0" fontId="15" fillId="0" borderId="10"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15"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protection locked="0"/>
    </xf>
    <xf numFmtId="0" fontId="53" fillId="0" borderId="0">
      <protection locked="0"/>
    </xf>
    <xf numFmtId="0" fontId="16" fillId="11" borderId="2" applyNumberFormat="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10" fontId="32" fillId="28" borderId="1" applyNumberFormat="0" applyBorder="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16" fillId="8" borderId="2" applyNumberFormat="0" applyAlignment="0" applyProtection="0"/>
    <xf numFmtId="0" fontId="46" fillId="0" borderId="12">
      <protection locked="0"/>
    </xf>
    <xf numFmtId="168" fontId="2" fillId="0" borderId="0" applyFill="0" applyBorder="0" applyAlignment="0"/>
    <xf numFmtId="180" fontId="2" fillId="0" borderId="0" applyFill="0" applyBorder="0" applyAlignment="0"/>
    <xf numFmtId="168" fontId="2" fillId="0" borderId="0" applyFill="0" applyBorder="0" applyAlignment="0"/>
    <xf numFmtId="183" fontId="2" fillId="0" borderId="0" applyFill="0" applyBorder="0" applyAlignment="0"/>
    <xf numFmtId="180" fontId="2" fillId="0" borderId="0" applyFill="0" applyBorder="0" applyAlignment="0"/>
    <xf numFmtId="0" fontId="17" fillId="0" borderId="13"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18"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177" fontId="2" fillId="0" borderId="0"/>
    <xf numFmtId="0" fontId="2" fillId="0" borderId="0"/>
    <xf numFmtId="0" fontId="2" fillId="0" borderId="0"/>
    <xf numFmtId="0" fontId="54" fillId="0" borderId="0"/>
    <xf numFmtId="0" fontId="2" fillId="0" borderId="0"/>
    <xf numFmtId="0" fontId="54" fillId="0" borderId="0"/>
    <xf numFmtId="0" fontId="54" fillId="0" borderId="0"/>
    <xf numFmtId="0" fontId="54" fillId="0" borderId="0"/>
    <xf numFmtId="0" fontId="54" fillId="0" borderId="0"/>
    <xf numFmtId="0" fontId="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38" fillId="0" borderId="0"/>
    <xf numFmtId="0" fontId="38" fillId="0" borderId="0"/>
    <xf numFmtId="0" fontId="38" fillId="0" borderId="0"/>
    <xf numFmtId="0" fontId="38" fillId="0" borderId="0"/>
    <xf numFmtId="0" fontId="2" fillId="0" borderId="0"/>
    <xf numFmtId="0" fontId="38" fillId="0" borderId="0"/>
    <xf numFmtId="0" fontId="30" fillId="0" borderId="0"/>
    <xf numFmtId="0" fontId="54" fillId="0" borderId="0"/>
    <xf numFmtId="0" fontId="2" fillId="0" borderId="0"/>
    <xf numFmtId="0" fontId="2" fillId="0" borderId="0"/>
    <xf numFmtId="0" fontId="2" fillId="0" borderId="0"/>
    <xf numFmtId="0" fontId="22" fillId="0" borderId="0"/>
    <xf numFmtId="0" fontId="5"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2" fillId="6" borderId="15" applyNumberFormat="0" applyFont="0" applyAlignment="0" applyProtection="0"/>
    <xf numFmtId="0" fontId="3" fillId="0" borderId="0"/>
    <xf numFmtId="0" fontId="24" fillId="0" borderId="0"/>
    <xf numFmtId="0" fontId="3" fillId="0" borderId="0"/>
    <xf numFmtId="0" fontId="3" fillId="0" borderId="0"/>
    <xf numFmtId="0" fontId="4" fillId="0" borderId="0"/>
    <xf numFmtId="0" fontId="19" fillId="24"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0" fontId="19" fillId="25" borderId="16" applyNumberFormat="0" applyAlignment="0" applyProtection="0"/>
    <xf numFmtId="9" fontId="31" fillId="0" borderId="0" applyFont="0" applyFill="0" applyBorder="0" applyAlignment="0" applyProtection="0"/>
    <xf numFmtId="179" fontId="2" fillId="0" borderId="0" applyFont="0" applyFill="0" applyBorder="0" applyAlignment="0" applyProtection="0"/>
    <xf numFmtId="178" fontId="2" fillId="0" borderId="0" applyFont="0" applyFill="0" applyBorder="0" applyAlignment="0" applyProtection="0"/>
    <xf numFmtId="10" fontId="2"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ill="0" applyBorder="0" applyAlignment="0"/>
    <xf numFmtId="180" fontId="2" fillId="0" borderId="0" applyFill="0" applyBorder="0" applyAlignment="0"/>
    <xf numFmtId="168" fontId="2" fillId="0" borderId="0" applyFill="0" applyBorder="0" applyAlignment="0"/>
    <xf numFmtId="183" fontId="2" fillId="0" borderId="0" applyFill="0" applyBorder="0" applyAlignment="0"/>
    <xf numFmtId="180" fontId="2" fillId="0" borderId="0" applyFill="0" applyBorder="0" applyAlignment="0"/>
    <xf numFmtId="0" fontId="32" fillId="0" borderId="0"/>
    <xf numFmtId="0" fontId="32" fillId="0" borderId="0"/>
    <xf numFmtId="0" fontId="32" fillId="0" borderId="0"/>
    <xf numFmtId="0" fontId="32" fillId="0" borderId="0"/>
    <xf numFmtId="0" fontId="32" fillId="0" borderId="0"/>
    <xf numFmtId="49" fontId="26" fillId="0" borderId="0" applyFill="0" applyBorder="0" applyAlignment="0"/>
    <xf numFmtId="174" fontId="2" fillId="0" borderId="0" applyFill="0" applyBorder="0" applyAlignment="0"/>
    <xf numFmtId="176" fontId="2" fillId="0" borderId="0" applyFill="0" applyBorder="0" applyAlignment="0"/>
    <xf numFmtId="0" fontId="2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1" fillId="0" borderId="17"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21" fillId="0" borderId="18" applyNumberFormat="0" applyFill="0" applyAlignment="0" applyProtection="0"/>
    <xf numFmtId="0" fontId="34" fillId="0" borderId="19" applyNumberFormat="0" applyFont="0" applyFill="0" applyAlignment="0" applyProtection="0"/>
    <xf numFmtId="0" fontId="37" fillId="0" borderId="0">
      <alignment vertical="top"/>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5" fillId="0" borderId="0"/>
    <xf numFmtId="0" fontId="1" fillId="0" borderId="0"/>
    <xf numFmtId="9" fontId="55" fillId="0" borderId="0" applyFont="0" applyFill="0" applyBorder="0" applyAlignment="0" applyProtection="0"/>
    <xf numFmtId="0" fontId="71" fillId="0" borderId="0"/>
    <xf numFmtId="0" fontId="74" fillId="0" borderId="0" applyNumberFormat="0" applyFill="0" applyBorder="0" applyAlignment="0" applyProtection="0"/>
  </cellStyleXfs>
  <cellXfs count="590">
    <xf numFmtId="0" fontId="0" fillId="0" borderId="0" xfId="0"/>
    <xf numFmtId="0" fontId="2" fillId="0" borderId="0" xfId="1002" applyAlignment="1">
      <alignment vertical="top" wrapText="1"/>
    </xf>
    <xf numFmtId="0" fontId="2" fillId="0" borderId="0" xfId="0" applyFont="1"/>
    <xf numFmtId="0" fontId="55" fillId="0" borderId="0" xfId="1185" applyAlignment="1">
      <alignment vertical="top"/>
    </xf>
    <xf numFmtId="0" fontId="58" fillId="0" borderId="0" xfId="1185" applyFont="1"/>
    <xf numFmtId="0" fontId="60" fillId="0" borderId="0" xfId="1185" applyFont="1"/>
    <xf numFmtId="0" fontId="57" fillId="0" borderId="0" xfId="1185" applyFont="1" applyAlignment="1">
      <alignment horizontal="right" vertical="top"/>
    </xf>
    <xf numFmtId="0" fontId="57" fillId="0" borderId="0" xfId="1185" applyFont="1" applyAlignment="1">
      <alignment vertical="top" wrapText="1"/>
    </xf>
    <xf numFmtId="0" fontId="57" fillId="0" borderId="1" xfId="1185" applyFont="1" applyBorder="1" applyAlignment="1">
      <alignment horizontal="center" vertical="top" wrapText="1"/>
    </xf>
    <xf numFmtId="0" fontId="61" fillId="0" borderId="0" xfId="1185" applyFont="1" applyAlignment="1">
      <alignment vertical="top" wrapText="1"/>
    </xf>
    <xf numFmtId="0" fontId="32" fillId="0" borderId="0" xfId="1185" applyFont="1" applyAlignment="1">
      <alignment vertical="top" wrapText="1"/>
    </xf>
    <xf numFmtId="0" fontId="29" fillId="0" borderId="0" xfId="1185" applyFont="1" applyAlignment="1">
      <alignment vertical="center" wrapText="1"/>
    </xf>
    <xf numFmtId="165" fontId="1" fillId="0" borderId="0" xfId="1186" applyNumberFormat="1"/>
    <xf numFmtId="0" fontId="1" fillId="0" borderId="0" xfId="1186"/>
    <xf numFmtId="0" fontId="63" fillId="0" borderId="38" xfId="1186" applyFont="1" applyBorder="1" applyAlignment="1">
      <alignment horizontal="center" vertical="center" wrapText="1"/>
    </xf>
    <xf numFmtId="185" fontId="63" fillId="0" borderId="38" xfId="1186" applyNumberFormat="1" applyFont="1" applyBorder="1" applyAlignment="1">
      <alignment horizontal="center" vertical="center" wrapText="1"/>
    </xf>
    <xf numFmtId="185" fontId="63" fillId="0" borderId="39" xfId="1186" applyNumberFormat="1" applyFont="1" applyBorder="1" applyAlignment="1">
      <alignment horizontal="center" vertical="center" wrapText="1"/>
    </xf>
    <xf numFmtId="165" fontId="1" fillId="0" borderId="37" xfId="1186" applyNumberFormat="1" applyBorder="1"/>
    <xf numFmtId="165" fontId="1" fillId="0" borderId="37" xfId="1186" applyNumberFormat="1" applyBorder="1" applyAlignment="1">
      <alignment wrapText="1"/>
    </xf>
    <xf numFmtId="0" fontId="64" fillId="0" borderId="40" xfId="1186" applyFont="1" applyBorder="1" applyAlignment="1">
      <alignment vertical="center" wrapText="1"/>
    </xf>
    <xf numFmtId="0" fontId="65" fillId="0" borderId="40" xfId="1186" applyFont="1" applyBorder="1" applyAlignment="1">
      <alignment vertical="center" wrapText="1"/>
    </xf>
    <xf numFmtId="0" fontId="64" fillId="0" borderId="40" xfId="1186" applyFont="1" applyBorder="1" applyAlignment="1">
      <alignment horizontal="center" vertical="center" wrapText="1"/>
    </xf>
    <xf numFmtId="0" fontId="64" fillId="0" borderId="34" xfId="1186" applyFont="1" applyBorder="1" applyAlignment="1">
      <alignment horizontal="center" vertical="center" wrapText="1"/>
    </xf>
    <xf numFmtId="0" fontId="66" fillId="0" borderId="0" xfId="1186" applyFont="1" applyAlignment="1">
      <alignment vertical="center"/>
    </xf>
    <xf numFmtId="0" fontId="66" fillId="0" borderId="40" xfId="1186" applyFont="1" applyBorder="1" applyAlignment="1">
      <alignment vertical="center" wrapText="1"/>
    </xf>
    <xf numFmtId="0" fontId="66" fillId="0" borderId="0" xfId="1186" applyFont="1" applyAlignment="1">
      <alignment vertical="center" wrapText="1"/>
    </xf>
    <xf numFmtId="185" fontId="66" fillId="0" borderId="33" xfId="1186" applyNumberFormat="1" applyFont="1" applyBorder="1" applyAlignment="1">
      <alignment vertical="center" wrapText="1"/>
    </xf>
    <xf numFmtId="185" fontId="66" fillId="0" borderId="39" xfId="1186" applyNumberFormat="1" applyFont="1" applyBorder="1" applyAlignment="1">
      <alignment vertical="center" wrapText="1"/>
    </xf>
    <xf numFmtId="0" fontId="66" fillId="0" borderId="33" xfId="1186" applyFont="1" applyBorder="1" applyAlignment="1">
      <alignment horizontal="left" vertical="center" wrapText="1"/>
    </xf>
    <xf numFmtId="185" fontId="66" fillId="0" borderId="33" xfId="1186" applyNumberFormat="1" applyFont="1" applyBorder="1" applyAlignment="1">
      <alignment horizontal="left" vertical="center" wrapText="1"/>
    </xf>
    <xf numFmtId="0" fontId="66" fillId="0" borderId="0" xfId="1186" applyFont="1"/>
    <xf numFmtId="185" fontId="66" fillId="0" borderId="0" xfId="1186" applyNumberFormat="1" applyFont="1"/>
    <xf numFmtId="185" fontId="1" fillId="0" borderId="0" xfId="1186" applyNumberFormat="1"/>
    <xf numFmtId="186" fontId="63" fillId="0" borderId="38" xfId="1186" applyNumberFormat="1" applyFont="1" applyBorder="1" applyAlignment="1">
      <alignment horizontal="center" vertical="center" wrapText="1"/>
    </xf>
    <xf numFmtId="0" fontId="63" fillId="0" borderId="0" xfId="1186" applyFont="1" applyAlignment="1">
      <alignment vertical="center"/>
    </xf>
    <xf numFmtId="186" fontId="66" fillId="0" borderId="40" xfId="1186" applyNumberFormat="1" applyFont="1" applyBorder="1" applyAlignment="1">
      <alignment vertical="center" wrapText="1"/>
    </xf>
    <xf numFmtId="186" fontId="66" fillId="0" borderId="38" xfId="1186" applyNumberFormat="1" applyFont="1" applyBorder="1" applyAlignment="1">
      <alignment vertical="center" wrapText="1"/>
    </xf>
    <xf numFmtId="0" fontId="66" fillId="29" borderId="0" xfId="1186" applyFont="1" applyFill="1" applyAlignment="1">
      <alignment vertical="center"/>
    </xf>
    <xf numFmtId="0" fontId="66" fillId="0" borderId="31" xfId="1186" applyFont="1" applyBorder="1" applyAlignment="1">
      <alignment vertical="center"/>
    </xf>
    <xf numFmtId="186" fontId="66" fillId="0" borderId="0" xfId="1186" applyNumberFormat="1" applyFont="1" applyAlignment="1">
      <alignment vertical="center" wrapText="1"/>
    </xf>
    <xf numFmtId="186" fontId="66" fillId="0" borderId="0" xfId="1186" applyNumberFormat="1" applyFont="1" applyAlignment="1">
      <alignment vertical="center"/>
    </xf>
    <xf numFmtId="0" fontId="69" fillId="0" borderId="0" xfId="1186" applyFont="1"/>
    <xf numFmtId="0" fontId="70" fillId="0" borderId="0" xfId="1186" applyFont="1"/>
    <xf numFmtId="0" fontId="57" fillId="0" borderId="0" xfId="1185" applyFont="1" applyAlignment="1">
      <alignment vertical="center" wrapText="1"/>
    </xf>
    <xf numFmtId="0" fontId="25" fillId="30" borderId="0" xfId="1188" applyFont="1" applyFill="1"/>
    <xf numFmtId="0" fontId="72" fillId="30" borderId="0" xfId="1188" applyFont="1" applyFill="1"/>
    <xf numFmtId="0" fontId="58" fillId="0" borderId="47" xfId="1185" applyFont="1" applyBorder="1"/>
    <xf numFmtId="0" fontId="60" fillId="0" borderId="48" xfId="1185" applyFont="1" applyBorder="1"/>
    <xf numFmtId="0" fontId="57" fillId="0" borderId="48" xfId="1185" applyFont="1" applyBorder="1" applyAlignment="1">
      <alignment vertical="top" wrapText="1"/>
    </xf>
    <xf numFmtId="0" fontId="73" fillId="0" borderId="48" xfId="1185" applyFont="1" applyBorder="1" applyAlignment="1">
      <alignment vertical="top" wrapText="1"/>
    </xf>
    <xf numFmtId="49" fontId="73" fillId="0" borderId="20" xfId="1185" applyNumberFormat="1" applyFont="1" applyBorder="1" applyAlignment="1">
      <alignment horizontal="center" vertical="top" wrapText="1"/>
    </xf>
    <xf numFmtId="4" fontId="73" fillId="0" borderId="23" xfId="1185" applyNumberFormat="1" applyFont="1" applyBorder="1" applyAlignment="1">
      <alignment horizontal="right" vertical="top" wrapText="1"/>
    </xf>
    <xf numFmtId="0" fontId="73" fillId="0" borderId="0" xfId="1185" applyFont="1" applyAlignment="1">
      <alignment vertical="top" wrapText="1"/>
    </xf>
    <xf numFmtId="0" fontId="65" fillId="0" borderId="46" xfId="1186" applyFont="1" applyBorder="1" applyAlignment="1">
      <alignment vertical="center" wrapText="1"/>
    </xf>
    <xf numFmtId="0" fontId="68" fillId="0" borderId="46" xfId="1186" applyFont="1" applyBorder="1" applyAlignment="1">
      <alignment vertical="center" wrapText="1"/>
    </xf>
    <xf numFmtId="0" fontId="64" fillId="0" borderId="46" xfId="1186" applyFont="1" applyBorder="1" applyAlignment="1">
      <alignment vertical="center" wrapText="1"/>
    </xf>
    <xf numFmtId="0" fontId="66" fillId="0" borderId="46" xfId="1186" applyFont="1" applyBorder="1" applyAlignment="1">
      <alignment vertical="center" wrapText="1"/>
    </xf>
    <xf numFmtId="0" fontId="64" fillId="0" borderId="46" xfId="1186" applyFont="1" applyBorder="1" applyAlignment="1">
      <alignment horizontal="center" vertical="center" wrapText="1"/>
    </xf>
    <xf numFmtId="0" fontId="66" fillId="0" borderId="20" xfId="1186" applyFont="1" applyBorder="1" applyAlignment="1">
      <alignment vertical="center" wrapText="1"/>
    </xf>
    <xf numFmtId="0" fontId="68" fillId="0" borderId="20" xfId="1186" applyFont="1" applyBorder="1" applyAlignment="1">
      <alignment vertical="center" wrapText="1"/>
    </xf>
    <xf numFmtId="0" fontId="64" fillId="0" borderId="20" xfId="1186" applyFont="1" applyBorder="1" applyAlignment="1">
      <alignment horizontal="center" vertical="center" wrapText="1"/>
    </xf>
    <xf numFmtId="0" fontId="66" fillId="0" borderId="20" xfId="1186" applyFont="1" applyBorder="1" applyAlignment="1">
      <alignment horizontal="center" vertical="center" wrapText="1"/>
    </xf>
    <xf numFmtId="0" fontId="68" fillId="0" borderId="20" xfId="1186" applyFont="1" applyBorder="1" applyAlignment="1">
      <alignment horizontal="center" vertical="center" wrapText="1"/>
    </xf>
    <xf numFmtId="0" fontId="64" fillId="0" borderId="40" xfId="1186" applyFont="1" applyBorder="1" applyAlignment="1">
      <alignment horizontal="right" vertical="center" wrapText="1"/>
    </xf>
    <xf numFmtId="0" fontId="62" fillId="0" borderId="0" xfId="1185" applyFont="1"/>
    <xf numFmtId="0" fontId="77" fillId="0" borderId="0" xfId="1185" applyFont="1"/>
    <xf numFmtId="0" fontId="62" fillId="0" borderId="0" xfId="1185" applyFont="1" applyAlignment="1">
      <alignment horizontal="right" vertical="top"/>
    </xf>
    <xf numFmtId="0" fontId="62" fillId="0" borderId="28" xfId="1185" applyFont="1" applyBorder="1" applyAlignment="1">
      <alignment horizontal="center" vertical="top" wrapText="1"/>
    </xf>
    <xf numFmtId="0" fontId="62" fillId="0" borderId="1" xfId="1185" applyFont="1" applyBorder="1" applyAlignment="1">
      <alignment horizontal="center" vertical="top" wrapText="1"/>
    </xf>
    <xf numFmtId="0" fontId="73" fillId="0" borderId="37" xfId="1185" applyFont="1" applyBorder="1" applyAlignment="1">
      <alignment vertical="top" wrapText="1"/>
    </xf>
    <xf numFmtId="0" fontId="73" fillId="0" borderId="23" xfId="1185" applyFont="1" applyBorder="1" applyAlignment="1">
      <alignment vertical="top" wrapText="1"/>
    </xf>
    <xf numFmtId="49" fontId="73" fillId="0" borderId="37" xfId="1185" applyNumberFormat="1" applyFont="1" applyBorder="1" applyAlignment="1">
      <alignment horizontal="center" vertical="top" wrapText="1"/>
    </xf>
    <xf numFmtId="4" fontId="73" fillId="0" borderId="0" xfId="1185" applyNumberFormat="1" applyFont="1" applyAlignment="1">
      <alignment vertical="top" wrapText="1"/>
    </xf>
    <xf numFmtId="4" fontId="75" fillId="0" borderId="23" xfId="1185" applyNumberFormat="1" applyFont="1" applyBorder="1" applyAlignment="1">
      <alignment horizontal="right" vertical="top" wrapText="1"/>
    </xf>
    <xf numFmtId="0" fontId="73" fillId="0" borderId="1" xfId="1185" applyFont="1" applyBorder="1" applyAlignment="1">
      <alignment vertical="top" wrapText="1"/>
    </xf>
    <xf numFmtId="4" fontId="28" fillId="0" borderId="29" xfId="1185" applyNumberFormat="1" applyFont="1" applyBorder="1" applyAlignment="1">
      <alignment horizontal="right" vertical="top" wrapText="1"/>
    </xf>
    <xf numFmtId="0" fontId="73" fillId="0" borderId="1" xfId="1185" applyFont="1" applyBorder="1" applyAlignment="1">
      <alignment horizontal="center" vertical="center" wrapText="1"/>
    </xf>
    <xf numFmtId="0" fontId="73" fillId="0" borderId="37" xfId="1185" applyFont="1" applyBorder="1" applyAlignment="1">
      <alignment horizontal="center" vertical="center" wrapText="1"/>
    </xf>
    <xf numFmtId="49" fontId="28" fillId="0" borderId="0" xfId="1185" applyNumberFormat="1" applyFont="1" applyAlignment="1">
      <alignment horizontal="left" vertical="top" wrapText="1"/>
    </xf>
    <xf numFmtId="49" fontId="28" fillId="0" borderId="23" xfId="1185" applyNumberFormat="1" applyFont="1" applyBorder="1" applyAlignment="1">
      <alignment horizontal="left" vertical="top" wrapText="1"/>
    </xf>
    <xf numFmtId="4" fontId="28" fillId="0" borderId="23" xfId="1185" applyNumberFormat="1" applyFont="1" applyBorder="1" applyAlignment="1">
      <alignment horizontal="right" vertical="top" wrapText="1"/>
    </xf>
    <xf numFmtId="0" fontId="73" fillId="0" borderId="46" xfId="1185" applyFont="1" applyBorder="1" applyAlignment="1">
      <alignment vertical="top" wrapText="1"/>
    </xf>
    <xf numFmtId="0" fontId="73" fillId="0" borderId="26" xfId="1185" applyFont="1" applyBorder="1" applyAlignment="1">
      <alignment vertical="top" wrapText="1"/>
    </xf>
    <xf numFmtId="49" fontId="73" fillId="0" borderId="37" xfId="1185" applyNumberFormat="1" applyFont="1" applyBorder="1" applyAlignment="1">
      <alignment horizontal="center" vertical="center" wrapText="1"/>
    </xf>
    <xf numFmtId="0" fontId="73" fillId="0" borderId="49" xfId="1185" applyFont="1" applyBorder="1" applyAlignment="1">
      <alignment vertical="top" wrapText="1"/>
    </xf>
    <xf numFmtId="0" fontId="73" fillId="0" borderId="50" xfId="1185" applyFont="1" applyBorder="1" applyAlignment="1">
      <alignment vertical="top" wrapText="1"/>
    </xf>
    <xf numFmtId="0" fontId="73" fillId="0" borderId="51" xfId="1185" applyFont="1" applyBorder="1" applyAlignment="1">
      <alignment vertical="center" wrapText="1"/>
    </xf>
    <xf numFmtId="0" fontId="28" fillId="0" borderId="52" xfId="1185" applyFont="1" applyBorder="1" applyAlignment="1">
      <alignment horizontal="left" vertical="center"/>
    </xf>
    <xf numFmtId="0" fontId="28" fillId="0" borderId="53" xfId="1185" applyFont="1" applyBorder="1" applyAlignment="1">
      <alignment vertical="center" wrapText="1"/>
    </xf>
    <xf numFmtId="4" fontId="28" fillId="0" borderId="52" xfId="1185" applyNumberFormat="1" applyFont="1" applyBorder="1" applyAlignment="1">
      <alignment horizontal="right" vertical="center" wrapText="1"/>
    </xf>
    <xf numFmtId="0" fontId="73" fillId="0" borderId="0" xfId="1185" applyFont="1" applyAlignment="1">
      <alignment vertical="center" wrapText="1"/>
    </xf>
    <xf numFmtId="0" fontId="68" fillId="0" borderId="34" xfId="1186" applyFont="1" applyBorder="1" applyAlignment="1">
      <alignment horizontal="center" vertical="center" wrapText="1"/>
    </xf>
    <xf numFmtId="0" fontId="68" fillId="0" borderId="40" xfId="1186" applyFont="1" applyBorder="1" applyAlignment="1">
      <alignment vertical="center" wrapText="1"/>
    </xf>
    <xf numFmtId="186" fontId="68" fillId="0" borderId="40" xfId="1186" applyNumberFormat="1" applyFont="1" applyBorder="1" applyAlignment="1">
      <alignment vertical="center" wrapText="1"/>
    </xf>
    <xf numFmtId="0" fontId="66" fillId="0" borderId="34" xfId="1186" applyFont="1" applyBorder="1" applyAlignment="1">
      <alignment horizontal="center" vertical="center" wrapText="1"/>
    </xf>
    <xf numFmtId="0" fontId="66" fillId="0" borderId="34" xfId="1186" applyFont="1" applyBorder="1" applyAlignment="1">
      <alignment vertical="center" wrapText="1"/>
    </xf>
    <xf numFmtId="186" fontId="66" fillId="0" borderId="34" xfId="1186" applyNumberFormat="1" applyFont="1" applyBorder="1" applyAlignment="1">
      <alignment vertical="center" wrapText="1"/>
    </xf>
    <xf numFmtId="186" fontId="66" fillId="0" borderId="34" xfId="1186" applyNumberFormat="1" applyFont="1" applyBorder="1" applyAlignment="1">
      <alignment horizontal="right" vertical="center" wrapText="1"/>
    </xf>
    <xf numFmtId="186" fontId="64" fillId="0" borderId="38" xfId="1186" applyNumberFormat="1" applyFont="1" applyBorder="1" applyAlignment="1">
      <alignment horizontal="center" vertical="center" wrapText="1"/>
    </xf>
    <xf numFmtId="0" fontId="65" fillId="0" borderId="35" xfId="1186" applyFont="1" applyBorder="1" applyAlignment="1">
      <alignment horizontal="center" vertical="center" wrapText="1"/>
    </xf>
    <xf numFmtId="0" fontId="65" fillId="0" borderId="35" xfId="1186" applyFont="1" applyBorder="1" applyAlignment="1">
      <alignment vertical="center" wrapText="1"/>
    </xf>
    <xf numFmtId="186" fontId="65" fillId="0" borderId="38" xfId="1186" applyNumberFormat="1" applyFont="1" applyBorder="1" applyAlignment="1">
      <alignment horizontal="center" vertical="center" wrapText="1"/>
    </xf>
    <xf numFmtId="185" fontId="64" fillId="0" borderId="40" xfId="1186" applyNumberFormat="1" applyFont="1" applyBorder="1" applyAlignment="1">
      <alignment horizontal="right" vertical="center" wrapText="1"/>
    </xf>
    <xf numFmtId="185" fontId="64" fillId="0" borderId="40" xfId="1186" applyNumberFormat="1" applyFont="1" applyBorder="1" applyAlignment="1">
      <alignment vertical="center" wrapText="1"/>
    </xf>
    <xf numFmtId="3" fontId="64" fillId="0" borderId="40" xfId="1186" applyNumberFormat="1" applyFont="1" applyBorder="1" applyAlignment="1">
      <alignment horizontal="center" vertical="center" wrapText="1"/>
    </xf>
    <xf numFmtId="2" fontId="64" fillId="0" borderId="40" xfId="1186" applyNumberFormat="1" applyFont="1" applyBorder="1" applyAlignment="1">
      <alignment horizontal="right" vertical="center" wrapText="1"/>
    </xf>
    <xf numFmtId="2" fontId="64" fillId="0" borderId="40" xfId="1186" applyNumberFormat="1" applyFont="1" applyBorder="1" applyAlignment="1">
      <alignment vertical="center" wrapText="1"/>
    </xf>
    <xf numFmtId="185" fontId="66" fillId="0" borderId="40" xfId="1186" applyNumberFormat="1" applyFont="1" applyBorder="1" applyAlignment="1">
      <alignment vertical="center" wrapText="1"/>
    </xf>
    <xf numFmtId="2" fontId="64" fillId="0" borderId="34" xfId="1186" applyNumberFormat="1" applyFont="1" applyBorder="1" applyAlignment="1">
      <alignment horizontal="center" vertical="center" wrapText="1"/>
    </xf>
    <xf numFmtId="2" fontId="66" fillId="0" borderId="40" xfId="1186" applyNumberFormat="1" applyFont="1" applyBorder="1" applyAlignment="1">
      <alignment vertical="center" wrapText="1"/>
    </xf>
    <xf numFmtId="2" fontId="64" fillId="0" borderId="40" xfId="1186" applyNumberFormat="1" applyFont="1" applyBorder="1" applyAlignment="1">
      <alignment horizontal="center" vertical="center" wrapText="1"/>
    </xf>
    <xf numFmtId="185" fontId="66" fillId="0" borderId="38" xfId="1186" applyNumberFormat="1" applyFont="1" applyBorder="1" applyAlignment="1">
      <alignment vertical="center" wrapText="1"/>
    </xf>
    <xf numFmtId="2" fontId="65" fillId="0" borderId="35" xfId="1186" applyNumberFormat="1" applyFont="1" applyBorder="1" applyAlignment="1">
      <alignment horizontal="center" vertical="center" wrapText="1"/>
    </xf>
    <xf numFmtId="2" fontId="65" fillId="0" borderId="35" xfId="1186" applyNumberFormat="1" applyFont="1" applyBorder="1" applyAlignment="1">
      <alignment vertical="center" wrapText="1"/>
    </xf>
    <xf numFmtId="2" fontId="63" fillId="0" borderId="35" xfId="1186" applyNumberFormat="1" applyFont="1" applyBorder="1" applyAlignment="1">
      <alignment vertical="center" wrapText="1"/>
    </xf>
    <xf numFmtId="0" fontId="66" fillId="0" borderId="35" xfId="1186" applyFont="1" applyBorder="1" applyAlignment="1">
      <alignment vertical="center" wrapText="1"/>
    </xf>
    <xf numFmtId="185" fontId="64" fillId="0" borderId="38" xfId="1186" applyNumberFormat="1" applyFont="1" applyBorder="1" applyAlignment="1">
      <alignment horizontal="center" vertical="center" wrapText="1"/>
    </xf>
    <xf numFmtId="0" fontId="63" fillId="0" borderId="35" xfId="1186" applyFont="1" applyBorder="1" applyAlignment="1">
      <alignment vertical="center" wrapText="1"/>
    </xf>
    <xf numFmtId="185" fontId="63" fillId="0" borderId="34" xfId="1186" applyNumberFormat="1" applyFont="1" applyBorder="1" applyAlignment="1">
      <alignment horizontal="center" vertical="center" wrapText="1"/>
    </xf>
    <xf numFmtId="0" fontId="63" fillId="0" borderId="40" xfId="1186" applyFont="1" applyBorder="1" applyAlignment="1">
      <alignment horizontal="center" vertical="center" wrapText="1"/>
    </xf>
    <xf numFmtId="185" fontId="66" fillId="0" borderId="34" xfId="1186" applyNumberFormat="1" applyFont="1" applyBorder="1" applyAlignment="1">
      <alignment horizontal="right" vertical="center" wrapText="1"/>
    </xf>
    <xf numFmtId="185" fontId="66" fillId="0" borderId="34" xfId="1186" applyNumberFormat="1" applyFont="1" applyBorder="1" applyAlignment="1">
      <alignment vertical="center" wrapText="1"/>
    </xf>
    <xf numFmtId="0" fontId="66" fillId="0" borderId="34" xfId="1186" applyFont="1" applyBorder="1" applyAlignment="1">
      <alignment horizontal="right" vertical="center" wrapText="1"/>
    </xf>
    <xf numFmtId="0" fontId="66" fillId="0" borderId="40" xfId="1186" applyFont="1" applyBorder="1" applyAlignment="1">
      <alignment horizontal="right" vertical="center" wrapText="1"/>
    </xf>
    <xf numFmtId="0" fontId="66" fillId="0" borderId="40" xfId="1186" applyFont="1" applyBorder="1" applyAlignment="1">
      <alignment horizontal="center" vertical="center" wrapText="1"/>
    </xf>
    <xf numFmtId="185" fontId="66" fillId="0" borderId="40" xfId="1186" applyNumberFormat="1" applyFont="1" applyBorder="1" applyAlignment="1">
      <alignment horizontal="right" vertical="center" wrapText="1"/>
    </xf>
    <xf numFmtId="0" fontId="64" fillId="0" borderId="40" xfId="1186" applyFont="1" applyBorder="1" applyAlignment="1">
      <alignment horizontal="center" vertical="center"/>
    </xf>
    <xf numFmtId="0" fontId="66" fillId="0" borderId="40" xfId="1186" applyFont="1" applyBorder="1" applyAlignment="1">
      <alignment horizontal="left" vertical="center" wrapText="1" indent="2"/>
    </xf>
    <xf numFmtId="0" fontId="66" fillId="0" borderId="36" xfId="1186" applyFont="1" applyBorder="1" applyAlignment="1">
      <alignment horizontal="center" vertical="center" wrapText="1"/>
    </xf>
    <xf numFmtId="0" fontId="66" fillId="0" borderId="36" xfId="1186" applyFont="1" applyBorder="1" applyAlignment="1">
      <alignment vertical="center" wrapText="1"/>
    </xf>
    <xf numFmtId="185" fontId="66" fillId="0" borderId="36" xfId="1186" applyNumberFormat="1" applyFont="1" applyBorder="1" applyAlignment="1">
      <alignment vertical="center" wrapText="1"/>
    </xf>
    <xf numFmtId="49" fontId="62" fillId="0" borderId="37" xfId="1185" applyNumberFormat="1" applyFont="1" applyBorder="1" applyAlignment="1">
      <alignment horizontal="left" vertical="top" wrapText="1"/>
    </xf>
    <xf numFmtId="49" fontId="62" fillId="0" borderId="23" xfId="1185" applyNumberFormat="1" applyFont="1" applyBorder="1" applyAlignment="1">
      <alignment horizontal="left" vertical="top" wrapText="1"/>
    </xf>
    <xf numFmtId="0" fontId="62" fillId="0" borderId="23" xfId="1185" applyFont="1" applyBorder="1" applyAlignment="1">
      <alignment vertical="top" wrapText="1"/>
    </xf>
    <xf numFmtId="0" fontId="62" fillId="0" borderId="23" xfId="1185" applyFont="1" applyBorder="1" applyAlignment="1" applyProtection="1">
      <alignment vertical="top" wrapText="1"/>
      <protection locked="0"/>
    </xf>
    <xf numFmtId="0" fontId="64" fillId="0" borderId="37" xfId="1186" applyFont="1" applyBorder="1" applyAlignment="1">
      <alignment vertical="center" wrapText="1"/>
    </xf>
    <xf numFmtId="0" fontId="64" fillId="0" borderId="0" xfId="1186" applyFont="1" applyAlignment="1">
      <alignment vertical="center" wrapText="1"/>
    </xf>
    <xf numFmtId="0" fontId="64" fillId="0" borderId="37" xfId="1186" applyFont="1" applyBorder="1" applyAlignment="1">
      <alignment horizontal="right" vertical="center" wrapText="1"/>
    </xf>
    <xf numFmtId="0" fontId="62" fillId="0" borderId="37" xfId="1185" applyFont="1" applyBorder="1" applyAlignment="1">
      <alignment vertical="top" wrapText="1"/>
    </xf>
    <xf numFmtId="49" fontId="62" fillId="0" borderId="0" xfId="1185" applyNumberFormat="1" applyFont="1" applyAlignment="1">
      <alignment horizontal="left" vertical="top" wrapText="1"/>
    </xf>
    <xf numFmtId="0" fontId="62" fillId="0" borderId="0" xfId="1185" applyFont="1" applyAlignment="1">
      <alignment vertical="top" wrapText="1"/>
    </xf>
    <xf numFmtId="0" fontId="62" fillId="0" borderId="37" xfId="1185" applyFont="1" applyBorder="1" applyAlignment="1" applyProtection="1">
      <alignment vertical="top" wrapText="1"/>
      <protection locked="0"/>
    </xf>
    <xf numFmtId="49" fontId="77" fillId="0" borderId="37" xfId="1185" applyNumberFormat="1" applyFont="1" applyBorder="1" applyAlignment="1">
      <alignment horizontal="left" vertical="top" wrapText="1"/>
    </xf>
    <xf numFmtId="49" fontId="77" fillId="0" borderId="0" xfId="1185" applyNumberFormat="1" applyFont="1" applyAlignment="1">
      <alignment horizontal="left" vertical="top" wrapText="1"/>
    </xf>
    <xf numFmtId="49" fontId="77" fillId="0" borderId="37" xfId="1185" applyNumberFormat="1" applyFont="1" applyBorder="1" applyAlignment="1">
      <alignment horizontal="center" vertical="top" wrapText="1"/>
    </xf>
    <xf numFmtId="187" fontId="77" fillId="0" borderId="0" xfId="1185" applyNumberFormat="1" applyFont="1" applyAlignment="1">
      <alignment horizontal="right" vertical="top" wrapText="1"/>
    </xf>
    <xf numFmtId="4" fontId="77" fillId="0" borderId="37" xfId="1185" applyNumberFormat="1" applyFont="1" applyBorder="1" applyAlignment="1" applyProtection="1">
      <alignment horizontal="right" vertical="top" wrapText="1"/>
      <protection locked="0"/>
    </xf>
    <xf numFmtId="4" fontId="77" fillId="0" borderId="37" xfId="1185" applyNumberFormat="1" applyFont="1" applyBorder="1" applyAlignment="1">
      <alignment horizontal="right" vertical="top" wrapText="1"/>
    </xf>
    <xf numFmtId="0" fontId="77" fillId="0" borderId="37" xfId="1185" applyFont="1" applyBorder="1" applyAlignment="1">
      <alignment vertical="top" wrapText="1"/>
    </xf>
    <xf numFmtId="0" fontId="77" fillId="0" borderId="0" xfId="1185" applyFont="1" applyAlignment="1">
      <alignment vertical="top" wrapText="1"/>
    </xf>
    <xf numFmtId="0" fontId="77" fillId="0" borderId="37" xfId="1185" applyFont="1" applyBorder="1" applyAlignment="1" applyProtection="1">
      <alignment vertical="top" wrapText="1"/>
      <protection locked="0"/>
    </xf>
    <xf numFmtId="49" fontId="77" fillId="0" borderId="23" xfId="1185" applyNumberFormat="1" applyFont="1" applyBorder="1" applyAlignment="1">
      <alignment horizontal="left" vertical="top" wrapText="1"/>
    </xf>
    <xf numFmtId="49" fontId="77" fillId="0" borderId="23" xfId="1185" applyNumberFormat="1" applyFont="1" applyBorder="1" applyAlignment="1">
      <alignment horizontal="center" vertical="top" wrapText="1"/>
    </xf>
    <xf numFmtId="187" fontId="76" fillId="0" borderId="0" xfId="1185" applyNumberFormat="1" applyFont="1" applyAlignment="1">
      <alignment horizontal="right" vertical="top" wrapText="1"/>
    </xf>
    <xf numFmtId="0" fontId="77" fillId="0" borderId="0" xfId="1185" applyFont="1" applyAlignment="1">
      <alignment wrapText="1"/>
    </xf>
    <xf numFmtId="0" fontId="62" fillId="0" borderId="0" xfId="1185" applyFont="1" applyAlignment="1">
      <alignment horizontal="right" vertical="top" wrapText="1"/>
    </xf>
    <xf numFmtId="49" fontId="80" fillId="0" borderId="37" xfId="1185" applyNumberFormat="1" applyFont="1" applyBorder="1" applyAlignment="1">
      <alignment horizontal="left" vertical="top" wrapText="1"/>
    </xf>
    <xf numFmtId="0" fontId="80" fillId="0" borderId="23" xfId="1185" applyFont="1" applyBorder="1" applyAlignment="1">
      <alignment vertical="top" wrapText="1"/>
    </xf>
    <xf numFmtId="49" fontId="80" fillId="0" borderId="23" xfId="1185" applyNumberFormat="1" applyFont="1" applyBorder="1" applyAlignment="1">
      <alignment horizontal="left" vertical="top" wrapText="1"/>
    </xf>
    <xf numFmtId="0" fontId="80" fillId="0" borderId="23" xfId="1185" applyFont="1" applyBorder="1" applyAlignment="1" applyProtection="1">
      <alignment vertical="top" wrapText="1"/>
      <protection locked="0"/>
    </xf>
    <xf numFmtId="0" fontId="80" fillId="0" borderId="37" xfId="1185" applyFont="1" applyBorder="1" applyAlignment="1">
      <alignment vertical="top" wrapText="1"/>
    </xf>
    <xf numFmtId="0" fontId="81" fillId="0" borderId="37" xfId="1185" applyFont="1" applyBorder="1" applyAlignment="1">
      <alignment vertical="top" wrapText="1"/>
    </xf>
    <xf numFmtId="0" fontId="81" fillId="0" borderId="23" xfId="1185" applyFont="1" applyBorder="1" applyAlignment="1">
      <alignment vertical="top" wrapText="1"/>
    </xf>
    <xf numFmtId="0" fontId="81" fillId="0" borderId="23" xfId="1185" applyFont="1" applyBorder="1" applyAlignment="1" applyProtection="1">
      <alignment vertical="top" wrapText="1"/>
      <protection locked="0"/>
    </xf>
    <xf numFmtId="49" fontId="81" fillId="0" borderId="37" xfId="1185" applyNumberFormat="1" applyFont="1" applyBorder="1" applyAlignment="1">
      <alignment horizontal="left" vertical="top" wrapText="1"/>
    </xf>
    <xf numFmtId="49" fontId="81" fillId="0" borderId="23" xfId="1185" applyNumberFormat="1" applyFont="1" applyBorder="1" applyAlignment="1">
      <alignment horizontal="left" vertical="top" wrapText="1"/>
    </xf>
    <xf numFmtId="49" fontId="81" fillId="0" borderId="23" xfId="1185" applyNumberFormat="1" applyFont="1" applyBorder="1" applyAlignment="1">
      <alignment horizontal="center" vertical="top" wrapText="1"/>
    </xf>
    <xf numFmtId="187" fontId="81" fillId="0" borderId="23" xfId="1185" applyNumberFormat="1" applyFont="1" applyBorder="1" applyAlignment="1">
      <alignment horizontal="right" vertical="top" wrapText="1"/>
    </xf>
    <xf numFmtId="4" fontId="81" fillId="0" borderId="23" xfId="1185" applyNumberFormat="1" applyFont="1" applyBorder="1" applyAlignment="1" applyProtection="1">
      <alignment horizontal="right" vertical="top" wrapText="1"/>
      <protection locked="0"/>
    </xf>
    <xf numFmtId="4" fontId="81" fillId="0" borderId="23" xfId="1185" applyNumberFormat="1" applyFont="1" applyBorder="1" applyAlignment="1">
      <alignment horizontal="right" vertical="top" wrapText="1"/>
    </xf>
    <xf numFmtId="0" fontId="77" fillId="0" borderId="28" xfId="1185" applyFont="1" applyBorder="1" applyAlignment="1">
      <alignment horizontal="left" vertical="center"/>
    </xf>
    <xf numFmtId="0" fontId="77" fillId="0" borderId="28" xfId="1185" applyFont="1" applyBorder="1" applyAlignment="1">
      <alignment vertical="center" wrapText="1"/>
    </xf>
    <xf numFmtId="0" fontId="77" fillId="0" borderId="5" xfId="1185" applyFont="1" applyBorder="1" applyAlignment="1">
      <alignment vertical="center" wrapText="1"/>
    </xf>
    <xf numFmtId="4" fontId="77" fillId="0" borderId="1" xfId="1185" applyNumberFormat="1" applyFont="1" applyBorder="1" applyAlignment="1">
      <alignment horizontal="right" vertical="center" wrapText="1"/>
    </xf>
    <xf numFmtId="0" fontId="77" fillId="0" borderId="23" xfId="1185" applyFont="1" applyBorder="1" applyAlignment="1">
      <alignment vertical="top" wrapText="1"/>
    </xf>
    <xf numFmtId="0" fontId="77" fillId="0" borderId="23" xfId="1185" applyFont="1" applyBorder="1" applyAlignment="1" applyProtection="1">
      <alignment vertical="top" wrapText="1"/>
      <protection locked="0"/>
    </xf>
    <xf numFmtId="187" fontId="77" fillId="0" borderId="23" xfId="1185" applyNumberFormat="1" applyFont="1" applyBorder="1" applyAlignment="1">
      <alignment horizontal="right" vertical="top" wrapText="1"/>
    </xf>
    <xf numFmtId="4" fontId="77" fillId="0" borderId="23" xfId="1185" applyNumberFormat="1" applyFont="1" applyBorder="1" applyAlignment="1" applyProtection="1">
      <alignment horizontal="right" vertical="top" wrapText="1"/>
      <protection locked="0"/>
    </xf>
    <xf numFmtId="4" fontId="77" fillId="0" borderId="23" xfId="1185" applyNumberFormat="1" applyFont="1" applyBorder="1" applyAlignment="1">
      <alignment horizontal="right" vertical="top" wrapText="1"/>
    </xf>
    <xf numFmtId="187" fontId="82" fillId="0" borderId="23" xfId="1185" applyNumberFormat="1" applyFont="1" applyBorder="1" applyAlignment="1">
      <alignment horizontal="right" vertical="top" wrapText="1"/>
    </xf>
    <xf numFmtId="0" fontId="77" fillId="0" borderId="5" xfId="1185" applyFont="1" applyBorder="1" applyAlignment="1" applyProtection="1">
      <alignment vertical="center" wrapText="1"/>
      <protection locked="0"/>
    </xf>
    <xf numFmtId="0" fontId="77" fillId="0" borderId="23" xfId="0" applyFont="1" applyBorder="1" applyAlignment="1">
      <alignment horizontal="left" vertical="center" wrapText="1"/>
    </xf>
    <xf numFmtId="0" fontId="76" fillId="0" borderId="23" xfId="1185" applyFont="1" applyBorder="1" applyAlignment="1">
      <alignment vertical="top" wrapText="1"/>
    </xf>
    <xf numFmtId="0" fontId="77" fillId="0" borderId="0" xfId="1185" applyFont="1" applyAlignment="1">
      <alignment vertical="top"/>
    </xf>
    <xf numFmtId="0" fontId="77" fillId="0" borderId="0" xfId="0" applyFont="1" applyAlignment="1">
      <alignment horizontal="center"/>
    </xf>
    <xf numFmtId="0" fontId="77" fillId="0" borderId="0" xfId="0" applyFont="1"/>
    <xf numFmtId="1" fontId="77" fillId="0" borderId="0" xfId="0" applyNumberFormat="1" applyFont="1"/>
    <xf numFmtId="0" fontId="62" fillId="0" borderId="20" xfId="0" applyFont="1" applyBorder="1" applyAlignment="1">
      <alignment vertical="center" wrapText="1"/>
    </xf>
    <xf numFmtId="0" fontId="62" fillId="0" borderId="30" xfId="0" applyFont="1" applyBorder="1" applyAlignment="1">
      <alignment vertical="center" wrapText="1"/>
    </xf>
    <xf numFmtId="0" fontId="62" fillId="0" borderId="20" xfId="0" applyFont="1" applyBorder="1" applyAlignment="1">
      <alignment horizontal="center" vertical="center" wrapText="1"/>
    </xf>
    <xf numFmtId="1" fontId="62" fillId="0" borderId="20" xfId="0" applyNumberFormat="1" applyFont="1" applyBorder="1" applyAlignment="1">
      <alignment horizontal="center" vertical="center" wrapText="1"/>
    </xf>
    <xf numFmtId="167" fontId="77" fillId="0" borderId="20" xfId="680" applyFont="1" applyFill="1" applyBorder="1" applyAlignment="1">
      <alignment horizontal="center" vertical="center" wrapText="1"/>
    </xf>
    <xf numFmtId="167" fontId="77" fillId="0" borderId="23" xfId="680" applyFont="1" applyFill="1" applyBorder="1" applyAlignment="1">
      <alignment horizontal="center" vertical="center" wrapText="1"/>
    </xf>
    <xf numFmtId="0" fontId="62" fillId="0" borderId="20" xfId="0" applyFont="1" applyBorder="1" applyAlignment="1">
      <alignment horizontal="left" vertical="center" wrapText="1"/>
    </xf>
    <xf numFmtId="0" fontId="77" fillId="0" borderId="20" xfId="0" applyFont="1" applyBorder="1" applyAlignment="1">
      <alignment horizontal="left" vertical="center" wrapText="1"/>
    </xf>
    <xf numFmtId="0" fontId="77" fillId="0" borderId="20" xfId="0" applyFont="1" applyBorder="1" applyAlignment="1">
      <alignment vertical="center" wrapText="1"/>
    </xf>
    <xf numFmtId="0" fontId="77" fillId="0" borderId="20" xfId="0" applyFont="1" applyBorder="1" applyAlignment="1">
      <alignment horizontal="center" vertical="center" wrapText="1"/>
    </xf>
    <xf numFmtId="1" fontId="77" fillId="0" borderId="20" xfId="0" applyNumberFormat="1" applyFont="1" applyBorder="1" applyAlignment="1">
      <alignment horizontal="center" vertical="center" wrapText="1"/>
    </xf>
    <xf numFmtId="0" fontId="77" fillId="0" borderId="37" xfId="0" applyFont="1" applyBorder="1" applyAlignment="1">
      <alignment horizontal="left" vertical="center" wrapText="1"/>
    </xf>
    <xf numFmtId="0" fontId="77" fillId="0" borderId="37" xfId="0" applyFont="1" applyBorder="1" applyAlignment="1">
      <alignment vertical="center" wrapText="1"/>
    </xf>
    <xf numFmtId="0" fontId="83" fillId="0" borderId="12" xfId="1036" applyFont="1" applyBorder="1" applyAlignment="1">
      <alignment horizontal="left" vertical="center" wrapText="1"/>
    </xf>
    <xf numFmtId="170" fontId="77" fillId="0" borderId="20" xfId="1002" applyNumberFormat="1" applyFont="1" applyBorder="1" applyAlignment="1">
      <alignment horizontal="center" vertical="center" wrapText="1"/>
    </xf>
    <xf numFmtId="170" fontId="77" fillId="0" borderId="23" xfId="1002" applyNumberFormat="1" applyFont="1" applyBorder="1" applyAlignment="1">
      <alignment horizontal="center" vertical="center" wrapText="1"/>
    </xf>
    <xf numFmtId="0" fontId="77" fillId="0" borderId="12" xfId="0" applyFont="1" applyBorder="1" applyAlignment="1">
      <alignment horizontal="left" vertical="center" wrapText="1"/>
    </xf>
    <xf numFmtId="0" fontId="62" fillId="0" borderId="37" xfId="0" applyFont="1" applyBorder="1" applyAlignment="1">
      <alignment horizontal="left" vertical="center" wrapText="1"/>
    </xf>
    <xf numFmtId="0" fontId="77" fillId="0" borderId="20" xfId="1036" applyFont="1" applyBorder="1" applyAlignment="1">
      <alignment horizontal="left" vertical="center" wrapText="1"/>
    </xf>
    <xf numFmtId="0" fontId="77" fillId="0" borderId="12" xfId="0" applyFont="1" applyBorder="1" applyAlignment="1">
      <alignment vertical="center" wrapText="1"/>
    </xf>
    <xf numFmtId="0" fontId="77" fillId="0" borderId="37" xfId="0" applyFont="1" applyBorder="1" applyAlignment="1">
      <alignment horizontal="center" vertical="center" wrapText="1"/>
    </xf>
    <xf numFmtId="1" fontId="77" fillId="0" borderId="37" xfId="0" applyNumberFormat="1" applyFont="1" applyBorder="1" applyAlignment="1">
      <alignment horizontal="center" vertical="center" wrapText="1"/>
    </xf>
    <xf numFmtId="167" fontId="77" fillId="0" borderId="37" xfId="680" applyFont="1" applyFill="1" applyBorder="1" applyAlignment="1">
      <alignment horizontal="center" vertical="center" wrapText="1"/>
    </xf>
    <xf numFmtId="0" fontId="62" fillId="0" borderId="20" xfId="1036" applyFont="1" applyBorder="1" applyAlignment="1">
      <alignment horizontal="left" vertical="center" wrapText="1"/>
    </xf>
    <xf numFmtId="0" fontId="77" fillId="0" borderId="20" xfId="1032" applyFont="1" applyBorder="1" applyAlignment="1">
      <alignment horizontal="center" vertical="center" wrapText="1"/>
    </xf>
    <xf numFmtId="168" fontId="77" fillId="0" borderId="23" xfId="604" applyFont="1" applyFill="1" applyBorder="1" applyAlignment="1">
      <alignment horizontal="center" vertical="center" wrapText="1"/>
    </xf>
    <xf numFmtId="0" fontId="77" fillId="0" borderId="20" xfId="1008" applyFont="1" applyBorder="1" applyAlignment="1">
      <alignment vertical="center" wrapText="1"/>
    </xf>
    <xf numFmtId="0" fontId="62" fillId="0" borderId="20" xfId="1032" applyFont="1" applyBorder="1" applyAlignment="1">
      <alignment horizontal="center" vertical="center" wrapText="1"/>
    </xf>
    <xf numFmtId="0" fontId="84" fillId="0" borderId="20" xfId="0" applyFont="1" applyBorder="1" applyAlignment="1">
      <alignment horizontal="left" vertical="center" wrapText="1"/>
    </xf>
    <xf numFmtId="2" fontId="77" fillId="0" borderId="20" xfId="0" applyNumberFormat="1" applyFont="1" applyBorder="1" applyAlignment="1">
      <alignment horizontal="left" vertical="center" wrapText="1"/>
    </xf>
    <xf numFmtId="168" fontId="62" fillId="0" borderId="20" xfId="634" applyFont="1" applyBorder="1" applyAlignment="1" applyProtection="1">
      <alignment horizontal="center" vertical="center"/>
      <protection locked="0"/>
    </xf>
    <xf numFmtId="1" fontId="62" fillId="0" borderId="20" xfId="634" applyNumberFormat="1" applyFont="1" applyBorder="1" applyAlignment="1" applyProtection="1">
      <alignment horizontal="center" vertical="center"/>
      <protection locked="0"/>
    </xf>
    <xf numFmtId="170" fontId="62" fillId="0" borderId="23" xfId="0" applyNumberFormat="1" applyFont="1" applyBorder="1" applyAlignment="1">
      <alignment horizontal="center" vertical="center"/>
    </xf>
    <xf numFmtId="188" fontId="77" fillId="0" borderId="37" xfId="0" applyNumberFormat="1" applyFont="1" applyBorder="1" applyAlignment="1">
      <alignment horizontal="center" vertical="center" wrapText="1"/>
    </xf>
    <xf numFmtId="170" fontId="77" fillId="0" borderId="37" xfId="1002" applyNumberFormat="1" applyFont="1" applyBorder="1" applyAlignment="1">
      <alignment horizontal="center" vertical="center" wrapText="1"/>
    </xf>
    <xf numFmtId="0" fontId="77" fillId="0" borderId="20" xfId="0" applyFont="1" applyBorder="1" applyAlignment="1">
      <alignment horizontal="justify" vertical="center" wrapText="1"/>
    </xf>
    <xf numFmtId="170" fontId="66" fillId="0" borderId="23" xfId="1002" applyNumberFormat="1" applyFont="1" applyBorder="1" applyAlignment="1">
      <alignment horizontal="center" vertical="center" wrapText="1"/>
    </xf>
    <xf numFmtId="0" fontId="77" fillId="0" borderId="20" xfId="1015" applyFont="1" applyBorder="1" applyAlignment="1">
      <alignment horizontal="center" vertical="center"/>
    </xf>
    <xf numFmtId="0" fontId="77" fillId="0" borderId="20" xfId="1015" applyFont="1" applyBorder="1" applyAlignment="1">
      <alignment horizontal="left" vertical="center"/>
    </xf>
    <xf numFmtId="0" fontId="77" fillId="0" borderId="37" xfId="0" applyFont="1" applyBorder="1" applyAlignment="1">
      <alignment horizontal="justify" vertical="center" wrapText="1"/>
    </xf>
    <xf numFmtId="0" fontId="77" fillId="0" borderId="37" xfId="1015" applyFont="1" applyBorder="1" applyAlignment="1">
      <alignment horizontal="center" vertical="center"/>
    </xf>
    <xf numFmtId="1" fontId="77" fillId="0" borderId="20" xfId="1015" applyNumberFormat="1" applyFont="1" applyBorder="1" applyAlignment="1">
      <alignment horizontal="center" vertical="center"/>
    </xf>
    <xf numFmtId="169" fontId="77" fillId="0" borderId="20" xfId="0" applyNumberFormat="1" applyFont="1" applyBorder="1" applyAlignment="1">
      <alignment horizontal="center" vertical="center" wrapText="1"/>
    </xf>
    <xf numFmtId="169" fontId="77" fillId="0" borderId="23" xfId="0" applyNumberFormat="1" applyFont="1" applyBorder="1" applyAlignment="1">
      <alignment horizontal="center" vertical="center" wrapText="1"/>
    </xf>
    <xf numFmtId="0" fontId="62" fillId="0" borderId="37" xfId="0" applyFont="1" applyBorder="1" applyAlignment="1">
      <alignment horizontal="justify" vertical="center" wrapText="1"/>
    </xf>
    <xf numFmtId="170" fontId="62" fillId="0" borderId="1" xfId="0" applyNumberFormat="1" applyFont="1" applyBorder="1"/>
    <xf numFmtId="0" fontId="62" fillId="0" borderId="37" xfId="1002" applyFont="1" applyBorder="1" applyAlignment="1">
      <alignment horizontal="center" vertical="center" wrapText="1"/>
    </xf>
    <xf numFmtId="1" fontId="62" fillId="0" borderId="37" xfId="1002" applyNumberFormat="1" applyFont="1" applyBorder="1" applyAlignment="1">
      <alignment horizontal="center" vertical="center" wrapText="1"/>
    </xf>
    <xf numFmtId="170" fontId="62" fillId="0" borderId="37" xfId="1002" applyNumberFormat="1" applyFont="1" applyBorder="1" applyAlignment="1">
      <alignment horizontal="center" vertical="center" wrapText="1"/>
    </xf>
    <xf numFmtId="170" fontId="62" fillId="0" borderId="23" xfId="1002" applyNumberFormat="1" applyFont="1" applyBorder="1" applyAlignment="1">
      <alignment horizontal="center" vertical="center" wrapText="1"/>
    </xf>
    <xf numFmtId="0" fontId="62" fillId="0" borderId="37" xfId="1002" applyFont="1" applyBorder="1" applyAlignment="1">
      <alignment horizontal="left" vertical="center" wrapText="1"/>
    </xf>
    <xf numFmtId="0" fontId="77" fillId="0" borderId="37" xfId="1002" applyFont="1" applyBorder="1" applyAlignment="1">
      <alignment horizontal="left" vertical="center" wrapText="1"/>
    </xf>
    <xf numFmtId="0" fontId="77" fillId="0" borderId="37" xfId="1002" applyFont="1" applyBorder="1" applyAlignment="1">
      <alignment horizontal="center" vertical="center" wrapText="1"/>
    </xf>
    <xf numFmtId="2" fontId="77" fillId="0" borderId="20" xfId="0" applyNumberFormat="1" applyFont="1" applyBorder="1" applyAlignment="1">
      <alignment horizontal="center" vertical="center" wrapText="1"/>
    </xf>
    <xf numFmtId="0" fontId="62" fillId="0" borderId="29" xfId="0" applyFont="1" applyBorder="1" applyAlignment="1">
      <alignment horizontal="center" vertical="center"/>
    </xf>
    <xf numFmtId="0" fontId="62" fillId="0" borderId="37" xfId="0" applyFont="1" applyBorder="1" applyAlignment="1">
      <alignment vertical="center" wrapText="1"/>
    </xf>
    <xf numFmtId="0" fontId="62" fillId="0" borderId="37" xfId="0" applyFont="1" applyBorder="1" applyAlignment="1">
      <alignment horizontal="center" vertical="center" wrapText="1"/>
    </xf>
    <xf numFmtId="0" fontId="77" fillId="0" borderId="0" xfId="1002" applyFont="1" applyAlignment="1">
      <alignment vertical="top" wrapText="1"/>
    </xf>
    <xf numFmtId="168" fontId="62" fillId="0" borderId="20" xfId="604" applyFont="1" applyFill="1" applyBorder="1" applyAlignment="1">
      <alignment horizontal="center" vertical="center" wrapText="1"/>
    </xf>
    <xf numFmtId="168" fontId="62" fillId="0" borderId="23" xfId="604" applyFont="1" applyFill="1" applyBorder="1" applyAlignment="1">
      <alignment horizontal="center" vertical="center" wrapText="1"/>
    </xf>
    <xf numFmtId="0" fontId="62" fillId="0" borderId="12" xfId="0" applyFont="1" applyBorder="1" applyAlignment="1">
      <alignment vertical="center" wrapText="1"/>
    </xf>
    <xf numFmtId="0" fontId="62" fillId="0" borderId="12" xfId="0" applyFont="1" applyBorder="1" applyAlignment="1">
      <alignment horizontal="left" vertical="center" wrapText="1"/>
    </xf>
    <xf numFmtId="168" fontId="77" fillId="0" borderId="20" xfId="604" applyFont="1" applyFill="1" applyBorder="1" applyAlignment="1">
      <alignment horizontal="center" vertical="center" wrapText="1"/>
    </xf>
    <xf numFmtId="4" fontId="77" fillId="0" borderId="23" xfId="0" applyNumberFormat="1" applyFont="1" applyBorder="1" applyAlignment="1">
      <alignment horizontal="center" vertical="center" wrapText="1"/>
    </xf>
    <xf numFmtId="0" fontId="77" fillId="0" borderId="0" xfId="0" applyFont="1" applyAlignment="1">
      <alignment horizontal="justify" vertical="center" wrapText="1"/>
    </xf>
    <xf numFmtId="3" fontId="77" fillId="0" borderId="20" xfId="1015" applyNumberFormat="1" applyFont="1" applyBorder="1" applyAlignment="1">
      <alignment horizontal="center" vertical="center"/>
    </xf>
    <xf numFmtId="3" fontId="77" fillId="0" borderId="20" xfId="0" applyNumberFormat="1" applyFont="1" applyBorder="1" applyAlignment="1">
      <alignment horizontal="center" vertical="center" wrapText="1"/>
    </xf>
    <xf numFmtId="0" fontId="77" fillId="0" borderId="0" xfId="0" applyFont="1" applyAlignment="1">
      <alignment vertical="center" wrapText="1"/>
    </xf>
    <xf numFmtId="0" fontId="62" fillId="0" borderId="12" xfId="1036" applyFont="1" applyBorder="1" applyAlignment="1">
      <alignment horizontal="left" vertical="center" wrapText="1"/>
    </xf>
    <xf numFmtId="0" fontId="77" fillId="0" borderId="12" xfId="1008" applyFont="1" applyBorder="1" applyAlignment="1">
      <alignment vertical="center" wrapText="1"/>
    </xf>
    <xf numFmtId="4" fontId="62" fillId="0" borderId="32" xfId="0" quotePrefix="1" applyNumberFormat="1" applyFont="1" applyBorder="1" applyAlignment="1">
      <alignment horizontal="center" vertical="center" wrapText="1"/>
    </xf>
    <xf numFmtId="4" fontId="62" fillId="0" borderId="23" xfId="682" applyNumberFormat="1" applyFont="1" applyFill="1" applyBorder="1" applyAlignment="1">
      <alignment horizontal="center" vertical="center" wrapText="1"/>
    </xf>
    <xf numFmtId="0" fontId="77" fillId="0" borderId="46" xfId="0" applyFont="1" applyBorder="1" applyAlignment="1">
      <alignment vertical="center" wrapText="1"/>
    </xf>
    <xf numFmtId="0" fontId="77" fillId="0" borderId="0" xfId="0" applyFont="1" applyAlignment="1">
      <alignment horizontal="center" vertical="center" wrapText="1"/>
    </xf>
    <xf numFmtId="184" fontId="77" fillId="0" borderId="20" xfId="1086" applyNumberFormat="1" applyFont="1" applyBorder="1" applyAlignment="1">
      <alignment horizontal="center" vertical="center" wrapText="1"/>
    </xf>
    <xf numFmtId="0" fontId="84" fillId="0" borderId="23" xfId="0" applyFont="1" applyBorder="1" applyAlignment="1">
      <alignment horizontal="left" vertical="center" wrapText="1"/>
    </xf>
    <xf numFmtId="0" fontId="77" fillId="0" borderId="23" xfId="1015" applyFont="1" applyBorder="1" applyAlignment="1">
      <alignment horizontal="center" vertical="center"/>
    </xf>
    <xf numFmtId="0" fontId="77" fillId="0" borderId="23" xfId="0" applyFont="1" applyBorder="1" applyAlignment="1">
      <alignment horizontal="justify" vertical="center" wrapText="1"/>
    </xf>
    <xf numFmtId="0" fontId="77" fillId="0" borderId="0" xfId="1008" applyFont="1" applyAlignment="1">
      <alignment vertical="center" wrapText="1"/>
    </xf>
    <xf numFmtId="0" fontId="62" fillId="0" borderId="0" xfId="0" applyFont="1" applyAlignment="1">
      <alignment vertical="center" wrapText="1"/>
    </xf>
    <xf numFmtId="0" fontId="77" fillId="0" borderId="0" xfId="1002" applyFont="1" applyAlignment="1">
      <alignment horizontal="center" vertical="top" wrapText="1"/>
    </xf>
    <xf numFmtId="170" fontId="62" fillId="0" borderId="1" xfId="1002" applyNumberFormat="1" applyFont="1" applyBorder="1" applyAlignment="1">
      <alignment horizontal="center" vertical="center" wrapText="1"/>
    </xf>
    <xf numFmtId="0" fontId="65" fillId="0" borderId="34" xfId="1186" applyFont="1" applyBorder="1" applyAlignment="1">
      <alignment horizontal="left" vertical="center" wrapText="1"/>
    </xf>
    <xf numFmtId="0" fontId="64" fillId="0" borderId="34" xfId="1186" applyFont="1" applyBorder="1" applyAlignment="1">
      <alignment vertical="center" wrapText="1"/>
    </xf>
    <xf numFmtId="0" fontId="65" fillId="0" borderId="34" xfId="1186" applyFont="1" applyBorder="1" applyAlignment="1">
      <alignment vertical="center" wrapText="1"/>
    </xf>
    <xf numFmtId="0" fontId="65" fillId="0" borderId="0" xfId="1186" applyFont="1" applyAlignment="1">
      <alignment vertical="center" wrapText="1"/>
    </xf>
    <xf numFmtId="0" fontId="67" fillId="0" borderId="34" xfId="1186" applyFont="1" applyBorder="1" applyAlignment="1">
      <alignment horizontal="center" vertical="center" wrapText="1"/>
    </xf>
    <xf numFmtId="0" fontId="63" fillId="0" borderId="0" xfId="1186" applyFont="1" applyAlignment="1">
      <alignment vertical="center" wrapText="1"/>
    </xf>
    <xf numFmtId="3" fontId="1" fillId="0" borderId="0" xfId="1186" applyNumberFormat="1"/>
    <xf numFmtId="0" fontId="65" fillId="0" borderId="0" xfId="1186" applyFont="1" applyAlignment="1">
      <alignment horizontal="center" vertical="center" wrapText="1"/>
    </xf>
    <xf numFmtId="185" fontId="63" fillId="0" borderId="0" xfId="1186" applyNumberFormat="1" applyFont="1" applyAlignment="1">
      <alignment vertical="center" wrapText="1"/>
    </xf>
    <xf numFmtId="185" fontId="66" fillId="0" borderId="0" xfId="1186" applyNumberFormat="1" applyFont="1" applyAlignment="1">
      <alignment vertical="center" wrapText="1"/>
    </xf>
    <xf numFmtId="185" fontId="64" fillId="0" borderId="45" xfId="1186" applyNumberFormat="1" applyFont="1" applyBorder="1" applyAlignment="1">
      <alignment horizontal="right" vertical="center" wrapText="1"/>
    </xf>
    <xf numFmtId="43" fontId="1" fillId="0" borderId="0" xfId="1186" applyNumberFormat="1"/>
    <xf numFmtId="3" fontId="76" fillId="0" borderId="40" xfId="1186" applyNumberFormat="1" applyFont="1" applyBorder="1" applyAlignment="1">
      <alignment horizontal="center" vertical="center" wrapText="1"/>
    </xf>
    <xf numFmtId="3" fontId="64" fillId="0" borderId="34" xfId="1186" applyNumberFormat="1" applyFont="1" applyBorder="1" applyAlignment="1">
      <alignment horizontal="center" vertical="center" wrapText="1"/>
    </xf>
    <xf numFmtId="185" fontId="64" fillId="0" borderId="34" xfId="1186" applyNumberFormat="1" applyFont="1" applyBorder="1" applyAlignment="1">
      <alignment vertical="center" wrapText="1"/>
    </xf>
    <xf numFmtId="0" fontId="62" fillId="0" borderId="28" xfId="0" applyFont="1" applyBorder="1" applyAlignment="1">
      <alignment vertical="center"/>
    </xf>
    <xf numFmtId="0" fontId="62" fillId="0" borderId="5" xfId="0" applyFont="1" applyBorder="1" applyAlignment="1">
      <alignment vertical="center"/>
    </xf>
    <xf numFmtId="0" fontId="62" fillId="0" borderId="5" xfId="0" applyFont="1" applyBorder="1" applyAlignment="1">
      <alignment horizontal="center" vertical="center"/>
    </xf>
    <xf numFmtId="3" fontId="62" fillId="0" borderId="23" xfId="0" applyNumberFormat="1" applyFont="1" applyBorder="1" applyAlignment="1">
      <alignment horizontal="center" vertical="center" wrapText="1"/>
    </xf>
    <xf numFmtId="0" fontId="77" fillId="0" borderId="23" xfId="0" applyFont="1" applyBorder="1" applyAlignment="1">
      <alignment vertical="center" wrapText="1"/>
    </xf>
    <xf numFmtId="0" fontId="77" fillId="0" borderId="0" xfId="0" applyFont="1" applyAlignment="1">
      <alignment horizontal="left" vertical="center" wrapText="1"/>
    </xf>
    <xf numFmtId="167" fontId="62" fillId="0" borderId="1" xfId="0" applyNumberFormat="1" applyFont="1" applyBorder="1"/>
    <xf numFmtId="4" fontId="77" fillId="0" borderId="37" xfId="1185" applyNumberFormat="1" applyFont="1" applyBorder="1" applyAlignment="1">
      <alignment vertical="top" wrapText="1"/>
    </xf>
    <xf numFmtId="0" fontId="77" fillId="0" borderId="23" xfId="1185" applyFont="1" applyBorder="1" applyAlignment="1">
      <alignment horizontal="left" vertical="top" wrapText="1"/>
    </xf>
    <xf numFmtId="0" fontId="62" fillId="0" borderId="28" xfId="1185" applyFont="1" applyBorder="1" applyAlignment="1">
      <alignment horizontal="left" vertical="center"/>
    </xf>
    <xf numFmtId="0" fontId="62" fillId="0" borderId="28" xfId="1185" applyFont="1" applyBorder="1" applyAlignment="1">
      <alignment vertical="center" wrapText="1"/>
    </xf>
    <xf numFmtId="0" fontId="62" fillId="0" borderId="5" xfId="1185" applyFont="1" applyBorder="1" applyAlignment="1">
      <alignment vertical="center" wrapText="1"/>
    </xf>
    <xf numFmtId="0" fontId="62" fillId="0" borderId="5" xfId="1185" applyFont="1" applyBorder="1" applyAlignment="1" applyProtection="1">
      <alignment vertical="center" wrapText="1"/>
      <protection locked="0"/>
    </xf>
    <xf numFmtId="4" fontId="62" fillId="0" borderId="1" xfId="1185" applyNumberFormat="1" applyFont="1" applyBorder="1" applyAlignment="1">
      <alignment horizontal="right" vertical="center" wrapText="1"/>
    </xf>
    <xf numFmtId="0" fontId="79" fillId="0" borderId="0" xfId="1185" applyFont="1" applyAlignment="1">
      <alignment vertical="top"/>
    </xf>
    <xf numFmtId="0" fontId="62" fillId="30" borderId="0" xfId="1188" applyFont="1" applyFill="1" applyAlignment="1">
      <alignment horizontal="center"/>
    </xf>
    <xf numFmtId="0" fontId="77" fillId="30" borderId="0" xfId="1188" applyFont="1" applyFill="1" applyAlignment="1">
      <alignment horizontal="center"/>
    </xf>
    <xf numFmtId="2" fontId="77" fillId="30" borderId="0" xfId="1188" applyNumberFormat="1" applyFont="1" applyFill="1" applyAlignment="1">
      <alignment horizontal="center"/>
    </xf>
    <xf numFmtId="0" fontId="62" fillId="30" borderId="21" xfId="1188" applyFont="1" applyFill="1" applyBorder="1" applyAlignment="1">
      <alignment horizontal="center"/>
    </xf>
    <xf numFmtId="0" fontId="62" fillId="30" borderId="30" xfId="1188" applyFont="1" applyFill="1" applyBorder="1" applyAlignment="1">
      <alignment horizontal="center" wrapText="1"/>
    </xf>
    <xf numFmtId="0" fontId="62" fillId="30" borderId="31" xfId="1188" applyFont="1" applyFill="1" applyBorder="1" applyAlignment="1">
      <alignment horizontal="center"/>
    </xf>
    <xf numFmtId="0" fontId="62" fillId="30" borderId="30" xfId="1188" applyFont="1" applyFill="1" applyBorder="1" applyAlignment="1">
      <alignment horizontal="center"/>
    </xf>
    <xf numFmtId="4" fontId="62" fillId="30" borderId="30" xfId="1188" applyNumberFormat="1" applyFont="1" applyFill="1" applyBorder="1" applyAlignment="1">
      <alignment horizontal="center"/>
    </xf>
    <xf numFmtId="0" fontId="62" fillId="30" borderId="26" xfId="1188" applyFont="1" applyFill="1" applyBorder="1" applyAlignment="1">
      <alignment horizontal="center"/>
    </xf>
    <xf numFmtId="0" fontId="62" fillId="30" borderId="25" xfId="1188" applyFont="1" applyFill="1" applyBorder="1" applyAlignment="1">
      <alignment horizontal="center" wrapText="1"/>
    </xf>
    <xf numFmtId="0" fontId="62" fillId="30" borderId="24" xfId="1188" applyFont="1" applyFill="1" applyBorder="1" applyAlignment="1">
      <alignment horizontal="center"/>
    </xf>
    <xf numFmtId="0" fontId="62" fillId="30" borderId="25" xfId="1188" applyFont="1" applyFill="1" applyBorder="1" applyAlignment="1">
      <alignment horizontal="center"/>
    </xf>
    <xf numFmtId="4" fontId="62" fillId="30" borderId="25" xfId="1188" applyNumberFormat="1" applyFont="1" applyFill="1" applyBorder="1" applyAlignment="1">
      <alignment horizontal="center"/>
    </xf>
    <xf numFmtId="0" fontId="77" fillId="30" borderId="46" xfId="1188" applyFont="1" applyFill="1" applyBorder="1" applyAlignment="1">
      <alignment horizontal="center"/>
    </xf>
    <xf numFmtId="0" fontId="62" fillId="30" borderId="37" xfId="1188" applyFont="1" applyFill="1" applyBorder="1" applyAlignment="1">
      <alignment wrapText="1"/>
    </xf>
    <xf numFmtId="0" fontId="77" fillId="30" borderId="37" xfId="1188" applyFont="1" applyFill="1" applyBorder="1" applyAlignment="1">
      <alignment horizontal="center"/>
    </xf>
    <xf numFmtId="4" fontId="77" fillId="30" borderId="37" xfId="1188" applyNumberFormat="1" applyFont="1" applyFill="1" applyBorder="1" applyAlignment="1">
      <alignment horizontal="right"/>
    </xf>
    <xf numFmtId="4" fontId="85" fillId="30" borderId="37" xfId="1188" applyNumberFormat="1" applyFont="1" applyFill="1" applyBorder="1" applyAlignment="1">
      <alignment horizontal="right"/>
    </xf>
    <xf numFmtId="0" fontId="77" fillId="30" borderId="37" xfId="1188" applyFont="1" applyFill="1" applyBorder="1" applyAlignment="1">
      <alignment wrapText="1"/>
    </xf>
    <xf numFmtId="0" fontId="77" fillId="30" borderId="37" xfId="1188" quotePrefix="1" applyFont="1" applyFill="1" applyBorder="1" applyAlignment="1">
      <alignment horizontal="center"/>
    </xf>
    <xf numFmtId="0" fontId="77" fillId="30" borderId="5" xfId="1188" applyFont="1" applyFill="1" applyBorder="1" applyAlignment="1">
      <alignment horizontal="center"/>
    </xf>
    <xf numFmtId="4" fontId="62" fillId="30" borderId="5" xfId="1188" applyNumberFormat="1" applyFont="1" applyFill="1" applyBorder="1" applyAlignment="1">
      <alignment horizontal="right"/>
    </xf>
    <xf numFmtId="4" fontId="62" fillId="30" borderId="1" xfId="1188" applyNumberFormat="1" applyFont="1" applyFill="1" applyBorder="1" applyAlignment="1">
      <alignment horizontal="right"/>
    </xf>
    <xf numFmtId="4" fontId="62" fillId="30" borderId="29" xfId="1188" applyNumberFormat="1" applyFont="1" applyFill="1" applyBorder="1" applyAlignment="1">
      <alignment horizontal="right"/>
    </xf>
    <xf numFmtId="2" fontId="77" fillId="30" borderId="0" xfId="1188" applyNumberFormat="1" applyFont="1" applyFill="1"/>
    <xf numFmtId="0" fontId="62" fillId="30" borderId="46" xfId="1188" applyFont="1" applyFill="1" applyBorder="1" applyAlignment="1">
      <alignment horizontal="center"/>
    </xf>
    <xf numFmtId="0" fontId="77" fillId="30" borderId="21" xfId="1188" applyFont="1" applyFill="1" applyBorder="1" applyAlignment="1">
      <alignment horizontal="center"/>
    </xf>
    <xf numFmtId="0" fontId="62" fillId="30" borderId="30" xfId="1188" applyFont="1" applyFill="1" applyBorder="1" applyAlignment="1">
      <alignment wrapText="1"/>
    </xf>
    <xf numFmtId="0" fontId="77" fillId="30" borderId="31" xfId="1188" applyFont="1" applyFill="1" applyBorder="1" applyAlignment="1">
      <alignment horizontal="center"/>
    </xf>
    <xf numFmtId="0" fontId="77" fillId="30" borderId="30" xfId="1188" applyFont="1" applyFill="1" applyBorder="1" applyAlignment="1">
      <alignment horizontal="center"/>
    </xf>
    <xf numFmtId="4" fontId="77" fillId="30" borderId="30" xfId="1188" applyNumberFormat="1" applyFont="1" applyFill="1" applyBorder="1" applyAlignment="1">
      <alignment horizontal="right"/>
    </xf>
    <xf numFmtId="0" fontId="62" fillId="30" borderId="37" xfId="1188" applyFont="1" applyFill="1" applyBorder="1" applyAlignment="1">
      <alignment horizontal="left" wrapText="1"/>
    </xf>
    <xf numFmtId="0" fontId="77" fillId="30" borderId="37" xfId="1188" applyFont="1" applyFill="1" applyBorder="1" applyAlignment="1">
      <alignment horizontal="left" wrapText="1"/>
    </xf>
    <xf numFmtId="0" fontId="62" fillId="30" borderId="37" xfId="1188" applyFont="1" applyFill="1" applyBorder="1" applyAlignment="1">
      <alignment horizontal="center" wrapText="1"/>
    </xf>
    <xf numFmtId="4" fontId="77" fillId="30" borderId="23" xfId="1188" applyNumberFormat="1" applyFont="1" applyFill="1" applyBorder="1" applyAlignment="1">
      <alignment horizontal="right"/>
    </xf>
    <xf numFmtId="4" fontId="77" fillId="30" borderId="23" xfId="1188" applyNumberFormat="1" applyFont="1" applyFill="1" applyBorder="1" applyAlignment="1">
      <alignment horizontal="center"/>
    </xf>
    <xf numFmtId="4" fontId="86" fillId="30" borderId="37" xfId="1188" applyNumberFormat="1" applyFont="1" applyFill="1" applyBorder="1" applyAlignment="1">
      <alignment horizontal="center"/>
    </xf>
    <xf numFmtId="4" fontId="77" fillId="30" borderId="0" xfId="1188" applyNumberFormat="1" applyFont="1" applyFill="1" applyAlignment="1">
      <alignment horizontal="center"/>
    </xf>
    <xf numFmtId="4" fontId="77" fillId="30" borderId="37" xfId="1188" applyNumberFormat="1" applyFont="1" applyFill="1" applyBorder="1" applyAlignment="1">
      <alignment horizontal="center"/>
    </xf>
    <xf numFmtId="4" fontId="77" fillId="30" borderId="37" xfId="1188" applyNumberFormat="1" applyFont="1" applyFill="1" applyBorder="1"/>
    <xf numFmtId="4" fontId="62" fillId="30" borderId="37" xfId="1188" quotePrefix="1" applyNumberFormat="1" applyFont="1" applyFill="1" applyBorder="1" applyAlignment="1">
      <alignment horizontal="right"/>
    </xf>
    <xf numFmtId="4" fontId="85" fillId="30" borderId="37" xfId="1188" applyNumberFormat="1" applyFont="1" applyFill="1" applyBorder="1"/>
    <xf numFmtId="4" fontId="77" fillId="30" borderId="37" xfId="1188" quotePrefix="1" applyNumberFormat="1" applyFont="1" applyFill="1" applyBorder="1" applyAlignment="1">
      <alignment horizontal="center"/>
    </xf>
    <xf numFmtId="4" fontId="86" fillId="30" borderId="37" xfId="1188" applyNumberFormat="1" applyFont="1" applyFill="1" applyBorder="1"/>
    <xf numFmtId="0" fontId="77" fillId="30" borderId="0" xfId="1188" applyFont="1" applyFill="1"/>
    <xf numFmtId="0" fontId="77" fillId="30" borderId="0" xfId="1188" applyFont="1" applyFill="1" applyAlignment="1">
      <alignment wrapText="1"/>
    </xf>
    <xf numFmtId="0" fontId="77" fillId="0" borderId="29" xfId="1185" applyFont="1" applyBorder="1" applyAlignment="1">
      <alignment vertical="center" wrapText="1"/>
    </xf>
    <xf numFmtId="0" fontId="63" fillId="0" borderId="20" xfId="1002" applyFont="1" applyBorder="1" applyAlignment="1">
      <alignment vertical="center" wrapText="1"/>
    </xf>
    <xf numFmtId="0" fontId="77" fillId="0" borderId="20" xfId="1002" applyFont="1" applyBorder="1" applyAlignment="1">
      <alignment vertical="center" wrapText="1"/>
    </xf>
    <xf numFmtId="0" fontId="77" fillId="0" borderId="23" xfId="1002" applyFont="1" applyBorder="1" applyAlignment="1">
      <alignment vertical="center" wrapText="1"/>
    </xf>
    <xf numFmtId="0" fontId="77" fillId="0" borderId="20" xfId="1002" applyFont="1" applyBorder="1" applyAlignment="1">
      <alignment horizontal="center" vertical="center" wrapText="1"/>
    </xf>
    <xf numFmtId="3" fontId="77" fillId="0" borderId="20" xfId="1002" applyNumberFormat="1" applyFont="1" applyBorder="1" applyAlignment="1">
      <alignment horizontal="center" vertical="center" wrapText="1"/>
    </xf>
    <xf numFmtId="169" fontId="77" fillId="0" borderId="20" xfId="1002" applyNumberFormat="1" applyFont="1" applyBorder="1" applyAlignment="1">
      <alignment horizontal="center" vertical="center" wrapText="1"/>
    </xf>
    <xf numFmtId="3" fontId="77" fillId="0" borderId="23" xfId="0" applyNumberFormat="1" applyFont="1" applyBorder="1" applyAlignment="1">
      <alignment horizontal="center" vertical="center" wrapText="1"/>
    </xf>
    <xf numFmtId="0" fontId="62" fillId="0" borderId="46" xfId="0" applyFont="1" applyBorder="1" applyAlignment="1">
      <alignment vertical="center" wrapText="1"/>
    </xf>
    <xf numFmtId="0" fontId="62" fillId="0" borderId="46" xfId="1036" applyFont="1" applyBorder="1" applyAlignment="1">
      <alignment horizontal="left" vertical="center" wrapText="1"/>
    </xf>
    <xf numFmtId="0" fontId="77" fillId="0" borderId="37" xfId="1032" applyFont="1" applyBorder="1" applyAlignment="1">
      <alignment horizontal="center" vertical="center" wrapText="1"/>
    </xf>
    <xf numFmtId="0" fontId="62" fillId="0" borderId="23" xfId="0" applyFont="1" applyBorder="1" applyAlignment="1">
      <alignment vertical="center" wrapText="1"/>
    </xf>
    <xf numFmtId="168" fontId="77" fillId="0" borderId="29" xfId="604" applyFont="1" applyFill="1" applyBorder="1" applyAlignment="1">
      <alignment horizontal="center" vertical="center" wrapText="1"/>
    </xf>
    <xf numFmtId="0" fontId="62" fillId="0" borderId="20" xfId="1002" applyFont="1" applyBorder="1" applyAlignment="1">
      <alignment horizontal="left" vertical="center" wrapText="1"/>
    </xf>
    <xf numFmtId="4" fontId="77" fillId="0" borderId="20" xfId="1002" applyNumberFormat="1" applyFont="1" applyBorder="1" applyAlignment="1">
      <alignment horizontal="center" vertical="center" wrapText="1"/>
    </xf>
    <xf numFmtId="0" fontId="77" fillId="0" borderId="20" xfId="1002" applyFont="1" applyBorder="1" applyAlignment="1">
      <alignment horizontal="left" vertical="center"/>
    </xf>
    <xf numFmtId="0" fontId="77" fillId="0" borderId="46" xfId="1002" applyFont="1" applyBorder="1" applyAlignment="1">
      <alignment horizontal="center" vertical="center" wrapText="1"/>
    </xf>
    <xf numFmtId="0" fontId="77" fillId="0" borderId="37" xfId="0" applyFont="1" applyBorder="1"/>
    <xf numFmtId="0" fontId="77" fillId="0" borderId="0" xfId="1002" applyFont="1" applyAlignment="1">
      <alignment horizontal="center" vertical="center"/>
    </xf>
    <xf numFmtId="1" fontId="77" fillId="0" borderId="12" xfId="1002" applyNumberFormat="1" applyFont="1" applyBorder="1" applyAlignment="1">
      <alignment horizontal="center" vertical="center"/>
    </xf>
    <xf numFmtId="4" fontId="77" fillId="0" borderId="20" xfId="626" applyNumberFormat="1" applyFont="1" applyBorder="1" applyAlignment="1">
      <alignment horizontal="center" vertical="center"/>
    </xf>
    <xf numFmtId="4" fontId="77" fillId="0" borderId="20" xfId="653" applyNumberFormat="1" applyFont="1" applyBorder="1" applyAlignment="1" applyProtection="1">
      <alignment horizontal="center" vertical="center"/>
      <protection locked="0"/>
    </xf>
    <xf numFmtId="0" fontId="77" fillId="0" borderId="12" xfId="1002" applyFont="1" applyBorder="1" applyAlignment="1">
      <alignment horizontal="left" vertical="center" wrapText="1"/>
    </xf>
    <xf numFmtId="0" fontId="77" fillId="0" borderId="20" xfId="1011" applyFont="1" applyBorder="1" applyAlignment="1">
      <alignment horizontal="left" vertical="center" wrapText="1"/>
    </xf>
    <xf numFmtId="0" fontId="77" fillId="0" borderId="0" xfId="0" applyFont="1" applyAlignment="1">
      <alignment horizontal="right" wrapText="1"/>
    </xf>
    <xf numFmtId="0" fontId="77" fillId="0" borderId="20" xfId="1011" applyFont="1" applyBorder="1" applyAlignment="1">
      <alignment horizontal="center" vertical="center" wrapText="1"/>
    </xf>
    <xf numFmtId="3" fontId="77" fillId="0" borderId="20" xfId="1011" applyNumberFormat="1" applyFont="1" applyBorder="1" applyAlignment="1">
      <alignment horizontal="center" vertical="center" wrapText="1"/>
    </xf>
    <xf numFmtId="0" fontId="77" fillId="0" borderId="20" xfId="1015" applyFont="1" applyBorder="1" applyAlignment="1">
      <alignment horizontal="left" vertical="center" wrapText="1"/>
    </xf>
    <xf numFmtId="0" fontId="77" fillId="0" borderId="0" xfId="1002" applyFont="1" applyAlignment="1">
      <alignment horizontal="right" wrapText="1"/>
    </xf>
    <xf numFmtId="0" fontId="77" fillId="0" borderId="12" xfId="1002" applyFont="1" applyBorder="1" applyAlignment="1">
      <alignment horizontal="center" vertical="center" wrapText="1"/>
    </xf>
    <xf numFmtId="3" fontId="77" fillId="0" borderId="20" xfId="1002" quotePrefix="1" applyNumberFormat="1" applyFont="1" applyBorder="1" applyAlignment="1">
      <alignment horizontal="center" vertical="center" wrapText="1"/>
    </xf>
    <xf numFmtId="0" fontId="77" fillId="0" borderId="0" xfId="1002" applyFont="1" applyAlignment="1">
      <alignment horizontal="left" vertical="center" wrapText="1"/>
    </xf>
    <xf numFmtId="0" fontId="77" fillId="0" borderId="20" xfId="1002" applyFont="1" applyBorder="1" applyAlignment="1">
      <alignment horizontal="left" vertical="center" wrapText="1"/>
    </xf>
    <xf numFmtId="3" fontId="77" fillId="0" borderId="46" xfId="1002" quotePrefix="1" applyNumberFormat="1" applyFont="1" applyBorder="1" applyAlignment="1">
      <alignment horizontal="center" vertical="center" wrapText="1"/>
    </xf>
    <xf numFmtId="0" fontId="77" fillId="0" borderId="0" xfId="1002" applyFont="1" applyAlignment="1">
      <alignment horizontal="left" wrapText="1"/>
    </xf>
    <xf numFmtId="0" fontId="62" fillId="0" borderId="20" xfId="1015" applyFont="1" applyBorder="1" applyAlignment="1">
      <alignment horizontal="left" vertical="center" wrapText="1"/>
    </xf>
    <xf numFmtId="3" fontId="77" fillId="0" borderId="12" xfId="1002" quotePrefix="1" applyNumberFormat="1" applyFont="1" applyBorder="1" applyAlignment="1">
      <alignment horizontal="center" vertical="center" wrapText="1"/>
    </xf>
    <xf numFmtId="0" fontId="77" fillId="0" borderId="37" xfId="0" applyFont="1" applyBorder="1" applyAlignment="1">
      <alignment horizontal="right"/>
    </xf>
    <xf numFmtId="0" fontId="77" fillId="0" borderId="0" xfId="1002" applyFont="1" applyAlignment="1">
      <alignment vertical="center" wrapText="1"/>
    </xf>
    <xf numFmtId="0" fontId="77" fillId="0" borderId="37" xfId="0" applyFont="1" applyBorder="1" applyAlignment="1">
      <alignment horizontal="left"/>
    </xf>
    <xf numFmtId="185" fontId="77" fillId="0" borderId="37" xfId="0" applyNumberFormat="1" applyFont="1" applyBorder="1"/>
    <xf numFmtId="0" fontId="77" fillId="0" borderId="37" xfId="0" applyFont="1" applyBorder="1" applyAlignment="1">
      <alignment horizontal="left" wrapText="1"/>
    </xf>
    <xf numFmtId="0" fontId="77" fillId="0" borderId="46" xfId="0" applyFont="1" applyBorder="1"/>
    <xf numFmtId="0" fontId="62" fillId="0" borderId="0" xfId="1002" applyFont="1" applyAlignment="1">
      <alignment vertical="center" wrapText="1"/>
    </xf>
    <xf numFmtId="0" fontId="77" fillId="0" borderId="46" xfId="0" applyFont="1" applyBorder="1" applyAlignment="1">
      <alignment horizontal="center"/>
    </xf>
    <xf numFmtId="0" fontId="77" fillId="0" borderId="37" xfId="0" applyFont="1" applyBorder="1" applyAlignment="1">
      <alignment horizontal="center"/>
    </xf>
    <xf numFmtId="0" fontId="62" fillId="0" borderId="0" xfId="1002" applyFont="1" applyAlignment="1">
      <alignment horizontal="left" vertical="center" wrapText="1"/>
    </xf>
    <xf numFmtId="3" fontId="77" fillId="0" borderId="12" xfId="1002" applyNumberFormat="1" applyFont="1" applyBorder="1" applyAlignment="1">
      <alignment horizontal="center" vertical="center" wrapText="1"/>
    </xf>
    <xf numFmtId="0" fontId="66" fillId="0" borderId="37" xfId="0" applyFont="1" applyBorder="1" applyAlignment="1">
      <alignment horizontal="left"/>
    </xf>
    <xf numFmtId="2" fontId="77" fillId="0" borderId="20" xfId="1002" applyNumberFormat="1" applyFont="1" applyBorder="1" applyAlignment="1">
      <alignment horizontal="left" vertical="center" wrapText="1"/>
    </xf>
    <xf numFmtId="0" fontId="77" fillId="0" borderId="37" xfId="1002" applyFont="1" applyBorder="1" applyAlignment="1">
      <alignment vertical="center" wrapText="1"/>
    </xf>
    <xf numFmtId="0" fontId="62" fillId="0" borderId="37" xfId="1002" applyFont="1" applyBorder="1" applyAlignment="1">
      <alignment vertical="center" wrapText="1"/>
    </xf>
    <xf numFmtId="0" fontId="56" fillId="0" borderId="0" xfId="1185" applyFont="1" applyAlignment="1">
      <alignment vertical="top"/>
    </xf>
    <xf numFmtId="0" fontId="77" fillId="30" borderId="24" xfId="1188" applyFont="1" applyFill="1" applyBorder="1" applyAlignment="1">
      <alignment horizontal="center"/>
    </xf>
    <xf numFmtId="0" fontId="62" fillId="30" borderId="0" xfId="1188" applyFont="1" applyFill="1"/>
    <xf numFmtId="0" fontId="77" fillId="0" borderId="37" xfId="1015" applyFont="1" applyBorder="1" applyAlignment="1">
      <alignment horizontal="left" vertical="center" wrapText="1"/>
    </xf>
    <xf numFmtId="49" fontId="81" fillId="0" borderId="0" xfId="1185" applyNumberFormat="1" applyFont="1" applyAlignment="1">
      <alignment horizontal="left" vertical="top" wrapText="1"/>
    </xf>
    <xf numFmtId="49" fontId="81" fillId="0" borderId="37" xfId="1185" applyNumberFormat="1" applyFont="1" applyBorder="1" applyAlignment="1">
      <alignment horizontal="center" vertical="top" wrapText="1"/>
    </xf>
    <xf numFmtId="187" fontId="81" fillId="0" borderId="0" xfId="1185" applyNumberFormat="1" applyFont="1" applyAlignment="1">
      <alignment horizontal="right" vertical="top" wrapText="1"/>
    </xf>
    <xf numFmtId="4" fontId="81" fillId="0" borderId="37" xfId="1185" applyNumberFormat="1" applyFont="1" applyBorder="1" applyAlignment="1" applyProtection="1">
      <alignment horizontal="right" vertical="top" wrapText="1"/>
      <protection locked="0"/>
    </xf>
    <xf numFmtId="4" fontId="81" fillId="0" borderId="37" xfId="1185" applyNumberFormat="1" applyFont="1" applyBorder="1" applyAlignment="1">
      <alignment horizontal="right" vertical="top" wrapText="1"/>
    </xf>
    <xf numFmtId="49" fontId="80" fillId="0" borderId="0" xfId="1185" applyNumberFormat="1" applyFont="1" applyAlignment="1">
      <alignment horizontal="left" vertical="top" wrapText="1"/>
    </xf>
    <xf numFmtId="0" fontId="80" fillId="0" borderId="0" xfId="1185" applyFont="1" applyAlignment="1">
      <alignment vertical="top" wrapText="1"/>
    </xf>
    <xf numFmtId="0" fontId="80" fillId="0" borderId="37" xfId="1185" applyFont="1" applyBorder="1" applyAlignment="1" applyProtection="1">
      <alignment vertical="top" wrapText="1"/>
      <protection locked="0"/>
    </xf>
    <xf numFmtId="0" fontId="81" fillId="0" borderId="0" xfId="1185" applyFont="1" applyAlignment="1">
      <alignment vertical="top" wrapText="1"/>
    </xf>
    <xf numFmtId="0" fontId="81" fillId="0" borderId="37" xfId="1185" applyFont="1" applyBorder="1" applyAlignment="1" applyProtection="1">
      <alignment vertical="top" wrapText="1"/>
      <protection locked="0"/>
    </xf>
    <xf numFmtId="0" fontId="81" fillId="0" borderId="25" xfId="1185" applyFont="1" applyBorder="1" applyAlignment="1" applyProtection="1">
      <alignment vertical="top" wrapText="1"/>
      <protection locked="0"/>
    </xf>
    <xf numFmtId="0" fontId="81" fillId="0" borderId="25" xfId="1185" applyFont="1" applyBorder="1" applyAlignment="1">
      <alignment vertical="top" wrapText="1"/>
    </xf>
    <xf numFmtId="185" fontId="77" fillId="0" borderId="1" xfId="1185" applyNumberFormat="1" applyFont="1" applyBorder="1" applyAlignment="1">
      <alignment horizontal="right" vertical="center" wrapText="1"/>
    </xf>
    <xf numFmtId="0" fontId="77" fillId="0" borderId="21" xfId="0" applyFont="1" applyBorder="1" applyAlignment="1">
      <alignment horizontal="left" vertical="center" wrapText="1"/>
    </xf>
    <xf numFmtId="170" fontId="77" fillId="0" borderId="1" xfId="1002" applyNumberFormat="1" applyFont="1" applyBorder="1" applyAlignment="1">
      <alignment horizontal="center" vertical="center" wrapText="1"/>
    </xf>
    <xf numFmtId="0" fontId="77" fillId="0" borderId="46" xfId="0" applyFont="1" applyBorder="1" applyAlignment="1">
      <alignment horizontal="left" vertical="center" wrapText="1"/>
    </xf>
    <xf numFmtId="170" fontId="77" fillId="0" borderId="30" xfId="1002" applyNumberFormat="1" applyFont="1" applyBorder="1" applyAlignment="1">
      <alignment horizontal="center" vertical="center" wrapText="1"/>
    </xf>
    <xf numFmtId="170" fontId="77" fillId="0" borderId="25" xfId="1002" applyNumberFormat="1" applyFont="1" applyBorder="1" applyAlignment="1">
      <alignment horizontal="center" vertical="center" wrapText="1"/>
    </xf>
    <xf numFmtId="169" fontId="77" fillId="0" borderId="29" xfId="0" applyNumberFormat="1" applyFont="1" applyBorder="1" applyAlignment="1">
      <alignment horizontal="center" vertical="center" wrapText="1"/>
    </xf>
    <xf numFmtId="169" fontId="77" fillId="0" borderId="5" xfId="0" applyNumberFormat="1" applyFont="1" applyBorder="1" applyAlignment="1">
      <alignment horizontal="center" vertical="center" wrapText="1"/>
    </xf>
    <xf numFmtId="170" fontId="77" fillId="0" borderId="22" xfId="1002" applyNumberFormat="1" applyFont="1" applyBorder="1" applyAlignment="1">
      <alignment horizontal="center" vertical="center" wrapText="1"/>
    </xf>
    <xf numFmtId="170" fontId="77" fillId="0" borderId="27" xfId="1002" applyNumberFormat="1" applyFont="1" applyBorder="1" applyAlignment="1">
      <alignment horizontal="center" vertical="center" wrapText="1"/>
    </xf>
    <xf numFmtId="170" fontId="77" fillId="0" borderId="29" xfId="1002" applyNumberFormat="1" applyFont="1" applyBorder="1" applyAlignment="1">
      <alignment horizontal="center" vertical="center" wrapText="1"/>
    </xf>
    <xf numFmtId="2" fontId="77" fillId="0" borderId="37" xfId="0" applyNumberFormat="1" applyFont="1" applyBorder="1" applyAlignment="1">
      <alignment horizontal="left" vertical="center" wrapText="1"/>
    </xf>
    <xf numFmtId="170" fontId="66" fillId="0" borderId="1" xfId="1002" applyNumberFormat="1" applyFont="1" applyBorder="1" applyAlignment="1">
      <alignment horizontal="center" vertical="center" wrapText="1"/>
    </xf>
    <xf numFmtId="0" fontId="77" fillId="0" borderId="30" xfId="0" applyFont="1" applyBorder="1" applyAlignment="1">
      <alignment horizontal="left" vertical="center" wrapText="1"/>
    </xf>
    <xf numFmtId="0" fontId="77" fillId="0" borderId="25" xfId="0" applyFont="1" applyBorder="1"/>
    <xf numFmtId="0" fontId="77" fillId="0" borderId="27" xfId="0" applyFont="1" applyBorder="1"/>
    <xf numFmtId="170" fontId="62" fillId="0" borderId="28" xfId="0" applyNumberFormat="1" applyFont="1" applyBorder="1"/>
    <xf numFmtId="0" fontId="77" fillId="0" borderId="30" xfId="0" applyFont="1" applyBorder="1" applyAlignment="1">
      <alignment horizontal="center" vertical="center" wrapText="1"/>
    </xf>
    <xf numFmtId="185" fontId="63" fillId="0" borderId="39" xfId="1186" applyNumberFormat="1" applyFont="1" applyBorder="1" applyAlignment="1">
      <alignment vertical="center" wrapText="1"/>
    </xf>
    <xf numFmtId="185" fontId="62" fillId="0" borderId="1" xfId="1185" applyNumberFormat="1" applyFont="1" applyBorder="1" applyAlignment="1">
      <alignment horizontal="right" vertical="center" wrapText="1"/>
    </xf>
    <xf numFmtId="168" fontId="77" fillId="0" borderId="37" xfId="604" applyFont="1" applyFill="1" applyBorder="1" applyAlignment="1">
      <alignment horizontal="center" vertical="center" wrapText="1"/>
    </xf>
    <xf numFmtId="184" fontId="77" fillId="0" borderId="37" xfId="1086" applyNumberFormat="1" applyFont="1" applyBorder="1" applyAlignment="1">
      <alignment horizontal="center" vertical="center" wrapText="1"/>
    </xf>
    <xf numFmtId="4" fontId="77" fillId="0" borderId="20" xfId="1011" applyNumberFormat="1" applyFont="1" applyBorder="1" applyAlignment="1">
      <alignment horizontal="right" vertical="center" wrapText="1"/>
    </xf>
    <xf numFmtId="170" fontId="77" fillId="0" borderId="20" xfId="1002" applyNumberFormat="1" applyFont="1" applyBorder="1" applyAlignment="1">
      <alignment horizontal="right" vertical="center" wrapText="1"/>
    </xf>
    <xf numFmtId="185" fontId="77" fillId="0" borderId="37" xfId="0" applyNumberFormat="1" applyFont="1" applyBorder="1" applyAlignment="1">
      <alignment horizontal="right"/>
    </xf>
    <xf numFmtId="170" fontId="77" fillId="0" borderId="37" xfId="1002" applyNumberFormat="1" applyFont="1" applyBorder="1" applyAlignment="1">
      <alignment horizontal="right" vertical="center" wrapText="1"/>
    </xf>
    <xf numFmtId="164" fontId="77" fillId="0" borderId="29" xfId="604" applyNumberFormat="1" applyFont="1" applyFill="1" applyBorder="1" applyAlignment="1">
      <alignment horizontal="center" vertical="center" wrapText="1"/>
    </xf>
    <xf numFmtId="185" fontId="62" fillId="30" borderId="1" xfId="1188" applyNumberFormat="1" applyFont="1" applyFill="1" applyBorder="1"/>
    <xf numFmtId="185" fontId="62" fillId="30" borderId="1" xfId="1188" applyNumberFormat="1" applyFont="1" applyFill="1" applyBorder="1" applyAlignment="1">
      <alignment horizontal="right"/>
    </xf>
    <xf numFmtId="49" fontId="62" fillId="0" borderId="30" xfId="1185" applyNumberFormat="1" applyFont="1" applyBorder="1" applyAlignment="1">
      <alignment horizontal="left" vertical="top" wrapText="1"/>
    </xf>
    <xf numFmtId="0" fontId="64" fillId="0" borderId="37" xfId="1186" applyFont="1" applyBorder="1" applyAlignment="1">
      <alignment horizontal="center" vertical="center" wrapText="1"/>
    </xf>
    <xf numFmtId="0" fontId="77" fillId="0" borderId="30" xfId="1002" applyFont="1" applyBorder="1" applyAlignment="1">
      <alignment vertical="top" wrapText="1"/>
    </xf>
    <xf numFmtId="1" fontId="62" fillId="0" borderId="37" xfId="0" applyNumberFormat="1" applyFont="1" applyBorder="1" applyAlignment="1">
      <alignment horizontal="left" vertical="center" wrapText="1"/>
    </xf>
    <xf numFmtId="0" fontId="62" fillId="0" borderId="37" xfId="1036" applyFont="1" applyBorder="1" applyAlignment="1">
      <alignment horizontal="left" vertical="center" wrapText="1"/>
    </xf>
    <xf numFmtId="0" fontId="77" fillId="0" borderId="37" xfId="1002" applyFont="1" applyBorder="1" applyAlignment="1">
      <alignment vertical="top" wrapText="1"/>
    </xf>
    <xf numFmtId="0" fontId="77" fillId="0" borderId="25" xfId="0" applyFont="1" applyBorder="1" applyAlignment="1">
      <alignment horizontal="left" vertical="center" wrapText="1"/>
    </xf>
    <xf numFmtId="0" fontId="77" fillId="0" borderId="30" xfId="0" applyFont="1" applyBorder="1" applyAlignment="1">
      <alignment vertical="center" wrapText="1"/>
    </xf>
    <xf numFmtId="0" fontId="84" fillId="0" borderId="30" xfId="0" applyFont="1" applyBorder="1" applyAlignment="1">
      <alignment horizontal="left" vertical="center" wrapText="1"/>
    </xf>
    <xf numFmtId="1" fontId="77" fillId="0" borderId="30" xfId="0" applyNumberFormat="1" applyFont="1" applyBorder="1" applyAlignment="1">
      <alignment horizontal="center" vertical="center" wrapText="1"/>
    </xf>
    <xf numFmtId="0" fontId="77" fillId="0" borderId="27" xfId="0" applyFont="1" applyBorder="1" applyAlignment="1">
      <alignment vertical="center" wrapText="1"/>
    </xf>
    <xf numFmtId="0" fontId="77" fillId="0" borderId="25" xfId="0" applyFont="1" applyBorder="1" applyAlignment="1">
      <alignment horizontal="center" vertical="center" wrapText="1"/>
    </xf>
    <xf numFmtId="1" fontId="77" fillId="0" borderId="25" xfId="0" applyNumberFormat="1" applyFont="1" applyBorder="1" applyAlignment="1">
      <alignment horizontal="center" vertical="center" wrapText="1"/>
    </xf>
    <xf numFmtId="0" fontId="77" fillId="0" borderId="23" xfId="0" applyFont="1" applyBorder="1" applyAlignment="1">
      <alignment horizontal="center" vertical="center" wrapText="1"/>
    </xf>
    <xf numFmtId="170" fontId="77" fillId="0" borderId="0" xfId="1002" applyNumberFormat="1" applyFont="1" applyAlignment="1">
      <alignment horizontal="center" vertical="center" wrapText="1"/>
    </xf>
    <xf numFmtId="0" fontId="2" fillId="0" borderId="27" xfId="1002" applyBorder="1" applyAlignment="1">
      <alignment vertical="top" wrapText="1"/>
    </xf>
    <xf numFmtId="0" fontId="2" fillId="0" borderId="25" xfId="1002" applyBorder="1" applyAlignment="1">
      <alignment vertical="top" wrapText="1"/>
    </xf>
    <xf numFmtId="0" fontId="2" fillId="0" borderId="30" xfId="1002" applyBorder="1" applyAlignment="1">
      <alignment vertical="top" wrapText="1"/>
    </xf>
    <xf numFmtId="169" fontId="77" fillId="0" borderId="1" xfId="0" applyNumberFormat="1" applyFont="1" applyBorder="1" applyAlignment="1">
      <alignment horizontal="center" vertical="center" wrapText="1"/>
    </xf>
    <xf numFmtId="0" fontId="62" fillId="0" borderId="26" xfId="1185" applyFont="1" applyBorder="1"/>
    <xf numFmtId="0" fontId="77" fillId="0" borderId="24" xfId="1185" applyFont="1" applyBorder="1"/>
    <xf numFmtId="0" fontId="62" fillId="0" borderId="24" xfId="1185" applyFont="1" applyBorder="1" applyAlignment="1">
      <alignment horizontal="right" vertical="top"/>
    </xf>
    <xf numFmtId="0" fontId="63" fillId="0" borderId="30" xfId="1002" applyFont="1" applyBorder="1" applyAlignment="1">
      <alignment vertical="center" wrapText="1"/>
    </xf>
    <xf numFmtId="1" fontId="62" fillId="0" borderId="37" xfId="0" applyNumberFormat="1" applyFont="1" applyBorder="1" applyAlignment="1">
      <alignment vertical="center" wrapText="1"/>
    </xf>
    <xf numFmtId="0" fontId="68" fillId="0" borderId="37" xfId="1186" applyFont="1" applyBorder="1" applyAlignment="1">
      <alignment horizontal="center" vertical="center" wrapText="1"/>
    </xf>
    <xf numFmtId="0" fontId="62" fillId="0" borderId="25" xfId="0" applyFont="1" applyBorder="1" applyAlignment="1">
      <alignment vertical="center" wrapText="1"/>
    </xf>
    <xf numFmtId="0" fontId="77" fillId="0" borderId="24" xfId="0" applyFont="1" applyBorder="1"/>
    <xf numFmtId="0" fontId="57" fillId="0" borderId="0" xfId="1185" applyFont="1" applyAlignment="1">
      <alignment horizontal="center" vertical="top" wrapText="1"/>
    </xf>
    <xf numFmtId="49" fontId="73" fillId="0" borderId="0" xfId="1185" applyNumberFormat="1" applyFont="1" applyAlignment="1">
      <alignment horizontal="center" vertical="top" wrapText="1"/>
    </xf>
    <xf numFmtId="4" fontId="73" fillId="0" borderId="0" xfId="1185" applyNumberFormat="1" applyFont="1" applyAlignment="1">
      <alignment horizontal="right" vertical="top" wrapText="1"/>
    </xf>
    <xf numFmtId="4" fontId="75" fillId="0" borderId="0" xfId="1185" applyNumberFormat="1" applyFont="1" applyAlignment="1">
      <alignment horizontal="right" vertical="top" wrapText="1"/>
    </xf>
    <xf numFmtId="4" fontId="28" fillId="0" borderId="0" xfId="1185" applyNumberFormat="1" applyFont="1" applyAlignment="1">
      <alignment horizontal="right" vertical="top" wrapText="1"/>
    </xf>
    <xf numFmtId="0" fontId="73" fillId="0" borderId="0" xfId="1185" applyFont="1" applyAlignment="1">
      <alignment horizontal="center" vertical="center" wrapText="1"/>
    </xf>
    <xf numFmtId="49" fontId="73" fillId="0" borderId="0" xfId="1185" applyNumberFormat="1" applyFont="1" applyAlignment="1">
      <alignment horizontal="center" vertical="center" wrapText="1"/>
    </xf>
    <xf numFmtId="0" fontId="28" fillId="0" borderId="0" xfId="1185" applyFont="1" applyAlignment="1">
      <alignment horizontal="left" vertical="center"/>
    </xf>
    <xf numFmtId="0" fontId="28" fillId="0" borderId="0" xfId="1185" applyFont="1" applyAlignment="1">
      <alignment vertical="center" wrapText="1"/>
    </xf>
    <xf numFmtId="4" fontId="28" fillId="0" borderId="0" xfId="1185" applyNumberFormat="1" applyFont="1" applyAlignment="1">
      <alignment horizontal="right" vertical="center" wrapText="1"/>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vertical="center"/>
    </xf>
    <xf numFmtId="0" fontId="73" fillId="0" borderId="0" xfId="1185" applyFont="1" applyAlignment="1">
      <alignment vertical="top" wrapText="1"/>
    </xf>
    <xf numFmtId="0" fontId="93" fillId="0" borderId="0" xfId="1185" applyFont="1" applyAlignment="1">
      <alignment horizontal="center" vertical="top" wrapText="1"/>
    </xf>
    <xf numFmtId="49" fontId="73" fillId="0" borderId="0" xfId="1185" applyNumberFormat="1" applyFont="1" applyAlignment="1">
      <alignment horizontal="left" vertical="top" wrapText="1"/>
    </xf>
    <xf numFmtId="49" fontId="28" fillId="0" borderId="0" xfId="1185" applyNumberFormat="1" applyFont="1" applyAlignment="1">
      <alignment horizontal="left" vertical="top" wrapText="1"/>
    </xf>
    <xf numFmtId="49" fontId="74" fillId="0" borderId="0" xfId="1189" applyNumberFormat="1" applyFill="1" applyBorder="1" applyAlignment="1">
      <alignment horizontal="left" vertical="top" wrapText="1"/>
    </xf>
    <xf numFmtId="0" fontId="73" fillId="0" borderId="0" xfId="1185" applyFont="1" applyAlignment="1">
      <alignment horizontal="right" vertical="top" wrapText="1"/>
    </xf>
    <xf numFmtId="0" fontId="73" fillId="0" borderId="0" xfId="1185" applyFont="1" applyAlignment="1">
      <alignment horizontal="center" vertical="top" wrapText="1"/>
    </xf>
    <xf numFmtId="0" fontId="28" fillId="0" borderId="0" xfId="1185" applyFont="1" applyAlignment="1">
      <alignment horizontal="center" vertical="top" wrapText="1"/>
    </xf>
    <xf numFmtId="15" fontId="73" fillId="0" borderId="0" xfId="1185" applyNumberFormat="1" applyFont="1" applyAlignment="1">
      <alignment horizontal="center" vertical="top" wrapText="1"/>
    </xf>
    <xf numFmtId="0" fontId="92" fillId="0" borderId="0" xfId="1185" applyFont="1" applyAlignment="1">
      <alignment horizontal="center" vertical="top" wrapText="1"/>
    </xf>
    <xf numFmtId="0" fontId="59" fillId="0" borderId="0" xfId="1185" applyFont="1" applyAlignment="1">
      <alignment horizontal="center" vertical="center" wrapText="1"/>
    </xf>
    <xf numFmtId="0" fontId="91" fillId="0" borderId="0" xfId="1185" applyFont="1" applyAlignment="1">
      <alignment horizontal="center" vertical="center" wrapText="1"/>
    </xf>
    <xf numFmtId="0" fontId="57" fillId="0" borderId="0" xfId="1185" applyFont="1" applyAlignment="1">
      <alignment horizontal="center" vertical="top" wrapText="1"/>
    </xf>
    <xf numFmtId="49" fontId="74" fillId="0" borderId="0" xfId="1189" applyNumberFormat="1" applyBorder="1" applyAlignment="1">
      <alignment horizontal="left" vertical="top" wrapText="1"/>
    </xf>
    <xf numFmtId="0" fontId="56" fillId="0" borderId="24" xfId="1185" applyFont="1" applyBorder="1" applyAlignment="1">
      <alignment horizontal="center" vertical="center" wrapText="1"/>
    </xf>
    <xf numFmtId="0" fontId="57" fillId="0" borderId="5" xfId="1185" applyFont="1" applyBorder="1" applyAlignment="1">
      <alignment horizontal="center" vertical="top" wrapText="1"/>
    </xf>
    <xf numFmtId="0" fontId="57" fillId="0" borderId="29" xfId="1185" applyFont="1" applyBorder="1" applyAlignment="1">
      <alignment horizontal="center" vertical="top" wrapText="1"/>
    </xf>
    <xf numFmtId="49" fontId="74" fillId="0" borderId="31" xfId="1189" applyNumberFormat="1" applyBorder="1" applyAlignment="1">
      <alignment horizontal="left" vertical="top" wrapText="1"/>
    </xf>
    <xf numFmtId="49" fontId="74" fillId="0" borderId="22" xfId="1189" applyNumberFormat="1" applyBorder="1" applyAlignment="1">
      <alignment horizontal="left" vertical="top" wrapText="1"/>
    </xf>
    <xf numFmtId="0" fontId="73" fillId="0" borderId="23" xfId="1185" applyFont="1" applyBorder="1" applyAlignment="1">
      <alignment vertical="top" wrapText="1"/>
    </xf>
    <xf numFmtId="49" fontId="74" fillId="0" borderId="23" xfId="1189" applyNumberFormat="1" applyFill="1" applyBorder="1" applyAlignment="1">
      <alignment horizontal="left" vertical="top" wrapText="1"/>
    </xf>
    <xf numFmtId="49" fontId="28" fillId="0" borderId="5" xfId="1185" applyNumberFormat="1" applyFont="1" applyBorder="1" applyAlignment="1">
      <alignment horizontal="left" vertical="top" wrapText="1"/>
    </xf>
    <xf numFmtId="49" fontId="28" fillId="0" borderId="29" xfId="1185" applyNumberFormat="1" applyFont="1" applyBorder="1" applyAlignment="1">
      <alignment horizontal="left" vertical="top" wrapText="1"/>
    </xf>
    <xf numFmtId="0" fontId="73" fillId="0" borderId="31" xfId="1185" applyFont="1" applyBorder="1" applyAlignment="1">
      <alignment vertical="top" wrapText="1"/>
    </xf>
    <xf numFmtId="0" fontId="73" fillId="0" borderId="22" xfId="1185" applyFont="1" applyBorder="1" applyAlignment="1">
      <alignment vertical="top" wrapText="1"/>
    </xf>
    <xf numFmtId="49" fontId="73" fillId="0" borderId="23" xfId="1185" applyNumberFormat="1" applyFont="1" applyBorder="1" applyAlignment="1">
      <alignment horizontal="left" vertical="top" wrapText="1"/>
    </xf>
    <xf numFmtId="0" fontId="73" fillId="0" borderId="35" xfId="1185" applyFont="1" applyBorder="1" applyAlignment="1">
      <alignment vertical="top" wrapText="1"/>
    </xf>
    <xf numFmtId="0" fontId="73" fillId="0" borderId="50" xfId="1185" applyFont="1" applyBorder="1" applyAlignment="1">
      <alignment vertical="top" wrapText="1"/>
    </xf>
    <xf numFmtId="0" fontId="65" fillId="0" borderId="39" xfId="1186" applyFont="1" applyBorder="1" applyAlignment="1">
      <alignment horizontal="left" vertical="center" wrapText="1"/>
    </xf>
    <xf numFmtId="0" fontId="65" fillId="0" borderId="4" xfId="1186" applyFont="1" applyBorder="1" applyAlignment="1">
      <alignment horizontal="left" vertical="center" wrapText="1"/>
    </xf>
    <xf numFmtId="0" fontId="65" fillId="0" borderId="41" xfId="1186" applyFont="1" applyBorder="1" applyAlignment="1">
      <alignment horizontal="left" vertical="center" wrapText="1"/>
    </xf>
    <xf numFmtId="0" fontId="63" fillId="0" borderId="38" xfId="1186" applyFont="1" applyBorder="1" applyAlignment="1">
      <alignment horizontal="left" vertical="center" wrapText="1"/>
    </xf>
    <xf numFmtId="0" fontId="62" fillId="0" borderId="0" xfId="1186" applyFont="1" applyAlignment="1">
      <alignment horizontal="center" vertical="center" wrapText="1"/>
    </xf>
    <xf numFmtId="0" fontId="63" fillId="0" borderId="35" xfId="1186" applyFont="1" applyBorder="1" applyAlignment="1">
      <alignment horizontal="left" vertical="center"/>
    </xf>
    <xf numFmtId="0" fontId="65" fillId="0" borderId="38" xfId="1186" applyFont="1" applyBorder="1" applyAlignment="1">
      <alignment horizontal="left" vertical="center" wrapText="1"/>
    </xf>
    <xf numFmtId="0" fontId="64" fillId="0" borderId="38" xfId="1186" applyFont="1" applyBorder="1" applyAlignment="1">
      <alignment horizontal="left" vertical="center" wrapText="1"/>
    </xf>
    <xf numFmtId="0" fontId="63" fillId="0" borderId="39" xfId="1186" applyFont="1" applyBorder="1" applyAlignment="1">
      <alignment horizontal="left" vertical="center" wrapText="1"/>
    </xf>
    <xf numFmtId="0" fontId="63" fillId="0" borderId="4" xfId="1186" applyFont="1" applyBorder="1" applyAlignment="1">
      <alignment horizontal="left" vertical="center" wrapText="1"/>
    </xf>
    <xf numFmtId="0" fontId="63" fillId="0" borderId="41" xfId="1186" applyFont="1" applyBorder="1" applyAlignment="1">
      <alignment horizontal="left" vertical="center" wrapText="1"/>
    </xf>
    <xf numFmtId="0" fontId="62" fillId="0" borderId="0" xfId="1186" applyFont="1" applyAlignment="1">
      <alignment horizontal="center" wrapText="1"/>
    </xf>
    <xf numFmtId="2" fontId="65" fillId="0" borderId="38" xfId="1186" applyNumberFormat="1" applyFont="1" applyBorder="1" applyAlignment="1">
      <alignment horizontal="left" vertical="center" wrapText="1"/>
    </xf>
    <xf numFmtId="0" fontId="79" fillId="0" borderId="0" xfId="1185" applyFont="1" applyAlignment="1">
      <alignment horizontal="center" vertical="top"/>
    </xf>
    <xf numFmtId="0" fontId="77" fillId="0" borderId="0" xfId="1185" applyFont="1" applyAlignment="1">
      <alignment horizontal="center" vertical="top"/>
    </xf>
    <xf numFmtId="0" fontId="77" fillId="0" borderId="28" xfId="0" applyFont="1" applyBorder="1" applyAlignment="1">
      <alignment horizontal="left" vertical="center" wrapText="1"/>
    </xf>
    <xf numFmtId="0" fontId="77" fillId="0" borderId="5" xfId="0" applyFont="1" applyBorder="1" applyAlignment="1">
      <alignment horizontal="left" vertical="center" wrapText="1"/>
    </xf>
    <xf numFmtId="0" fontId="77" fillId="0" borderId="29" xfId="0" applyFont="1" applyBorder="1" applyAlignment="1">
      <alignment horizontal="left" vertical="center" wrapText="1"/>
    </xf>
    <xf numFmtId="2" fontId="77" fillId="0" borderId="28" xfId="0" applyNumberFormat="1" applyFont="1" applyBorder="1" applyAlignment="1">
      <alignment horizontal="left" vertical="center" wrapText="1"/>
    </xf>
    <xf numFmtId="2" fontId="77" fillId="0" borderId="5" xfId="0" applyNumberFormat="1" applyFont="1" applyBorder="1" applyAlignment="1">
      <alignment horizontal="left" vertical="center" wrapText="1"/>
    </xf>
    <xf numFmtId="2" fontId="77" fillId="0" borderId="29" xfId="0" applyNumberFormat="1" applyFont="1" applyBorder="1" applyAlignment="1">
      <alignment horizontal="left" vertical="center" wrapText="1"/>
    </xf>
    <xf numFmtId="2" fontId="62" fillId="0" borderId="28" xfId="0" applyNumberFormat="1" applyFont="1" applyBorder="1" applyAlignment="1">
      <alignment horizontal="left" vertical="center" wrapText="1"/>
    </xf>
    <xf numFmtId="2" fontId="62" fillId="0" borderId="5" xfId="0" applyNumberFormat="1" applyFont="1" applyBorder="1" applyAlignment="1">
      <alignment horizontal="left" vertical="center" wrapText="1"/>
    </xf>
    <xf numFmtId="2" fontId="62" fillId="0" borderId="29" xfId="0" applyNumberFormat="1" applyFont="1" applyBorder="1" applyAlignment="1">
      <alignment horizontal="left" vertical="center" wrapText="1"/>
    </xf>
    <xf numFmtId="0" fontId="62" fillId="0" borderId="28" xfId="0" applyFont="1" applyBorder="1" applyAlignment="1">
      <alignment horizontal="left" vertical="center" wrapText="1"/>
    </xf>
    <xf numFmtId="0" fontId="62" fillId="0" borderId="5" xfId="0" applyFont="1" applyBorder="1" applyAlignment="1">
      <alignment horizontal="left" vertical="center" wrapText="1"/>
    </xf>
    <xf numFmtId="0" fontId="62" fillId="0" borderId="29" xfId="0" applyFont="1" applyBorder="1" applyAlignment="1">
      <alignment horizontal="left" vertical="center" wrapText="1"/>
    </xf>
    <xf numFmtId="0" fontId="62" fillId="0" borderId="5" xfId="1185" applyFont="1" applyBorder="1" applyAlignment="1">
      <alignment horizontal="left" vertical="center"/>
    </xf>
    <xf numFmtId="0" fontId="62" fillId="0" borderId="29" xfId="1185" applyFont="1" applyBorder="1" applyAlignment="1">
      <alignment horizontal="left" vertical="center"/>
    </xf>
    <xf numFmtId="0" fontId="62" fillId="0" borderId="1" xfId="0" applyFont="1" applyBorder="1" applyAlignment="1">
      <alignment horizontal="left"/>
    </xf>
    <xf numFmtId="170" fontId="62" fillId="0" borderId="30" xfId="1002" applyNumberFormat="1" applyFont="1" applyBorder="1" applyAlignment="1">
      <alignment horizontal="center" vertical="center" wrapText="1"/>
    </xf>
    <xf numFmtId="170" fontId="62" fillId="0" borderId="25" xfId="1002" applyNumberFormat="1" applyFont="1" applyBorder="1" applyAlignment="1">
      <alignment horizontal="center" vertical="center" wrapText="1"/>
    </xf>
    <xf numFmtId="0" fontId="62" fillId="0" borderId="30" xfId="1002" applyFont="1" applyBorder="1" applyAlignment="1">
      <alignment horizontal="center" vertical="center" wrapText="1"/>
    </xf>
    <xf numFmtId="0" fontId="62" fillId="0" borderId="25" xfId="1002" applyFont="1" applyBorder="1" applyAlignment="1">
      <alignment horizontal="center" vertical="center" wrapText="1"/>
    </xf>
    <xf numFmtId="1" fontId="62" fillId="0" borderId="30" xfId="1002" applyNumberFormat="1" applyFont="1" applyBorder="1" applyAlignment="1">
      <alignment horizontal="center" vertical="center" wrapText="1"/>
    </xf>
    <xf numFmtId="1" fontId="62" fillId="0" borderId="25" xfId="1002" applyNumberFormat="1" applyFont="1" applyBorder="1" applyAlignment="1">
      <alignment horizontal="center" vertical="center" wrapText="1"/>
    </xf>
    <xf numFmtId="0" fontId="77" fillId="0" borderId="0" xfId="0" applyFont="1" applyAlignment="1">
      <alignment horizontal="center"/>
    </xf>
    <xf numFmtId="0" fontId="62" fillId="0" borderId="0" xfId="0" applyFont="1" applyAlignment="1">
      <alignment horizontal="center"/>
    </xf>
    <xf numFmtId="0" fontId="77" fillId="0" borderId="21" xfId="0" applyFont="1" applyBorder="1" applyAlignment="1">
      <alignment horizontal="left" vertical="center" wrapText="1"/>
    </xf>
    <xf numFmtId="0" fontId="77" fillId="0" borderId="31" xfId="0" applyFont="1" applyBorder="1" applyAlignment="1">
      <alignment horizontal="left" vertical="center" wrapText="1"/>
    </xf>
    <xf numFmtId="0" fontId="77" fillId="0" borderId="22" xfId="0" applyFont="1" applyBorder="1" applyAlignment="1">
      <alignment horizontal="left" vertical="center" wrapText="1"/>
    </xf>
    <xf numFmtId="2" fontId="77" fillId="0" borderId="21" xfId="0" applyNumberFormat="1" applyFont="1" applyBorder="1" applyAlignment="1">
      <alignment horizontal="left" vertical="center" wrapText="1"/>
    </xf>
    <xf numFmtId="2" fontId="77" fillId="0" borderId="31" xfId="0" applyNumberFormat="1" applyFont="1" applyBorder="1" applyAlignment="1">
      <alignment horizontal="left" vertical="center" wrapText="1"/>
    </xf>
    <xf numFmtId="2" fontId="77" fillId="0" borderId="22" xfId="0" applyNumberFormat="1" applyFont="1" applyBorder="1" applyAlignment="1">
      <alignment horizontal="left" vertical="center" wrapText="1"/>
    </xf>
    <xf numFmtId="0" fontId="62" fillId="0" borderId="21" xfId="0" applyFont="1" applyBorder="1" applyAlignment="1">
      <alignment horizontal="left" vertical="center" wrapText="1"/>
    </xf>
    <xf numFmtId="0" fontId="62" fillId="0" borderId="31" xfId="0" applyFont="1" applyBorder="1" applyAlignment="1">
      <alignment horizontal="left" vertical="center" wrapText="1"/>
    </xf>
    <xf numFmtId="0" fontId="62" fillId="0" borderId="22" xfId="0" applyFont="1" applyBorder="1" applyAlignment="1">
      <alignment horizontal="left" vertical="center" wrapText="1"/>
    </xf>
    <xf numFmtId="0" fontId="62" fillId="0" borderId="28" xfId="1002" applyFont="1" applyBorder="1" applyAlignment="1">
      <alignment horizontal="left" vertical="center" wrapText="1"/>
    </xf>
    <xf numFmtId="0" fontId="62" fillId="0" borderId="5" xfId="1002" applyFont="1" applyBorder="1" applyAlignment="1">
      <alignment horizontal="left" vertical="center" wrapText="1"/>
    </xf>
    <xf numFmtId="0" fontId="62" fillId="0" borderId="29" xfId="1002" applyFont="1" applyBorder="1" applyAlignment="1">
      <alignment horizontal="left" vertical="center" wrapText="1"/>
    </xf>
    <xf numFmtId="0" fontId="62" fillId="0" borderId="26" xfId="0" applyFont="1" applyBorder="1" applyAlignment="1">
      <alignment horizontal="left" vertical="center" wrapText="1"/>
    </xf>
    <xf numFmtId="0" fontId="62" fillId="0" borderId="24" xfId="0" applyFont="1" applyBorder="1" applyAlignment="1">
      <alignment horizontal="left" vertical="center" wrapText="1"/>
    </xf>
    <xf numFmtId="0" fontId="62" fillId="0" borderId="27" xfId="0" applyFont="1" applyBorder="1" applyAlignment="1">
      <alignment horizontal="left" vertical="center" wrapText="1"/>
    </xf>
    <xf numFmtId="0" fontId="62" fillId="0" borderId="5" xfId="0" applyFont="1" applyBorder="1" applyAlignment="1">
      <alignment horizontal="left"/>
    </xf>
    <xf numFmtId="0" fontId="62" fillId="0" borderId="29" xfId="0" applyFont="1" applyBorder="1" applyAlignment="1">
      <alignment horizontal="left"/>
    </xf>
    <xf numFmtId="0" fontId="62" fillId="0" borderId="1" xfId="0" applyFont="1" applyBorder="1" applyAlignment="1">
      <alignment horizontal="left" vertical="center" wrapText="1"/>
    </xf>
    <xf numFmtId="170" fontId="62" fillId="0" borderId="22" xfId="1002" applyNumberFormat="1" applyFont="1" applyBorder="1" applyAlignment="1">
      <alignment horizontal="center" vertical="center" wrapText="1"/>
    </xf>
    <xf numFmtId="170" fontId="62" fillId="0" borderId="27" xfId="1002" applyNumberFormat="1" applyFont="1" applyBorder="1" applyAlignment="1">
      <alignment horizontal="center" vertical="center" wrapText="1"/>
    </xf>
    <xf numFmtId="3" fontId="62" fillId="0" borderId="30" xfId="1002" applyNumberFormat="1" applyFont="1" applyBorder="1" applyAlignment="1">
      <alignment horizontal="center" vertical="center" wrapText="1"/>
    </xf>
    <xf numFmtId="3" fontId="62" fillId="0" borderId="25" xfId="1002" applyNumberFormat="1" applyFont="1" applyBorder="1" applyAlignment="1">
      <alignment horizontal="center" vertical="center" wrapText="1"/>
    </xf>
    <xf numFmtId="0" fontId="65" fillId="0" borderId="42" xfId="1186" applyFont="1" applyBorder="1" applyAlignment="1">
      <alignment horizontal="left" vertical="center" wrapText="1"/>
    </xf>
    <xf numFmtId="0" fontId="65" fillId="0" borderId="43" xfId="1186" applyFont="1" applyBorder="1" applyAlignment="1">
      <alignment horizontal="left" vertical="center" wrapText="1"/>
    </xf>
    <xf numFmtId="0" fontId="65" fillId="0" borderId="44" xfId="1186" applyFont="1" applyBorder="1" applyAlignment="1">
      <alignment horizontal="left" vertical="center" wrapText="1"/>
    </xf>
    <xf numFmtId="0" fontId="62" fillId="0" borderId="0" xfId="1185" applyFont="1" applyAlignment="1">
      <alignment horizontal="center" vertical="center" wrapText="1"/>
    </xf>
    <xf numFmtId="0" fontId="62" fillId="0" borderId="0" xfId="1185" applyFont="1" applyAlignment="1">
      <alignment horizontal="center" vertical="top"/>
    </xf>
    <xf numFmtId="0" fontId="62" fillId="30" borderId="5" xfId="1188" applyFont="1" applyFill="1" applyBorder="1" applyAlignment="1">
      <alignment horizontal="left" wrapText="1"/>
    </xf>
    <xf numFmtId="0" fontId="62" fillId="30" borderId="29" xfId="1188" applyFont="1" applyFill="1" applyBorder="1" applyAlignment="1">
      <alignment horizontal="left" wrapText="1"/>
    </xf>
    <xf numFmtId="0" fontId="62" fillId="30" borderId="5" xfId="1188" quotePrefix="1" applyFont="1" applyFill="1" applyBorder="1" applyAlignment="1">
      <alignment horizontal="left" wrapText="1"/>
    </xf>
    <xf numFmtId="0" fontId="55" fillId="0" borderId="0" xfId="1185" applyAlignment="1">
      <alignment horizontal="center" vertical="top"/>
    </xf>
    <xf numFmtId="0" fontId="62" fillId="0" borderId="24" xfId="1185" applyFont="1" applyBorder="1" applyAlignment="1">
      <alignment horizontal="left"/>
    </xf>
    <xf numFmtId="0" fontId="62" fillId="0" borderId="46" xfId="0" applyFont="1" applyBorder="1" applyAlignment="1">
      <alignment horizontal="center"/>
    </xf>
    <xf numFmtId="0" fontId="77" fillId="0" borderId="21" xfId="0" applyFont="1" applyBorder="1" applyAlignment="1">
      <alignment horizontal="center"/>
    </xf>
    <xf numFmtId="0" fontId="77" fillId="0" borderId="31" xfId="0" applyFont="1" applyBorder="1" applyAlignment="1">
      <alignment horizontal="center"/>
    </xf>
    <xf numFmtId="0" fontId="62" fillId="0" borderId="28" xfId="1002" applyFont="1" applyBorder="1" applyAlignment="1">
      <alignment horizontal="left" vertical="center"/>
    </xf>
    <xf numFmtId="0" fontId="62" fillId="0" borderId="5" xfId="1002" applyFont="1" applyBorder="1" applyAlignment="1">
      <alignment horizontal="left" vertical="center"/>
    </xf>
    <xf numFmtId="0" fontId="62" fillId="0" borderId="29" xfId="1002" applyFont="1" applyBorder="1" applyAlignment="1">
      <alignment horizontal="left" vertical="center"/>
    </xf>
    <xf numFmtId="0" fontId="77" fillId="0" borderId="20" xfId="1002" applyFont="1" applyBorder="1" applyAlignment="1">
      <alignment horizontal="center" vertical="center" wrapText="1"/>
    </xf>
    <xf numFmtId="0" fontId="77" fillId="0" borderId="46" xfId="1002" applyFont="1" applyBorder="1" applyAlignment="1">
      <alignment horizontal="center" vertical="center" wrapText="1"/>
    </xf>
    <xf numFmtId="0" fontId="77" fillId="0" borderId="1" xfId="1015" applyFont="1" applyBorder="1" applyAlignment="1">
      <alignment horizontal="left" vertical="center" wrapText="1"/>
    </xf>
  </cellXfs>
  <cellStyles count="1190">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2 4" xfId="5" xr:uid="{00000000-0005-0000-0000-000004000000}"/>
    <cellStyle name="20% - Accent1 2 5" xfId="6" xr:uid="{00000000-0005-0000-0000-000005000000}"/>
    <cellStyle name="20% - Accent1 2 6" xfId="7" xr:uid="{00000000-0005-0000-0000-000006000000}"/>
    <cellStyle name="20% - Accent1 2 7" xfId="8" xr:uid="{00000000-0005-0000-0000-000007000000}"/>
    <cellStyle name="20% - Accent1 3" xfId="9" xr:uid="{00000000-0005-0000-0000-000008000000}"/>
    <cellStyle name="20% - Accent1 3 2" xfId="10" xr:uid="{00000000-0005-0000-0000-000009000000}"/>
    <cellStyle name="20% - Accent1 3 3" xfId="11" xr:uid="{00000000-0005-0000-0000-00000A000000}"/>
    <cellStyle name="20% - Accent1 3 4" xfId="12" xr:uid="{00000000-0005-0000-0000-00000B000000}"/>
    <cellStyle name="20% - Accent1 3 5" xfId="13" xr:uid="{00000000-0005-0000-0000-00000C000000}"/>
    <cellStyle name="20% - Accent1 3 6" xfId="14" xr:uid="{00000000-0005-0000-0000-00000D000000}"/>
    <cellStyle name="20% - Accent1 3 7" xfId="15" xr:uid="{00000000-0005-0000-0000-00000E000000}"/>
    <cellStyle name="20% - Accent1 4" xfId="16" xr:uid="{00000000-0005-0000-0000-00000F000000}"/>
    <cellStyle name="20% - Accent1 4 2" xfId="17" xr:uid="{00000000-0005-0000-0000-000010000000}"/>
    <cellStyle name="20% - Accent1 4 3" xfId="18" xr:uid="{00000000-0005-0000-0000-000011000000}"/>
    <cellStyle name="20% - Accent1 4 4" xfId="19" xr:uid="{00000000-0005-0000-0000-000012000000}"/>
    <cellStyle name="20% - Accent1 4 5" xfId="20" xr:uid="{00000000-0005-0000-0000-000013000000}"/>
    <cellStyle name="20% - Accent1 4 6" xfId="21" xr:uid="{00000000-0005-0000-0000-000014000000}"/>
    <cellStyle name="20% - Accent1 4 7" xfId="22" xr:uid="{00000000-0005-0000-0000-000015000000}"/>
    <cellStyle name="20% - Accent2" xfId="23" builtinId="34" customBuiltin="1"/>
    <cellStyle name="20% - Accent2 2" xfId="24" xr:uid="{00000000-0005-0000-0000-000017000000}"/>
    <cellStyle name="20% - Accent2 2 2" xfId="25" xr:uid="{00000000-0005-0000-0000-000018000000}"/>
    <cellStyle name="20% - Accent2 2 3" xfId="26" xr:uid="{00000000-0005-0000-0000-000019000000}"/>
    <cellStyle name="20% - Accent2 2 4" xfId="27" xr:uid="{00000000-0005-0000-0000-00001A000000}"/>
    <cellStyle name="20% - Accent2 2 5" xfId="28" xr:uid="{00000000-0005-0000-0000-00001B000000}"/>
    <cellStyle name="20% - Accent2 2 6" xfId="29" xr:uid="{00000000-0005-0000-0000-00001C000000}"/>
    <cellStyle name="20% - Accent2 2 7" xfId="30" xr:uid="{00000000-0005-0000-0000-00001D000000}"/>
    <cellStyle name="20% - Accent2 3" xfId="31" xr:uid="{00000000-0005-0000-0000-00001E000000}"/>
    <cellStyle name="20% - Accent2 3 2" xfId="32" xr:uid="{00000000-0005-0000-0000-00001F000000}"/>
    <cellStyle name="20% - Accent2 3 3" xfId="33" xr:uid="{00000000-0005-0000-0000-000020000000}"/>
    <cellStyle name="20% - Accent2 3 4" xfId="34" xr:uid="{00000000-0005-0000-0000-000021000000}"/>
    <cellStyle name="20% - Accent2 3 5" xfId="35" xr:uid="{00000000-0005-0000-0000-000022000000}"/>
    <cellStyle name="20% - Accent2 3 6" xfId="36" xr:uid="{00000000-0005-0000-0000-000023000000}"/>
    <cellStyle name="20% - Accent2 3 7" xfId="37" xr:uid="{00000000-0005-0000-0000-000024000000}"/>
    <cellStyle name="20% - Accent2 4" xfId="38" xr:uid="{00000000-0005-0000-0000-000025000000}"/>
    <cellStyle name="20% - Accent2 4 2" xfId="39" xr:uid="{00000000-0005-0000-0000-000026000000}"/>
    <cellStyle name="20% - Accent2 4 3" xfId="40" xr:uid="{00000000-0005-0000-0000-000027000000}"/>
    <cellStyle name="20% - Accent2 4 4" xfId="41" xr:uid="{00000000-0005-0000-0000-000028000000}"/>
    <cellStyle name="20% - Accent2 4 5" xfId="42" xr:uid="{00000000-0005-0000-0000-000029000000}"/>
    <cellStyle name="20% - Accent2 4 6" xfId="43" xr:uid="{00000000-0005-0000-0000-00002A000000}"/>
    <cellStyle name="20% - Accent2 4 7" xfId="44" xr:uid="{00000000-0005-0000-0000-00002B000000}"/>
    <cellStyle name="20% - Accent3" xfId="45" builtinId="38" customBuiltin="1"/>
    <cellStyle name="20% - Accent3 2" xfId="46" xr:uid="{00000000-0005-0000-0000-00002D000000}"/>
    <cellStyle name="20% - Accent3 2 2" xfId="47" xr:uid="{00000000-0005-0000-0000-00002E000000}"/>
    <cellStyle name="20% - Accent3 2 3" xfId="48" xr:uid="{00000000-0005-0000-0000-00002F000000}"/>
    <cellStyle name="20% - Accent3 2 4" xfId="49" xr:uid="{00000000-0005-0000-0000-000030000000}"/>
    <cellStyle name="20% - Accent3 2 5" xfId="50" xr:uid="{00000000-0005-0000-0000-000031000000}"/>
    <cellStyle name="20% - Accent3 2 6" xfId="51" xr:uid="{00000000-0005-0000-0000-000032000000}"/>
    <cellStyle name="20% - Accent3 2 7" xfId="52" xr:uid="{00000000-0005-0000-0000-000033000000}"/>
    <cellStyle name="20% - Accent3 3" xfId="53" xr:uid="{00000000-0005-0000-0000-000034000000}"/>
    <cellStyle name="20% - Accent3 3 2" xfId="54" xr:uid="{00000000-0005-0000-0000-000035000000}"/>
    <cellStyle name="20% - Accent3 3 3" xfId="55" xr:uid="{00000000-0005-0000-0000-000036000000}"/>
    <cellStyle name="20% - Accent3 3 4" xfId="56" xr:uid="{00000000-0005-0000-0000-000037000000}"/>
    <cellStyle name="20% - Accent3 3 5" xfId="57" xr:uid="{00000000-0005-0000-0000-000038000000}"/>
    <cellStyle name="20% - Accent3 3 6" xfId="58" xr:uid="{00000000-0005-0000-0000-000039000000}"/>
    <cellStyle name="20% - Accent3 3 7" xfId="59" xr:uid="{00000000-0005-0000-0000-00003A000000}"/>
    <cellStyle name="20% - Accent3 4" xfId="60" xr:uid="{00000000-0005-0000-0000-00003B000000}"/>
    <cellStyle name="20% - Accent3 4 2" xfId="61" xr:uid="{00000000-0005-0000-0000-00003C000000}"/>
    <cellStyle name="20% - Accent3 4 3" xfId="62" xr:uid="{00000000-0005-0000-0000-00003D000000}"/>
    <cellStyle name="20% - Accent3 4 4" xfId="63" xr:uid="{00000000-0005-0000-0000-00003E000000}"/>
    <cellStyle name="20% - Accent3 4 5" xfId="64" xr:uid="{00000000-0005-0000-0000-00003F000000}"/>
    <cellStyle name="20% - Accent3 4 6" xfId="65" xr:uid="{00000000-0005-0000-0000-000040000000}"/>
    <cellStyle name="20% - Accent3 4 7" xfId="66" xr:uid="{00000000-0005-0000-0000-000041000000}"/>
    <cellStyle name="20% - Accent4" xfId="67" builtinId="42" customBuiltin="1"/>
    <cellStyle name="20% - Accent4 2" xfId="68" xr:uid="{00000000-0005-0000-0000-000043000000}"/>
    <cellStyle name="20% - Accent4 2 2" xfId="69" xr:uid="{00000000-0005-0000-0000-000044000000}"/>
    <cellStyle name="20% - Accent4 2 3" xfId="70" xr:uid="{00000000-0005-0000-0000-000045000000}"/>
    <cellStyle name="20% - Accent4 2 4" xfId="71" xr:uid="{00000000-0005-0000-0000-000046000000}"/>
    <cellStyle name="20% - Accent4 2 5" xfId="72" xr:uid="{00000000-0005-0000-0000-000047000000}"/>
    <cellStyle name="20% - Accent4 2 6" xfId="73" xr:uid="{00000000-0005-0000-0000-000048000000}"/>
    <cellStyle name="20% - Accent4 2 7" xfId="74" xr:uid="{00000000-0005-0000-0000-000049000000}"/>
    <cellStyle name="20% - Accent4 3" xfId="75" xr:uid="{00000000-0005-0000-0000-00004A000000}"/>
    <cellStyle name="20% - Accent4 3 2" xfId="76" xr:uid="{00000000-0005-0000-0000-00004B000000}"/>
    <cellStyle name="20% - Accent4 3 3" xfId="77" xr:uid="{00000000-0005-0000-0000-00004C000000}"/>
    <cellStyle name="20% - Accent4 3 4" xfId="78" xr:uid="{00000000-0005-0000-0000-00004D000000}"/>
    <cellStyle name="20% - Accent4 3 5" xfId="79" xr:uid="{00000000-0005-0000-0000-00004E000000}"/>
    <cellStyle name="20% - Accent4 3 6" xfId="80" xr:uid="{00000000-0005-0000-0000-00004F000000}"/>
    <cellStyle name="20% - Accent4 3 7" xfId="81" xr:uid="{00000000-0005-0000-0000-000050000000}"/>
    <cellStyle name="20% - Accent4 4" xfId="82" xr:uid="{00000000-0005-0000-0000-000051000000}"/>
    <cellStyle name="20% - Accent4 4 2" xfId="83" xr:uid="{00000000-0005-0000-0000-000052000000}"/>
    <cellStyle name="20% - Accent4 4 3" xfId="84" xr:uid="{00000000-0005-0000-0000-000053000000}"/>
    <cellStyle name="20% - Accent4 4 4" xfId="85" xr:uid="{00000000-0005-0000-0000-000054000000}"/>
    <cellStyle name="20% - Accent4 4 5" xfId="86" xr:uid="{00000000-0005-0000-0000-000055000000}"/>
    <cellStyle name="20% - Accent4 4 6" xfId="87" xr:uid="{00000000-0005-0000-0000-000056000000}"/>
    <cellStyle name="20% - Accent4 4 7" xfId="88" xr:uid="{00000000-0005-0000-0000-000057000000}"/>
    <cellStyle name="20% - Accent5" xfId="89" builtinId="46" customBuiltin="1"/>
    <cellStyle name="20% - Accent5 2" xfId="90" xr:uid="{00000000-0005-0000-0000-000059000000}"/>
    <cellStyle name="20% - Accent5 2 2" xfId="91" xr:uid="{00000000-0005-0000-0000-00005A000000}"/>
    <cellStyle name="20% - Accent5 2 3" xfId="92" xr:uid="{00000000-0005-0000-0000-00005B000000}"/>
    <cellStyle name="20% - Accent5 2 4" xfId="93" xr:uid="{00000000-0005-0000-0000-00005C000000}"/>
    <cellStyle name="20% - Accent5 2 5" xfId="94" xr:uid="{00000000-0005-0000-0000-00005D000000}"/>
    <cellStyle name="20% - Accent5 2 6" xfId="95" xr:uid="{00000000-0005-0000-0000-00005E000000}"/>
    <cellStyle name="20% - Accent5 2 7" xfId="96" xr:uid="{00000000-0005-0000-0000-00005F000000}"/>
    <cellStyle name="20% - Accent5 3" xfId="97" xr:uid="{00000000-0005-0000-0000-000060000000}"/>
    <cellStyle name="20% - Accent5 3 2" xfId="98" xr:uid="{00000000-0005-0000-0000-000061000000}"/>
    <cellStyle name="20% - Accent5 3 3" xfId="99" xr:uid="{00000000-0005-0000-0000-000062000000}"/>
    <cellStyle name="20% - Accent5 3 4" xfId="100" xr:uid="{00000000-0005-0000-0000-000063000000}"/>
    <cellStyle name="20% - Accent5 3 5" xfId="101" xr:uid="{00000000-0005-0000-0000-000064000000}"/>
    <cellStyle name="20% - Accent5 3 6" xfId="102" xr:uid="{00000000-0005-0000-0000-000065000000}"/>
    <cellStyle name="20% - Accent5 3 7" xfId="103" xr:uid="{00000000-0005-0000-0000-000066000000}"/>
    <cellStyle name="20% - Accent5 4" xfId="104" xr:uid="{00000000-0005-0000-0000-000067000000}"/>
    <cellStyle name="20% - Accent5 4 2" xfId="105" xr:uid="{00000000-0005-0000-0000-000068000000}"/>
    <cellStyle name="20% - Accent5 4 3" xfId="106" xr:uid="{00000000-0005-0000-0000-000069000000}"/>
    <cellStyle name="20% - Accent5 4 4" xfId="107" xr:uid="{00000000-0005-0000-0000-00006A000000}"/>
    <cellStyle name="20% - Accent5 4 5" xfId="108" xr:uid="{00000000-0005-0000-0000-00006B000000}"/>
    <cellStyle name="20% - Accent5 4 6" xfId="109" xr:uid="{00000000-0005-0000-0000-00006C000000}"/>
    <cellStyle name="20% - Accent5 4 7" xfId="110" xr:uid="{00000000-0005-0000-0000-00006D000000}"/>
    <cellStyle name="20% - Accent6" xfId="111" builtinId="50" customBuiltin="1"/>
    <cellStyle name="20% - Accent6 2" xfId="112" xr:uid="{00000000-0005-0000-0000-00006F000000}"/>
    <cellStyle name="20% - Accent6 2 2" xfId="113" xr:uid="{00000000-0005-0000-0000-000070000000}"/>
    <cellStyle name="20% - Accent6 2 3" xfId="114" xr:uid="{00000000-0005-0000-0000-000071000000}"/>
    <cellStyle name="20% - Accent6 2 4" xfId="115" xr:uid="{00000000-0005-0000-0000-000072000000}"/>
    <cellStyle name="20% - Accent6 2 5" xfId="116" xr:uid="{00000000-0005-0000-0000-000073000000}"/>
    <cellStyle name="20% - Accent6 2 6" xfId="117" xr:uid="{00000000-0005-0000-0000-000074000000}"/>
    <cellStyle name="20% - Accent6 2 7" xfId="118" xr:uid="{00000000-0005-0000-0000-000075000000}"/>
    <cellStyle name="20% - Accent6 3" xfId="119" xr:uid="{00000000-0005-0000-0000-000076000000}"/>
    <cellStyle name="20% - Accent6 3 2" xfId="120" xr:uid="{00000000-0005-0000-0000-000077000000}"/>
    <cellStyle name="20% - Accent6 3 3" xfId="121" xr:uid="{00000000-0005-0000-0000-000078000000}"/>
    <cellStyle name="20% - Accent6 3 4" xfId="122" xr:uid="{00000000-0005-0000-0000-000079000000}"/>
    <cellStyle name="20% - Accent6 3 5" xfId="123" xr:uid="{00000000-0005-0000-0000-00007A000000}"/>
    <cellStyle name="20% - Accent6 3 6" xfId="124" xr:uid="{00000000-0005-0000-0000-00007B000000}"/>
    <cellStyle name="20% - Accent6 3 7" xfId="125" xr:uid="{00000000-0005-0000-0000-00007C000000}"/>
    <cellStyle name="20% - Accent6 4" xfId="126" xr:uid="{00000000-0005-0000-0000-00007D000000}"/>
    <cellStyle name="20% - Accent6 4 2" xfId="127" xr:uid="{00000000-0005-0000-0000-00007E000000}"/>
    <cellStyle name="20% - Accent6 4 3" xfId="128" xr:uid="{00000000-0005-0000-0000-00007F000000}"/>
    <cellStyle name="20% - Accent6 4 4" xfId="129" xr:uid="{00000000-0005-0000-0000-000080000000}"/>
    <cellStyle name="20% - Accent6 4 5" xfId="130" xr:uid="{00000000-0005-0000-0000-000081000000}"/>
    <cellStyle name="20% - Accent6 4 6" xfId="131" xr:uid="{00000000-0005-0000-0000-000082000000}"/>
    <cellStyle name="20% - Accent6 4 7" xfId="132" xr:uid="{00000000-0005-0000-0000-000083000000}"/>
    <cellStyle name="40% - Accent1" xfId="133" builtinId="31" customBuiltin="1"/>
    <cellStyle name="40% - Accent1 2" xfId="134" xr:uid="{00000000-0005-0000-0000-000085000000}"/>
    <cellStyle name="40% - Accent1 2 2" xfId="135" xr:uid="{00000000-0005-0000-0000-000086000000}"/>
    <cellStyle name="40% - Accent1 2 3" xfId="136" xr:uid="{00000000-0005-0000-0000-000087000000}"/>
    <cellStyle name="40% - Accent1 2 4" xfId="137" xr:uid="{00000000-0005-0000-0000-000088000000}"/>
    <cellStyle name="40% - Accent1 2 5" xfId="138" xr:uid="{00000000-0005-0000-0000-000089000000}"/>
    <cellStyle name="40% - Accent1 2 6" xfId="139" xr:uid="{00000000-0005-0000-0000-00008A000000}"/>
    <cellStyle name="40% - Accent1 2 7" xfId="140" xr:uid="{00000000-0005-0000-0000-00008B000000}"/>
    <cellStyle name="40% - Accent1 3" xfId="141" xr:uid="{00000000-0005-0000-0000-00008C000000}"/>
    <cellStyle name="40% - Accent1 3 2" xfId="142" xr:uid="{00000000-0005-0000-0000-00008D000000}"/>
    <cellStyle name="40% - Accent1 3 3" xfId="143" xr:uid="{00000000-0005-0000-0000-00008E000000}"/>
    <cellStyle name="40% - Accent1 3 4" xfId="144" xr:uid="{00000000-0005-0000-0000-00008F000000}"/>
    <cellStyle name="40% - Accent1 3 5" xfId="145" xr:uid="{00000000-0005-0000-0000-000090000000}"/>
    <cellStyle name="40% - Accent1 3 6" xfId="146" xr:uid="{00000000-0005-0000-0000-000091000000}"/>
    <cellStyle name="40% - Accent1 3 7" xfId="147" xr:uid="{00000000-0005-0000-0000-000092000000}"/>
    <cellStyle name="40% - Accent1 4" xfId="148" xr:uid="{00000000-0005-0000-0000-000093000000}"/>
    <cellStyle name="40% - Accent1 4 2" xfId="149" xr:uid="{00000000-0005-0000-0000-000094000000}"/>
    <cellStyle name="40% - Accent1 4 3" xfId="150" xr:uid="{00000000-0005-0000-0000-000095000000}"/>
    <cellStyle name="40% - Accent1 4 4" xfId="151" xr:uid="{00000000-0005-0000-0000-000096000000}"/>
    <cellStyle name="40% - Accent1 4 5" xfId="152" xr:uid="{00000000-0005-0000-0000-000097000000}"/>
    <cellStyle name="40% - Accent1 4 6" xfId="153" xr:uid="{00000000-0005-0000-0000-000098000000}"/>
    <cellStyle name="40% - Accent1 4 7" xfId="154" xr:uid="{00000000-0005-0000-0000-000099000000}"/>
    <cellStyle name="40% - Accent2" xfId="155" builtinId="35" customBuiltin="1"/>
    <cellStyle name="40% - Accent2 2" xfId="156" xr:uid="{00000000-0005-0000-0000-00009B000000}"/>
    <cellStyle name="40% - Accent2 2 2" xfId="157" xr:uid="{00000000-0005-0000-0000-00009C000000}"/>
    <cellStyle name="40% - Accent2 2 3" xfId="158" xr:uid="{00000000-0005-0000-0000-00009D000000}"/>
    <cellStyle name="40% - Accent2 2 4" xfId="159" xr:uid="{00000000-0005-0000-0000-00009E000000}"/>
    <cellStyle name="40% - Accent2 2 5" xfId="160" xr:uid="{00000000-0005-0000-0000-00009F000000}"/>
    <cellStyle name="40% - Accent2 2 6" xfId="161" xr:uid="{00000000-0005-0000-0000-0000A0000000}"/>
    <cellStyle name="40% - Accent2 2 7" xfId="162" xr:uid="{00000000-0005-0000-0000-0000A1000000}"/>
    <cellStyle name="40% - Accent2 3" xfId="163" xr:uid="{00000000-0005-0000-0000-0000A2000000}"/>
    <cellStyle name="40% - Accent2 3 2" xfId="164" xr:uid="{00000000-0005-0000-0000-0000A3000000}"/>
    <cellStyle name="40% - Accent2 3 3" xfId="165" xr:uid="{00000000-0005-0000-0000-0000A4000000}"/>
    <cellStyle name="40% - Accent2 3 4" xfId="166" xr:uid="{00000000-0005-0000-0000-0000A5000000}"/>
    <cellStyle name="40% - Accent2 3 5" xfId="167" xr:uid="{00000000-0005-0000-0000-0000A6000000}"/>
    <cellStyle name="40% - Accent2 3 6" xfId="168" xr:uid="{00000000-0005-0000-0000-0000A7000000}"/>
    <cellStyle name="40% - Accent2 3 7" xfId="169" xr:uid="{00000000-0005-0000-0000-0000A8000000}"/>
    <cellStyle name="40% - Accent2 4" xfId="170" xr:uid="{00000000-0005-0000-0000-0000A9000000}"/>
    <cellStyle name="40% - Accent2 4 2" xfId="171" xr:uid="{00000000-0005-0000-0000-0000AA000000}"/>
    <cellStyle name="40% - Accent2 4 3" xfId="172" xr:uid="{00000000-0005-0000-0000-0000AB000000}"/>
    <cellStyle name="40% - Accent2 4 4" xfId="173" xr:uid="{00000000-0005-0000-0000-0000AC000000}"/>
    <cellStyle name="40% - Accent2 4 5" xfId="174" xr:uid="{00000000-0005-0000-0000-0000AD000000}"/>
    <cellStyle name="40% - Accent2 4 6" xfId="175" xr:uid="{00000000-0005-0000-0000-0000AE000000}"/>
    <cellStyle name="40% - Accent2 4 7" xfId="176" xr:uid="{00000000-0005-0000-0000-0000AF000000}"/>
    <cellStyle name="40% - Accent3" xfId="177" builtinId="39" customBuiltin="1"/>
    <cellStyle name="40% - Accent3 2" xfId="178" xr:uid="{00000000-0005-0000-0000-0000B1000000}"/>
    <cellStyle name="40% - Accent3 2 2" xfId="179" xr:uid="{00000000-0005-0000-0000-0000B2000000}"/>
    <cellStyle name="40% - Accent3 2 3" xfId="180" xr:uid="{00000000-0005-0000-0000-0000B3000000}"/>
    <cellStyle name="40% - Accent3 2 4" xfId="181" xr:uid="{00000000-0005-0000-0000-0000B4000000}"/>
    <cellStyle name="40% - Accent3 2 5" xfId="182" xr:uid="{00000000-0005-0000-0000-0000B5000000}"/>
    <cellStyle name="40% - Accent3 2 6" xfId="183" xr:uid="{00000000-0005-0000-0000-0000B6000000}"/>
    <cellStyle name="40% - Accent3 2 7" xfId="184" xr:uid="{00000000-0005-0000-0000-0000B7000000}"/>
    <cellStyle name="40% - Accent3 3" xfId="185" xr:uid="{00000000-0005-0000-0000-0000B8000000}"/>
    <cellStyle name="40% - Accent3 3 2" xfId="186" xr:uid="{00000000-0005-0000-0000-0000B9000000}"/>
    <cellStyle name="40% - Accent3 3 3" xfId="187" xr:uid="{00000000-0005-0000-0000-0000BA000000}"/>
    <cellStyle name="40% - Accent3 3 4" xfId="188" xr:uid="{00000000-0005-0000-0000-0000BB000000}"/>
    <cellStyle name="40% - Accent3 3 5" xfId="189" xr:uid="{00000000-0005-0000-0000-0000BC000000}"/>
    <cellStyle name="40% - Accent3 3 6" xfId="190" xr:uid="{00000000-0005-0000-0000-0000BD000000}"/>
    <cellStyle name="40% - Accent3 3 7" xfId="191" xr:uid="{00000000-0005-0000-0000-0000BE000000}"/>
    <cellStyle name="40% - Accent3 4" xfId="192" xr:uid="{00000000-0005-0000-0000-0000BF000000}"/>
    <cellStyle name="40% - Accent3 4 2" xfId="193" xr:uid="{00000000-0005-0000-0000-0000C0000000}"/>
    <cellStyle name="40% - Accent3 4 3" xfId="194" xr:uid="{00000000-0005-0000-0000-0000C1000000}"/>
    <cellStyle name="40% - Accent3 4 4" xfId="195" xr:uid="{00000000-0005-0000-0000-0000C2000000}"/>
    <cellStyle name="40% - Accent3 4 5" xfId="196" xr:uid="{00000000-0005-0000-0000-0000C3000000}"/>
    <cellStyle name="40% - Accent3 4 6" xfId="197" xr:uid="{00000000-0005-0000-0000-0000C4000000}"/>
    <cellStyle name="40% - Accent3 4 7" xfId="198" xr:uid="{00000000-0005-0000-0000-0000C5000000}"/>
    <cellStyle name="40% - Accent4" xfId="199" builtinId="43" customBuiltin="1"/>
    <cellStyle name="40% - Accent4 2" xfId="200" xr:uid="{00000000-0005-0000-0000-0000C7000000}"/>
    <cellStyle name="40% - Accent4 2 2" xfId="201" xr:uid="{00000000-0005-0000-0000-0000C8000000}"/>
    <cellStyle name="40% - Accent4 2 3" xfId="202" xr:uid="{00000000-0005-0000-0000-0000C9000000}"/>
    <cellStyle name="40% - Accent4 2 4" xfId="203" xr:uid="{00000000-0005-0000-0000-0000CA000000}"/>
    <cellStyle name="40% - Accent4 2 5" xfId="204" xr:uid="{00000000-0005-0000-0000-0000CB000000}"/>
    <cellStyle name="40% - Accent4 2 6" xfId="205" xr:uid="{00000000-0005-0000-0000-0000CC000000}"/>
    <cellStyle name="40% - Accent4 2 7" xfId="206" xr:uid="{00000000-0005-0000-0000-0000CD000000}"/>
    <cellStyle name="40% - Accent4 3" xfId="207" xr:uid="{00000000-0005-0000-0000-0000CE000000}"/>
    <cellStyle name="40% - Accent4 3 2" xfId="208" xr:uid="{00000000-0005-0000-0000-0000CF000000}"/>
    <cellStyle name="40% - Accent4 3 3" xfId="209" xr:uid="{00000000-0005-0000-0000-0000D0000000}"/>
    <cellStyle name="40% - Accent4 3 4" xfId="210" xr:uid="{00000000-0005-0000-0000-0000D1000000}"/>
    <cellStyle name="40% - Accent4 3 5" xfId="211" xr:uid="{00000000-0005-0000-0000-0000D2000000}"/>
    <cellStyle name="40% - Accent4 3 6" xfId="212" xr:uid="{00000000-0005-0000-0000-0000D3000000}"/>
    <cellStyle name="40% - Accent4 3 7" xfId="213" xr:uid="{00000000-0005-0000-0000-0000D4000000}"/>
    <cellStyle name="40% - Accent4 4" xfId="214" xr:uid="{00000000-0005-0000-0000-0000D5000000}"/>
    <cellStyle name="40% - Accent4 4 2" xfId="215" xr:uid="{00000000-0005-0000-0000-0000D6000000}"/>
    <cellStyle name="40% - Accent4 4 3" xfId="216" xr:uid="{00000000-0005-0000-0000-0000D7000000}"/>
    <cellStyle name="40% - Accent4 4 4" xfId="217" xr:uid="{00000000-0005-0000-0000-0000D8000000}"/>
    <cellStyle name="40% - Accent4 4 5" xfId="218" xr:uid="{00000000-0005-0000-0000-0000D9000000}"/>
    <cellStyle name="40% - Accent4 4 6" xfId="219" xr:uid="{00000000-0005-0000-0000-0000DA000000}"/>
    <cellStyle name="40% - Accent4 4 7" xfId="220" xr:uid="{00000000-0005-0000-0000-0000DB000000}"/>
    <cellStyle name="40% - Accent5" xfId="221" builtinId="47" customBuiltin="1"/>
    <cellStyle name="40% - Accent5 2" xfId="222" xr:uid="{00000000-0005-0000-0000-0000DD000000}"/>
    <cellStyle name="40% - Accent5 2 2" xfId="223" xr:uid="{00000000-0005-0000-0000-0000DE000000}"/>
    <cellStyle name="40% - Accent5 2 3" xfId="224" xr:uid="{00000000-0005-0000-0000-0000DF000000}"/>
    <cellStyle name="40% - Accent5 2 4" xfId="225" xr:uid="{00000000-0005-0000-0000-0000E0000000}"/>
    <cellStyle name="40% - Accent5 2 5" xfId="226" xr:uid="{00000000-0005-0000-0000-0000E1000000}"/>
    <cellStyle name="40% - Accent5 2 6" xfId="227" xr:uid="{00000000-0005-0000-0000-0000E2000000}"/>
    <cellStyle name="40% - Accent5 2 7" xfId="228" xr:uid="{00000000-0005-0000-0000-0000E3000000}"/>
    <cellStyle name="40% - Accent5 3" xfId="229" xr:uid="{00000000-0005-0000-0000-0000E4000000}"/>
    <cellStyle name="40% - Accent5 3 2" xfId="230" xr:uid="{00000000-0005-0000-0000-0000E5000000}"/>
    <cellStyle name="40% - Accent5 3 3" xfId="231" xr:uid="{00000000-0005-0000-0000-0000E6000000}"/>
    <cellStyle name="40% - Accent5 3 4" xfId="232" xr:uid="{00000000-0005-0000-0000-0000E7000000}"/>
    <cellStyle name="40% - Accent5 3 5" xfId="233" xr:uid="{00000000-0005-0000-0000-0000E8000000}"/>
    <cellStyle name="40% - Accent5 3 6" xfId="234" xr:uid="{00000000-0005-0000-0000-0000E9000000}"/>
    <cellStyle name="40% - Accent5 3 7" xfId="235" xr:uid="{00000000-0005-0000-0000-0000EA000000}"/>
    <cellStyle name="40% - Accent5 4" xfId="236" xr:uid="{00000000-0005-0000-0000-0000EB000000}"/>
    <cellStyle name="40% - Accent5 4 2" xfId="237" xr:uid="{00000000-0005-0000-0000-0000EC000000}"/>
    <cellStyle name="40% - Accent5 4 3" xfId="238" xr:uid="{00000000-0005-0000-0000-0000ED000000}"/>
    <cellStyle name="40% - Accent5 4 4" xfId="239" xr:uid="{00000000-0005-0000-0000-0000EE000000}"/>
    <cellStyle name="40% - Accent5 4 5" xfId="240" xr:uid="{00000000-0005-0000-0000-0000EF000000}"/>
    <cellStyle name="40% - Accent5 4 6" xfId="241" xr:uid="{00000000-0005-0000-0000-0000F0000000}"/>
    <cellStyle name="40% - Accent5 4 7" xfId="242" xr:uid="{00000000-0005-0000-0000-0000F1000000}"/>
    <cellStyle name="40% - Accent6" xfId="243" builtinId="51" customBuiltin="1"/>
    <cellStyle name="40% - Accent6 2" xfId="244" xr:uid="{00000000-0005-0000-0000-0000F3000000}"/>
    <cellStyle name="40% - Accent6 2 2" xfId="245" xr:uid="{00000000-0005-0000-0000-0000F4000000}"/>
    <cellStyle name="40% - Accent6 2 3" xfId="246" xr:uid="{00000000-0005-0000-0000-0000F5000000}"/>
    <cellStyle name="40% - Accent6 2 4" xfId="247" xr:uid="{00000000-0005-0000-0000-0000F6000000}"/>
    <cellStyle name="40% - Accent6 2 5" xfId="248" xr:uid="{00000000-0005-0000-0000-0000F7000000}"/>
    <cellStyle name="40% - Accent6 2 6" xfId="249" xr:uid="{00000000-0005-0000-0000-0000F8000000}"/>
    <cellStyle name="40% - Accent6 2 7" xfId="250" xr:uid="{00000000-0005-0000-0000-0000F9000000}"/>
    <cellStyle name="40% - Accent6 3" xfId="251" xr:uid="{00000000-0005-0000-0000-0000FA000000}"/>
    <cellStyle name="40% - Accent6 3 2" xfId="252" xr:uid="{00000000-0005-0000-0000-0000FB000000}"/>
    <cellStyle name="40% - Accent6 3 3" xfId="253" xr:uid="{00000000-0005-0000-0000-0000FC000000}"/>
    <cellStyle name="40% - Accent6 3 4" xfId="254" xr:uid="{00000000-0005-0000-0000-0000FD000000}"/>
    <cellStyle name="40% - Accent6 3 5" xfId="255" xr:uid="{00000000-0005-0000-0000-0000FE000000}"/>
    <cellStyle name="40% - Accent6 3 6" xfId="256" xr:uid="{00000000-0005-0000-0000-0000FF000000}"/>
    <cellStyle name="40% - Accent6 3 7" xfId="257" xr:uid="{00000000-0005-0000-0000-000000010000}"/>
    <cellStyle name="40% - Accent6 4" xfId="258" xr:uid="{00000000-0005-0000-0000-000001010000}"/>
    <cellStyle name="40% - Accent6 4 2" xfId="259" xr:uid="{00000000-0005-0000-0000-000002010000}"/>
    <cellStyle name="40% - Accent6 4 3" xfId="260" xr:uid="{00000000-0005-0000-0000-000003010000}"/>
    <cellStyle name="40% - Accent6 4 4" xfId="261" xr:uid="{00000000-0005-0000-0000-000004010000}"/>
    <cellStyle name="40% - Accent6 4 5" xfId="262" xr:uid="{00000000-0005-0000-0000-000005010000}"/>
    <cellStyle name="40% - Accent6 4 6" xfId="263" xr:uid="{00000000-0005-0000-0000-000006010000}"/>
    <cellStyle name="40% - Accent6 4 7" xfId="264" xr:uid="{00000000-0005-0000-0000-000007010000}"/>
    <cellStyle name="60% - Accent1" xfId="265" builtinId="32" customBuiltin="1"/>
    <cellStyle name="60% - Accent1 2" xfId="266" xr:uid="{00000000-0005-0000-0000-000009010000}"/>
    <cellStyle name="60% - Accent1 2 2" xfId="267" xr:uid="{00000000-0005-0000-0000-00000A010000}"/>
    <cellStyle name="60% - Accent1 2 3" xfId="268" xr:uid="{00000000-0005-0000-0000-00000B010000}"/>
    <cellStyle name="60% - Accent1 2 4" xfId="269" xr:uid="{00000000-0005-0000-0000-00000C010000}"/>
    <cellStyle name="60% - Accent1 2 5" xfId="270" xr:uid="{00000000-0005-0000-0000-00000D010000}"/>
    <cellStyle name="60% - Accent1 2 6" xfId="271" xr:uid="{00000000-0005-0000-0000-00000E010000}"/>
    <cellStyle name="60% - Accent1 2 7" xfId="272" xr:uid="{00000000-0005-0000-0000-00000F010000}"/>
    <cellStyle name="60% - Accent1 3" xfId="273" xr:uid="{00000000-0005-0000-0000-000010010000}"/>
    <cellStyle name="60% - Accent1 3 2" xfId="274" xr:uid="{00000000-0005-0000-0000-000011010000}"/>
    <cellStyle name="60% - Accent1 3 3" xfId="275" xr:uid="{00000000-0005-0000-0000-000012010000}"/>
    <cellStyle name="60% - Accent1 3 4" xfId="276" xr:uid="{00000000-0005-0000-0000-000013010000}"/>
    <cellStyle name="60% - Accent1 3 5" xfId="277" xr:uid="{00000000-0005-0000-0000-000014010000}"/>
    <cellStyle name="60% - Accent1 3 6" xfId="278" xr:uid="{00000000-0005-0000-0000-000015010000}"/>
    <cellStyle name="60% - Accent1 3 7" xfId="279" xr:uid="{00000000-0005-0000-0000-000016010000}"/>
    <cellStyle name="60% - Accent1 4" xfId="280" xr:uid="{00000000-0005-0000-0000-000017010000}"/>
    <cellStyle name="60% - Accent1 4 2" xfId="281" xr:uid="{00000000-0005-0000-0000-000018010000}"/>
    <cellStyle name="60% - Accent1 4 3" xfId="282" xr:uid="{00000000-0005-0000-0000-000019010000}"/>
    <cellStyle name="60% - Accent1 4 4" xfId="283" xr:uid="{00000000-0005-0000-0000-00001A010000}"/>
    <cellStyle name="60% - Accent1 4 5" xfId="284" xr:uid="{00000000-0005-0000-0000-00001B010000}"/>
    <cellStyle name="60% - Accent1 4 6" xfId="285" xr:uid="{00000000-0005-0000-0000-00001C010000}"/>
    <cellStyle name="60% - Accent1 4 7" xfId="286" xr:uid="{00000000-0005-0000-0000-00001D010000}"/>
    <cellStyle name="60% - Accent2" xfId="287" builtinId="36" customBuiltin="1"/>
    <cellStyle name="60% - Accent2 2" xfId="288" xr:uid="{00000000-0005-0000-0000-00001F010000}"/>
    <cellStyle name="60% - Accent2 2 2" xfId="289" xr:uid="{00000000-0005-0000-0000-000020010000}"/>
    <cellStyle name="60% - Accent2 2 3" xfId="290" xr:uid="{00000000-0005-0000-0000-000021010000}"/>
    <cellStyle name="60% - Accent2 2 4" xfId="291" xr:uid="{00000000-0005-0000-0000-000022010000}"/>
    <cellStyle name="60% - Accent2 2 5" xfId="292" xr:uid="{00000000-0005-0000-0000-000023010000}"/>
    <cellStyle name="60% - Accent2 2 6" xfId="293" xr:uid="{00000000-0005-0000-0000-000024010000}"/>
    <cellStyle name="60% - Accent2 2 7" xfId="294" xr:uid="{00000000-0005-0000-0000-000025010000}"/>
    <cellStyle name="60% - Accent2 3" xfId="295" xr:uid="{00000000-0005-0000-0000-000026010000}"/>
    <cellStyle name="60% - Accent2 3 2" xfId="296" xr:uid="{00000000-0005-0000-0000-000027010000}"/>
    <cellStyle name="60% - Accent2 3 3" xfId="297" xr:uid="{00000000-0005-0000-0000-000028010000}"/>
    <cellStyle name="60% - Accent2 3 4" xfId="298" xr:uid="{00000000-0005-0000-0000-000029010000}"/>
    <cellStyle name="60% - Accent2 3 5" xfId="299" xr:uid="{00000000-0005-0000-0000-00002A010000}"/>
    <cellStyle name="60% - Accent2 3 6" xfId="300" xr:uid="{00000000-0005-0000-0000-00002B010000}"/>
    <cellStyle name="60% - Accent2 3 7" xfId="301" xr:uid="{00000000-0005-0000-0000-00002C010000}"/>
    <cellStyle name="60% - Accent2 4" xfId="302" xr:uid="{00000000-0005-0000-0000-00002D010000}"/>
    <cellStyle name="60% - Accent2 4 2" xfId="303" xr:uid="{00000000-0005-0000-0000-00002E010000}"/>
    <cellStyle name="60% - Accent2 4 3" xfId="304" xr:uid="{00000000-0005-0000-0000-00002F010000}"/>
    <cellStyle name="60% - Accent2 4 4" xfId="305" xr:uid="{00000000-0005-0000-0000-000030010000}"/>
    <cellStyle name="60% - Accent2 4 5" xfId="306" xr:uid="{00000000-0005-0000-0000-000031010000}"/>
    <cellStyle name="60% - Accent2 4 6" xfId="307" xr:uid="{00000000-0005-0000-0000-000032010000}"/>
    <cellStyle name="60% - Accent2 4 7" xfId="308" xr:uid="{00000000-0005-0000-0000-000033010000}"/>
    <cellStyle name="60% - Accent3" xfId="309" builtinId="40" customBuiltin="1"/>
    <cellStyle name="60% - Accent3 2" xfId="310" xr:uid="{00000000-0005-0000-0000-000035010000}"/>
    <cellStyle name="60% - Accent3 2 2" xfId="311" xr:uid="{00000000-0005-0000-0000-000036010000}"/>
    <cellStyle name="60% - Accent3 2 3" xfId="312" xr:uid="{00000000-0005-0000-0000-000037010000}"/>
    <cellStyle name="60% - Accent3 2 4" xfId="313" xr:uid="{00000000-0005-0000-0000-000038010000}"/>
    <cellStyle name="60% - Accent3 2 5" xfId="314" xr:uid="{00000000-0005-0000-0000-000039010000}"/>
    <cellStyle name="60% - Accent3 2 6" xfId="315" xr:uid="{00000000-0005-0000-0000-00003A010000}"/>
    <cellStyle name="60% - Accent3 2 7" xfId="316" xr:uid="{00000000-0005-0000-0000-00003B010000}"/>
    <cellStyle name="60% - Accent3 3" xfId="317" xr:uid="{00000000-0005-0000-0000-00003C010000}"/>
    <cellStyle name="60% - Accent3 3 2" xfId="318" xr:uid="{00000000-0005-0000-0000-00003D010000}"/>
    <cellStyle name="60% - Accent3 3 3" xfId="319" xr:uid="{00000000-0005-0000-0000-00003E010000}"/>
    <cellStyle name="60% - Accent3 3 4" xfId="320" xr:uid="{00000000-0005-0000-0000-00003F010000}"/>
    <cellStyle name="60% - Accent3 3 5" xfId="321" xr:uid="{00000000-0005-0000-0000-000040010000}"/>
    <cellStyle name="60% - Accent3 3 6" xfId="322" xr:uid="{00000000-0005-0000-0000-000041010000}"/>
    <cellStyle name="60% - Accent3 3 7" xfId="323" xr:uid="{00000000-0005-0000-0000-000042010000}"/>
    <cellStyle name="60% - Accent3 4" xfId="324" xr:uid="{00000000-0005-0000-0000-000043010000}"/>
    <cellStyle name="60% - Accent3 4 2" xfId="325" xr:uid="{00000000-0005-0000-0000-000044010000}"/>
    <cellStyle name="60% - Accent3 4 3" xfId="326" xr:uid="{00000000-0005-0000-0000-000045010000}"/>
    <cellStyle name="60% - Accent3 4 4" xfId="327" xr:uid="{00000000-0005-0000-0000-000046010000}"/>
    <cellStyle name="60% - Accent3 4 5" xfId="328" xr:uid="{00000000-0005-0000-0000-000047010000}"/>
    <cellStyle name="60% - Accent3 4 6" xfId="329" xr:uid="{00000000-0005-0000-0000-000048010000}"/>
    <cellStyle name="60% - Accent3 4 7" xfId="330" xr:uid="{00000000-0005-0000-0000-000049010000}"/>
    <cellStyle name="60% - Accent4" xfId="331" builtinId="44" customBuiltin="1"/>
    <cellStyle name="60% - Accent4 2" xfId="332" xr:uid="{00000000-0005-0000-0000-00004B010000}"/>
    <cellStyle name="60% - Accent4 2 2" xfId="333" xr:uid="{00000000-0005-0000-0000-00004C010000}"/>
    <cellStyle name="60% - Accent4 2 3" xfId="334" xr:uid="{00000000-0005-0000-0000-00004D010000}"/>
    <cellStyle name="60% - Accent4 2 4" xfId="335" xr:uid="{00000000-0005-0000-0000-00004E010000}"/>
    <cellStyle name="60% - Accent4 2 5" xfId="336" xr:uid="{00000000-0005-0000-0000-00004F010000}"/>
    <cellStyle name="60% - Accent4 2 6" xfId="337" xr:uid="{00000000-0005-0000-0000-000050010000}"/>
    <cellStyle name="60% - Accent4 2 7" xfId="338" xr:uid="{00000000-0005-0000-0000-000051010000}"/>
    <cellStyle name="60% - Accent4 3" xfId="339" xr:uid="{00000000-0005-0000-0000-000052010000}"/>
    <cellStyle name="60% - Accent4 3 2" xfId="340" xr:uid="{00000000-0005-0000-0000-000053010000}"/>
    <cellStyle name="60% - Accent4 3 3" xfId="341" xr:uid="{00000000-0005-0000-0000-000054010000}"/>
    <cellStyle name="60% - Accent4 3 4" xfId="342" xr:uid="{00000000-0005-0000-0000-000055010000}"/>
    <cellStyle name="60% - Accent4 3 5" xfId="343" xr:uid="{00000000-0005-0000-0000-000056010000}"/>
    <cellStyle name="60% - Accent4 3 6" xfId="344" xr:uid="{00000000-0005-0000-0000-000057010000}"/>
    <cellStyle name="60% - Accent4 3 7" xfId="345" xr:uid="{00000000-0005-0000-0000-000058010000}"/>
    <cellStyle name="60% - Accent4 4" xfId="346" xr:uid="{00000000-0005-0000-0000-000059010000}"/>
    <cellStyle name="60% - Accent4 4 2" xfId="347" xr:uid="{00000000-0005-0000-0000-00005A010000}"/>
    <cellStyle name="60% - Accent4 4 3" xfId="348" xr:uid="{00000000-0005-0000-0000-00005B010000}"/>
    <cellStyle name="60% - Accent4 4 4" xfId="349" xr:uid="{00000000-0005-0000-0000-00005C010000}"/>
    <cellStyle name="60% - Accent4 4 5" xfId="350" xr:uid="{00000000-0005-0000-0000-00005D010000}"/>
    <cellStyle name="60% - Accent4 4 6" xfId="351" xr:uid="{00000000-0005-0000-0000-00005E010000}"/>
    <cellStyle name="60% - Accent4 4 7" xfId="352" xr:uid="{00000000-0005-0000-0000-00005F010000}"/>
    <cellStyle name="60% - Accent5" xfId="353" builtinId="48" customBuiltin="1"/>
    <cellStyle name="60% - Accent5 2" xfId="354" xr:uid="{00000000-0005-0000-0000-000061010000}"/>
    <cellStyle name="60% - Accent5 2 2" xfId="355" xr:uid="{00000000-0005-0000-0000-000062010000}"/>
    <cellStyle name="60% - Accent5 2 3" xfId="356" xr:uid="{00000000-0005-0000-0000-000063010000}"/>
    <cellStyle name="60% - Accent5 2 4" xfId="357" xr:uid="{00000000-0005-0000-0000-000064010000}"/>
    <cellStyle name="60% - Accent5 2 5" xfId="358" xr:uid="{00000000-0005-0000-0000-000065010000}"/>
    <cellStyle name="60% - Accent5 2 6" xfId="359" xr:uid="{00000000-0005-0000-0000-000066010000}"/>
    <cellStyle name="60% - Accent5 2 7" xfId="360" xr:uid="{00000000-0005-0000-0000-000067010000}"/>
    <cellStyle name="60% - Accent5 3" xfId="361" xr:uid="{00000000-0005-0000-0000-000068010000}"/>
    <cellStyle name="60% - Accent5 3 2" xfId="362" xr:uid="{00000000-0005-0000-0000-000069010000}"/>
    <cellStyle name="60% - Accent5 3 3" xfId="363" xr:uid="{00000000-0005-0000-0000-00006A010000}"/>
    <cellStyle name="60% - Accent5 3 4" xfId="364" xr:uid="{00000000-0005-0000-0000-00006B010000}"/>
    <cellStyle name="60% - Accent5 3 5" xfId="365" xr:uid="{00000000-0005-0000-0000-00006C010000}"/>
    <cellStyle name="60% - Accent5 3 6" xfId="366" xr:uid="{00000000-0005-0000-0000-00006D010000}"/>
    <cellStyle name="60% - Accent5 3 7" xfId="367" xr:uid="{00000000-0005-0000-0000-00006E010000}"/>
    <cellStyle name="60% - Accent5 4" xfId="368" xr:uid="{00000000-0005-0000-0000-00006F010000}"/>
    <cellStyle name="60% - Accent5 4 2" xfId="369" xr:uid="{00000000-0005-0000-0000-000070010000}"/>
    <cellStyle name="60% - Accent5 4 3" xfId="370" xr:uid="{00000000-0005-0000-0000-000071010000}"/>
    <cellStyle name="60% - Accent5 4 4" xfId="371" xr:uid="{00000000-0005-0000-0000-000072010000}"/>
    <cellStyle name="60% - Accent5 4 5" xfId="372" xr:uid="{00000000-0005-0000-0000-000073010000}"/>
    <cellStyle name="60% - Accent5 4 6" xfId="373" xr:uid="{00000000-0005-0000-0000-000074010000}"/>
    <cellStyle name="60% - Accent5 4 7" xfId="374" xr:uid="{00000000-0005-0000-0000-000075010000}"/>
    <cellStyle name="60% - Accent6" xfId="375" builtinId="52" customBuiltin="1"/>
    <cellStyle name="60% - Accent6 2" xfId="376" xr:uid="{00000000-0005-0000-0000-000077010000}"/>
    <cellStyle name="60% - Accent6 2 2" xfId="377" xr:uid="{00000000-0005-0000-0000-000078010000}"/>
    <cellStyle name="60% - Accent6 2 3" xfId="378" xr:uid="{00000000-0005-0000-0000-000079010000}"/>
    <cellStyle name="60% - Accent6 2 4" xfId="379" xr:uid="{00000000-0005-0000-0000-00007A010000}"/>
    <cellStyle name="60% - Accent6 2 5" xfId="380" xr:uid="{00000000-0005-0000-0000-00007B010000}"/>
    <cellStyle name="60% - Accent6 2 6" xfId="381" xr:uid="{00000000-0005-0000-0000-00007C010000}"/>
    <cellStyle name="60% - Accent6 2 7" xfId="382" xr:uid="{00000000-0005-0000-0000-00007D010000}"/>
    <cellStyle name="60% - Accent6 3" xfId="383" xr:uid="{00000000-0005-0000-0000-00007E010000}"/>
    <cellStyle name="60% - Accent6 3 2" xfId="384" xr:uid="{00000000-0005-0000-0000-00007F010000}"/>
    <cellStyle name="60% - Accent6 3 3" xfId="385" xr:uid="{00000000-0005-0000-0000-000080010000}"/>
    <cellStyle name="60% - Accent6 3 4" xfId="386" xr:uid="{00000000-0005-0000-0000-000081010000}"/>
    <cellStyle name="60% - Accent6 3 5" xfId="387" xr:uid="{00000000-0005-0000-0000-000082010000}"/>
    <cellStyle name="60% - Accent6 3 6" xfId="388" xr:uid="{00000000-0005-0000-0000-000083010000}"/>
    <cellStyle name="60% - Accent6 3 7" xfId="389" xr:uid="{00000000-0005-0000-0000-000084010000}"/>
    <cellStyle name="60% - Accent6 4" xfId="390" xr:uid="{00000000-0005-0000-0000-000085010000}"/>
    <cellStyle name="60% - Accent6 4 2" xfId="391" xr:uid="{00000000-0005-0000-0000-000086010000}"/>
    <cellStyle name="60% - Accent6 4 3" xfId="392" xr:uid="{00000000-0005-0000-0000-000087010000}"/>
    <cellStyle name="60% - Accent6 4 4" xfId="393" xr:uid="{00000000-0005-0000-0000-000088010000}"/>
    <cellStyle name="60% - Accent6 4 5" xfId="394" xr:uid="{00000000-0005-0000-0000-000089010000}"/>
    <cellStyle name="60% - Accent6 4 6" xfId="395" xr:uid="{00000000-0005-0000-0000-00008A010000}"/>
    <cellStyle name="60% - Accent6 4 7" xfId="396" xr:uid="{00000000-0005-0000-0000-00008B010000}"/>
    <cellStyle name="Accent1" xfId="397" builtinId="29" customBuiltin="1"/>
    <cellStyle name="Accent1 2" xfId="398" xr:uid="{00000000-0005-0000-0000-00008D010000}"/>
    <cellStyle name="Accent1 2 2" xfId="399" xr:uid="{00000000-0005-0000-0000-00008E010000}"/>
    <cellStyle name="Accent1 2 3" xfId="400" xr:uid="{00000000-0005-0000-0000-00008F010000}"/>
    <cellStyle name="Accent1 2 4" xfId="401" xr:uid="{00000000-0005-0000-0000-000090010000}"/>
    <cellStyle name="Accent1 2 5" xfId="402" xr:uid="{00000000-0005-0000-0000-000091010000}"/>
    <cellStyle name="Accent1 2 6" xfId="403" xr:uid="{00000000-0005-0000-0000-000092010000}"/>
    <cellStyle name="Accent1 2 7" xfId="404" xr:uid="{00000000-0005-0000-0000-000093010000}"/>
    <cellStyle name="Accent1 3" xfId="405" xr:uid="{00000000-0005-0000-0000-000094010000}"/>
    <cellStyle name="Accent1 3 2" xfId="406" xr:uid="{00000000-0005-0000-0000-000095010000}"/>
    <cellStyle name="Accent1 3 3" xfId="407" xr:uid="{00000000-0005-0000-0000-000096010000}"/>
    <cellStyle name="Accent1 3 4" xfId="408" xr:uid="{00000000-0005-0000-0000-000097010000}"/>
    <cellStyle name="Accent1 3 5" xfId="409" xr:uid="{00000000-0005-0000-0000-000098010000}"/>
    <cellStyle name="Accent1 3 6" xfId="410" xr:uid="{00000000-0005-0000-0000-000099010000}"/>
    <cellStyle name="Accent1 3 7" xfId="411" xr:uid="{00000000-0005-0000-0000-00009A010000}"/>
    <cellStyle name="Accent1 4" xfId="412" xr:uid="{00000000-0005-0000-0000-00009B010000}"/>
    <cellStyle name="Accent1 4 2" xfId="413" xr:uid="{00000000-0005-0000-0000-00009C010000}"/>
    <cellStyle name="Accent1 4 3" xfId="414" xr:uid="{00000000-0005-0000-0000-00009D010000}"/>
    <cellStyle name="Accent1 4 4" xfId="415" xr:uid="{00000000-0005-0000-0000-00009E010000}"/>
    <cellStyle name="Accent1 4 5" xfId="416" xr:uid="{00000000-0005-0000-0000-00009F010000}"/>
    <cellStyle name="Accent1 4 6" xfId="417" xr:uid="{00000000-0005-0000-0000-0000A0010000}"/>
    <cellStyle name="Accent1 4 7" xfId="418" xr:uid="{00000000-0005-0000-0000-0000A1010000}"/>
    <cellStyle name="Accent2" xfId="419" builtinId="33" customBuiltin="1"/>
    <cellStyle name="Accent2 2" xfId="420" xr:uid="{00000000-0005-0000-0000-0000A3010000}"/>
    <cellStyle name="Accent2 2 2" xfId="421" xr:uid="{00000000-0005-0000-0000-0000A4010000}"/>
    <cellStyle name="Accent2 2 3" xfId="422" xr:uid="{00000000-0005-0000-0000-0000A5010000}"/>
    <cellStyle name="Accent2 2 4" xfId="423" xr:uid="{00000000-0005-0000-0000-0000A6010000}"/>
    <cellStyle name="Accent2 2 5" xfId="424" xr:uid="{00000000-0005-0000-0000-0000A7010000}"/>
    <cellStyle name="Accent2 2 6" xfId="425" xr:uid="{00000000-0005-0000-0000-0000A8010000}"/>
    <cellStyle name="Accent2 2 7" xfId="426" xr:uid="{00000000-0005-0000-0000-0000A9010000}"/>
    <cellStyle name="Accent2 3" xfId="427" xr:uid="{00000000-0005-0000-0000-0000AA010000}"/>
    <cellStyle name="Accent2 3 2" xfId="428" xr:uid="{00000000-0005-0000-0000-0000AB010000}"/>
    <cellStyle name="Accent2 3 3" xfId="429" xr:uid="{00000000-0005-0000-0000-0000AC010000}"/>
    <cellStyle name="Accent2 3 4" xfId="430" xr:uid="{00000000-0005-0000-0000-0000AD010000}"/>
    <cellStyle name="Accent2 3 5" xfId="431" xr:uid="{00000000-0005-0000-0000-0000AE010000}"/>
    <cellStyle name="Accent2 3 6" xfId="432" xr:uid="{00000000-0005-0000-0000-0000AF010000}"/>
    <cellStyle name="Accent2 3 7" xfId="433" xr:uid="{00000000-0005-0000-0000-0000B0010000}"/>
    <cellStyle name="Accent2 4" xfId="434" xr:uid="{00000000-0005-0000-0000-0000B1010000}"/>
    <cellStyle name="Accent2 4 2" xfId="435" xr:uid="{00000000-0005-0000-0000-0000B2010000}"/>
    <cellStyle name="Accent2 4 3" xfId="436" xr:uid="{00000000-0005-0000-0000-0000B3010000}"/>
    <cellStyle name="Accent2 4 4" xfId="437" xr:uid="{00000000-0005-0000-0000-0000B4010000}"/>
    <cellStyle name="Accent2 4 5" xfId="438" xr:uid="{00000000-0005-0000-0000-0000B5010000}"/>
    <cellStyle name="Accent2 4 6" xfId="439" xr:uid="{00000000-0005-0000-0000-0000B6010000}"/>
    <cellStyle name="Accent2 4 7" xfId="440" xr:uid="{00000000-0005-0000-0000-0000B7010000}"/>
    <cellStyle name="Accent3" xfId="441" builtinId="37" customBuiltin="1"/>
    <cellStyle name="Accent3 2" xfId="442" xr:uid="{00000000-0005-0000-0000-0000B9010000}"/>
    <cellStyle name="Accent3 2 2" xfId="443" xr:uid="{00000000-0005-0000-0000-0000BA010000}"/>
    <cellStyle name="Accent3 2 3" xfId="444" xr:uid="{00000000-0005-0000-0000-0000BB010000}"/>
    <cellStyle name="Accent3 2 4" xfId="445" xr:uid="{00000000-0005-0000-0000-0000BC010000}"/>
    <cellStyle name="Accent3 2 5" xfId="446" xr:uid="{00000000-0005-0000-0000-0000BD010000}"/>
    <cellStyle name="Accent3 2 6" xfId="447" xr:uid="{00000000-0005-0000-0000-0000BE010000}"/>
    <cellStyle name="Accent3 2 7" xfId="448" xr:uid="{00000000-0005-0000-0000-0000BF010000}"/>
    <cellStyle name="Accent3 3" xfId="449" xr:uid="{00000000-0005-0000-0000-0000C0010000}"/>
    <cellStyle name="Accent3 3 2" xfId="450" xr:uid="{00000000-0005-0000-0000-0000C1010000}"/>
    <cellStyle name="Accent3 3 3" xfId="451" xr:uid="{00000000-0005-0000-0000-0000C2010000}"/>
    <cellStyle name="Accent3 3 4" xfId="452" xr:uid="{00000000-0005-0000-0000-0000C3010000}"/>
    <cellStyle name="Accent3 3 5" xfId="453" xr:uid="{00000000-0005-0000-0000-0000C4010000}"/>
    <cellStyle name="Accent3 3 6" xfId="454" xr:uid="{00000000-0005-0000-0000-0000C5010000}"/>
    <cellStyle name="Accent3 3 7" xfId="455" xr:uid="{00000000-0005-0000-0000-0000C6010000}"/>
    <cellStyle name="Accent3 4" xfId="456" xr:uid="{00000000-0005-0000-0000-0000C7010000}"/>
    <cellStyle name="Accent3 4 2" xfId="457" xr:uid="{00000000-0005-0000-0000-0000C8010000}"/>
    <cellStyle name="Accent3 4 3" xfId="458" xr:uid="{00000000-0005-0000-0000-0000C9010000}"/>
    <cellStyle name="Accent3 4 4" xfId="459" xr:uid="{00000000-0005-0000-0000-0000CA010000}"/>
    <cellStyle name="Accent3 4 5" xfId="460" xr:uid="{00000000-0005-0000-0000-0000CB010000}"/>
    <cellStyle name="Accent3 4 6" xfId="461" xr:uid="{00000000-0005-0000-0000-0000CC010000}"/>
    <cellStyle name="Accent3 4 7" xfId="462" xr:uid="{00000000-0005-0000-0000-0000CD010000}"/>
    <cellStyle name="Accent4" xfId="463" builtinId="41" customBuiltin="1"/>
    <cellStyle name="Accent4 2" xfId="464" xr:uid="{00000000-0005-0000-0000-0000CF010000}"/>
    <cellStyle name="Accent4 2 2" xfId="465" xr:uid="{00000000-0005-0000-0000-0000D0010000}"/>
    <cellStyle name="Accent4 2 3" xfId="466" xr:uid="{00000000-0005-0000-0000-0000D1010000}"/>
    <cellStyle name="Accent4 2 4" xfId="467" xr:uid="{00000000-0005-0000-0000-0000D2010000}"/>
    <cellStyle name="Accent4 2 5" xfId="468" xr:uid="{00000000-0005-0000-0000-0000D3010000}"/>
    <cellStyle name="Accent4 2 6" xfId="469" xr:uid="{00000000-0005-0000-0000-0000D4010000}"/>
    <cellStyle name="Accent4 2 7" xfId="470" xr:uid="{00000000-0005-0000-0000-0000D5010000}"/>
    <cellStyle name="Accent4 3" xfId="471" xr:uid="{00000000-0005-0000-0000-0000D6010000}"/>
    <cellStyle name="Accent4 3 2" xfId="472" xr:uid="{00000000-0005-0000-0000-0000D7010000}"/>
    <cellStyle name="Accent4 3 3" xfId="473" xr:uid="{00000000-0005-0000-0000-0000D8010000}"/>
    <cellStyle name="Accent4 3 4" xfId="474" xr:uid="{00000000-0005-0000-0000-0000D9010000}"/>
    <cellStyle name="Accent4 3 5" xfId="475" xr:uid="{00000000-0005-0000-0000-0000DA010000}"/>
    <cellStyle name="Accent4 3 6" xfId="476" xr:uid="{00000000-0005-0000-0000-0000DB010000}"/>
    <cellStyle name="Accent4 3 7" xfId="477" xr:uid="{00000000-0005-0000-0000-0000DC010000}"/>
    <cellStyle name="Accent4 4" xfId="478" xr:uid="{00000000-0005-0000-0000-0000DD010000}"/>
    <cellStyle name="Accent4 4 2" xfId="479" xr:uid="{00000000-0005-0000-0000-0000DE010000}"/>
    <cellStyle name="Accent4 4 3" xfId="480" xr:uid="{00000000-0005-0000-0000-0000DF010000}"/>
    <cellStyle name="Accent4 4 4" xfId="481" xr:uid="{00000000-0005-0000-0000-0000E0010000}"/>
    <cellStyle name="Accent4 4 5" xfId="482" xr:uid="{00000000-0005-0000-0000-0000E1010000}"/>
    <cellStyle name="Accent4 4 6" xfId="483" xr:uid="{00000000-0005-0000-0000-0000E2010000}"/>
    <cellStyle name="Accent4 4 7" xfId="484" xr:uid="{00000000-0005-0000-0000-0000E3010000}"/>
    <cellStyle name="Accent5" xfId="485" builtinId="45" customBuiltin="1"/>
    <cellStyle name="Accent5 2" xfId="486" xr:uid="{00000000-0005-0000-0000-0000E5010000}"/>
    <cellStyle name="Accent5 2 2" xfId="487" xr:uid="{00000000-0005-0000-0000-0000E6010000}"/>
    <cellStyle name="Accent5 2 3" xfId="488" xr:uid="{00000000-0005-0000-0000-0000E7010000}"/>
    <cellStyle name="Accent5 2 4" xfId="489" xr:uid="{00000000-0005-0000-0000-0000E8010000}"/>
    <cellStyle name="Accent5 2 5" xfId="490" xr:uid="{00000000-0005-0000-0000-0000E9010000}"/>
    <cellStyle name="Accent5 2 6" xfId="491" xr:uid="{00000000-0005-0000-0000-0000EA010000}"/>
    <cellStyle name="Accent5 2 7" xfId="492" xr:uid="{00000000-0005-0000-0000-0000EB010000}"/>
    <cellStyle name="Accent5 3" xfId="493" xr:uid="{00000000-0005-0000-0000-0000EC010000}"/>
    <cellStyle name="Accent5 3 2" xfId="494" xr:uid="{00000000-0005-0000-0000-0000ED010000}"/>
    <cellStyle name="Accent5 3 3" xfId="495" xr:uid="{00000000-0005-0000-0000-0000EE010000}"/>
    <cellStyle name="Accent5 3 4" xfId="496" xr:uid="{00000000-0005-0000-0000-0000EF010000}"/>
    <cellStyle name="Accent5 3 5" xfId="497" xr:uid="{00000000-0005-0000-0000-0000F0010000}"/>
    <cellStyle name="Accent5 3 6" xfId="498" xr:uid="{00000000-0005-0000-0000-0000F1010000}"/>
    <cellStyle name="Accent5 3 7" xfId="499" xr:uid="{00000000-0005-0000-0000-0000F2010000}"/>
    <cellStyle name="Accent5 4" xfId="500" xr:uid="{00000000-0005-0000-0000-0000F3010000}"/>
    <cellStyle name="Accent5 4 2" xfId="501" xr:uid="{00000000-0005-0000-0000-0000F4010000}"/>
    <cellStyle name="Accent5 4 3" xfId="502" xr:uid="{00000000-0005-0000-0000-0000F5010000}"/>
    <cellStyle name="Accent5 4 4" xfId="503" xr:uid="{00000000-0005-0000-0000-0000F6010000}"/>
    <cellStyle name="Accent5 4 5" xfId="504" xr:uid="{00000000-0005-0000-0000-0000F7010000}"/>
    <cellStyle name="Accent5 4 6" xfId="505" xr:uid="{00000000-0005-0000-0000-0000F8010000}"/>
    <cellStyle name="Accent5 4 7" xfId="506" xr:uid="{00000000-0005-0000-0000-0000F9010000}"/>
    <cellStyle name="Accent6" xfId="507" builtinId="49" customBuiltin="1"/>
    <cellStyle name="Accent6 2" xfId="508" xr:uid="{00000000-0005-0000-0000-0000FB010000}"/>
    <cellStyle name="Accent6 2 2" xfId="509" xr:uid="{00000000-0005-0000-0000-0000FC010000}"/>
    <cellStyle name="Accent6 2 3" xfId="510" xr:uid="{00000000-0005-0000-0000-0000FD010000}"/>
    <cellStyle name="Accent6 2 4" xfId="511" xr:uid="{00000000-0005-0000-0000-0000FE010000}"/>
    <cellStyle name="Accent6 2 5" xfId="512" xr:uid="{00000000-0005-0000-0000-0000FF010000}"/>
    <cellStyle name="Accent6 2 6" xfId="513" xr:uid="{00000000-0005-0000-0000-000000020000}"/>
    <cellStyle name="Accent6 2 7" xfId="514" xr:uid="{00000000-0005-0000-0000-000001020000}"/>
    <cellStyle name="Accent6 3" xfId="515" xr:uid="{00000000-0005-0000-0000-000002020000}"/>
    <cellStyle name="Accent6 3 2" xfId="516" xr:uid="{00000000-0005-0000-0000-000003020000}"/>
    <cellStyle name="Accent6 3 3" xfId="517" xr:uid="{00000000-0005-0000-0000-000004020000}"/>
    <cellStyle name="Accent6 3 4" xfId="518" xr:uid="{00000000-0005-0000-0000-000005020000}"/>
    <cellStyle name="Accent6 3 5" xfId="519" xr:uid="{00000000-0005-0000-0000-000006020000}"/>
    <cellStyle name="Accent6 3 6" xfId="520" xr:uid="{00000000-0005-0000-0000-000007020000}"/>
    <cellStyle name="Accent6 3 7" xfId="521" xr:uid="{00000000-0005-0000-0000-000008020000}"/>
    <cellStyle name="Accent6 4" xfId="522" xr:uid="{00000000-0005-0000-0000-000009020000}"/>
    <cellStyle name="Accent6 4 2" xfId="523" xr:uid="{00000000-0005-0000-0000-00000A020000}"/>
    <cellStyle name="Accent6 4 3" xfId="524" xr:uid="{00000000-0005-0000-0000-00000B020000}"/>
    <cellStyle name="Accent6 4 4" xfId="525" xr:uid="{00000000-0005-0000-0000-00000C020000}"/>
    <cellStyle name="Accent6 4 5" xfId="526" xr:uid="{00000000-0005-0000-0000-00000D020000}"/>
    <cellStyle name="Accent6 4 6" xfId="527" xr:uid="{00000000-0005-0000-0000-00000E020000}"/>
    <cellStyle name="Accent6 4 7" xfId="528" xr:uid="{00000000-0005-0000-0000-00000F020000}"/>
    <cellStyle name="All line" xfId="529" xr:uid="{00000000-0005-0000-0000-000010020000}"/>
    <cellStyle name="Bad" xfId="530" builtinId="27" customBuiltin="1"/>
    <cellStyle name="Bad 2" xfId="531" xr:uid="{00000000-0005-0000-0000-000012020000}"/>
    <cellStyle name="Bad 2 2" xfId="532" xr:uid="{00000000-0005-0000-0000-000013020000}"/>
    <cellStyle name="Bad 2 3" xfId="533" xr:uid="{00000000-0005-0000-0000-000014020000}"/>
    <cellStyle name="Bad 2 4" xfId="534" xr:uid="{00000000-0005-0000-0000-000015020000}"/>
    <cellStyle name="Bad 2 5" xfId="535" xr:uid="{00000000-0005-0000-0000-000016020000}"/>
    <cellStyle name="Bad 2 6" xfId="536" xr:uid="{00000000-0005-0000-0000-000017020000}"/>
    <cellStyle name="Bad 2 7" xfId="537" xr:uid="{00000000-0005-0000-0000-000018020000}"/>
    <cellStyle name="Bad 3" xfId="538" xr:uid="{00000000-0005-0000-0000-000019020000}"/>
    <cellStyle name="Bad 3 2" xfId="539" xr:uid="{00000000-0005-0000-0000-00001A020000}"/>
    <cellStyle name="Bad 3 3" xfId="540" xr:uid="{00000000-0005-0000-0000-00001B020000}"/>
    <cellStyle name="Bad 3 4" xfId="541" xr:uid="{00000000-0005-0000-0000-00001C020000}"/>
    <cellStyle name="Bad 3 5" xfId="542" xr:uid="{00000000-0005-0000-0000-00001D020000}"/>
    <cellStyle name="Bad 3 6" xfId="543" xr:uid="{00000000-0005-0000-0000-00001E020000}"/>
    <cellStyle name="Bad 3 7" xfId="544" xr:uid="{00000000-0005-0000-0000-00001F020000}"/>
    <cellStyle name="Bad 4" xfId="545" xr:uid="{00000000-0005-0000-0000-000020020000}"/>
    <cellStyle name="Bad 4 2" xfId="546" xr:uid="{00000000-0005-0000-0000-000021020000}"/>
    <cellStyle name="Bad 4 3" xfId="547" xr:uid="{00000000-0005-0000-0000-000022020000}"/>
    <cellStyle name="Bad 4 4" xfId="548" xr:uid="{00000000-0005-0000-0000-000023020000}"/>
    <cellStyle name="Bad 4 5" xfId="549" xr:uid="{00000000-0005-0000-0000-000024020000}"/>
    <cellStyle name="Bad 4 6" xfId="550" xr:uid="{00000000-0005-0000-0000-000025020000}"/>
    <cellStyle name="Bad 4 7" xfId="551" xr:uid="{00000000-0005-0000-0000-000026020000}"/>
    <cellStyle name="Calc Currency (0)" xfId="552" xr:uid="{00000000-0005-0000-0000-000027020000}"/>
    <cellStyle name="Calc Currency (2)" xfId="553" xr:uid="{00000000-0005-0000-0000-000028020000}"/>
    <cellStyle name="Calc Percent (0)" xfId="554" xr:uid="{00000000-0005-0000-0000-000029020000}"/>
    <cellStyle name="Calc Percent (1)" xfId="555" xr:uid="{00000000-0005-0000-0000-00002A020000}"/>
    <cellStyle name="Calc Percent (2)" xfId="556" xr:uid="{00000000-0005-0000-0000-00002B020000}"/>
    <cellStyle name="Calc Units (0)" xfId="557" xr:uid="{00000000-0005-0000-0000-00002C020000}"/>
    <cellStyle name="Calc Units (1)" xfId="558" xr:uid="{00000000-0005-0000-0000-00002D020000}"/>
    <cellStyle name="Calc Units (2)" xfId="559" xr:uid="{00000000-0005-0000-0000-00002E020000}"/>
    <cellStyle name="Calculation" xfId="560" builtinId="22" customBuiltin="1"/>
    <cellStyle name="Calculation 2" xfId="561" xr:uid="{00000000-0005-0000-0000-000030020000}"/>
    <cellStyle name="Calculation 2 2" xfId="562" xr:uid="{00000000-0005-0000-0000-000031020000}"/>
    <cellStyle name="Calculation 2 3" xfId="563" xr:uid="{00000000-0005-0000-0000-000032020000}"/>
    <cellStyle name="Calculation 2 4" xfId="564" xr:uid="{00000000-0005-0000-0000-000033020000}"/>
    <cellStyle name="Calculation 2 5" xfId="565" xr:uid="{00000000-0005-0000-0000-000034020000}"/>
    <cellStyle name="Calculation 2 6" xfId="566" xr:uid="{00000000-0005-0000-0000-000035020000}"/>
    <cellStyle name="Calculation 2 7" xfId="567" xr:uid="{00000000-0005-0000-0000-000036020000}"/>
    <cellStyle name="Calculation 3" xfId="568" xr:uid="{00000000-0005-0000-0000-000037020000}"/>
    <cellStyle name="Calculation 3 2" xfId="569" xr:uid="{00000000-0005-0000-0000-000038020000}"/>
    <cellStyle name="Calculation 3 3" xfId="570" xr:uid="{00000000-0005-0000-0000-000039020000}"/>
    <cellStyle name="Calculation 3 4" xfId="571" xr:uid="{00000000-0005-0000-0000-00003A020000}"/>
    <cellStyle name="Calculation 3 5" xfId="572" xr:uid="{00000000-0005-0000-0000-00003B020000}"/>
    <cellStyle name="Calculation 3 6" xfId="573" xr:uid="{00000000-0005-0000-0000-00003C020000}"/>
    <cellStyle name="Calculation 3 7" xfId="574" xr:uid="{00000000-0005-0000-0000-00003D020000}"/>
    <cellStyle name="Calculation 4" xfId="575" xr:uid="{00000000-0005-0000-0000-00003E020000}"/>
    <cellStyle name="Calculation 4 2" xfId="576" xr:uid="{00000000-0005-0000-0000-00003F020000}"/>
    <cellStyle name="Calculation 4 3" xfId="577" xr:uid="{00000000-0005-0000-0000-000040020000}"/>
    <cellStyle name="Calculation 4 4" xfId="578" xr:uid="{00000000-0005-0000-0000-000041020000}"/>
    <cellStyle name="Calculation 4 5" xfId="579" xr:uid="{00000000-0005-0000-0000-000042020000}"/>
    <cellStyle name="Calculation 4 6" xfId="580" xr:uid="{00000000-0005-0000-0000-000043020000}"/>
    <cellStyle name="Calculation 4 7" xfId="581" xr:uid="{00000000-0005-0000-0000-000044020000}"/>
    <cellStyle name="Check Cell" xfId="582" builtinId="23" customBuiltin="1"/>
    <cellStyle name="Check Cell 2" xfId="583" xr:uid="{00000000-0005-0000-0000-000046020000}"/>
    <cellStyle name="Check Cell 2 2" xfId="584" xr:uid="{00000000-0005-0000-0000-000047020000}"/>
    <cellStyle name="Check Cell 2 3" xfId="585" xr:uid="{00000000-0005-0000-0000-000048020000}"/>
    <cellStyle name="Check Cell 2 4" xfId="586" xr:uid="{00000000-0005-0000-0000-000049020000}"/>
    <cellStyle name="Check Cell 2 5" xfId="587" xr:uid="{00000000-0005-0000-0000-00004A020000}"/>
    <cellStyle name="Check Cell 2 6" xfId="588" xr:uid="{00000000-0005-0000-0000-00004B020000}"/>
    <cellStyle name="Check Cell 2 7" xfId="589" xr:uid="{00000000-0005-0000-0000-00004C020000}"/>
    <cellStyle name="Check Cell 3" xfId="590" xr:uid="{00000000-0005-0000-0000-00004D020000}"/>
    <cellStyle name="Check Cell 3 2" xfId="591" xr:uid="{00000000-0005-0000-0000-00004E020000}"/>
    <cellStyle name="Check Cell 3 3" xfId="592" xr:uid="{00000000-0005-0000-0000-00004F020000}"/>
    <cellStyle name="Check Cell 3 4" xfId="593" xr:uid="{00000000-0005-0000-0000-000050020000}"/>
    <cellStyle name="Check Cell 3 5" xfId="594" xr:uid="{00000000-0005-0000-0000-000051020000}"/>
    <cellStyle name="Check Cell 3 6" xfId="595" xr:uid="{00000000-0005-0000-0000-000052020000}"/>
    <cellStyle name="Check Cell 3 7" xfId="596" xr:uid="{00000000-0005-0000-0000-000053020000}"/>
    <cellStyle name="Check Cell 4" xfId="597" xr:uid="{00000000-0005-0000-0000-000054020000}"/>
    <cellStyle name="Check Cell 4 2" xfId="598" xr:uid="{00000000-0005-0000-0000-000055020000}"/>
    <cellStyle name="Check Cell 4 3" xfId="599" xr:uid="{00000000-0005-0000-0000-000056020000}"/>
    <cellStyle name="Check Cell 4 4" xfId="600" xr:uid="{00000000-0005-0000-0000-000057020000}"/>
    <cellStyle name="Check Cell 4 5" xfId="601" xr:uid="{00000000-0005-0000-0000-000058020000}"/>
    <cellStyle name="Check Cell 4 6" xfId="602" xr:uid="{00000000-0005-0000-0000-000059020000}"/>
    <cellStyle name="Check Cell 4 7" xfId="603" xr:uid="{00000000-0005-0000-0000-00005A020000}"/>
    <cellStyle name="Comma" xfId="604" builtinId="3"/>
    <cellStyle name="Comma  - Style1" xfId="605" xr:uid="{00000000-0005-0000-0000-00005C020000}"/>
    <cellStyle name="Comma  - Style2" xfId="606" xr:uid="{00000000-0005-0000-0000-00005D020000}"/>
    <cellStyle name="Comma  - Style3" xfId="607" xr:uid="{00000000-0005-0000-0000-00005E020000}"/>
    <cellStyle name="Comma  - Style4" xfId="608" xr:uid="{00000000-0005-0000-0000-00005F020000}"/>
    <cellStyle name="Comma  - Style5" xfId="609" xr:uid="{00000000-0005-0000-0000-000060020000}"/>
    <cellStyle name="Comma  - Style6" xfId="610" xr:uid="{00000000-0005-0000-0000-000061020000}"/>
    <cellStyle name="Comma  - Style7" xfId="611" xr:uid="{00000000-0005-0000-0000-000062020000}"/>
    <cellStyle name="Comma  - Style8" xfId="612" xr:uid="{00000000-0005-0000-0000-000063020000}"/>
    <cellStyle name="Comma [00]" xfId="613" xr:uid="{00000000-0005-0000-0000-000064020000}"/>
    <cellStyle name="Comma 10" xfId="614" xr:uid="{00000000-0005-0000-0000-000065020000}"/>
    <cellStyle name="Comma 11" xfId="615" xr:uid="{00000000-0005-0000-0000-000066020000}"/>
    <cellStyle name="Comma 12" xfId="616" xr:uid="{00000000-0005-0000-0000-000067020000}"/>
    <cellStyle name="Comma 13" xfId="617" xr:uid="{00000000-0005-0000-0000-000068020000}"/>
    <cellStyle name="Comma 14" xfId="618" xr:uid="{00000000-0005-0000-0000-000069020000}"/>
    <cellStyle name="Comma 15" xfId="619" xr:uid="{00000000-0005-0000-0000-00006A020000}"/>
    <cellStyle name="Comma 16" xfId="620" xr:uid="{00000000-0005-0000-0000-00006B020000}"/>
    <cellStyle name="Comma 17" xfId="621" xr:uid="{00000000-0005-0000-0000-00006C020000}"/>
    <cellStyle name="Comma 18" xfId="622" xr:uid="{00000000-0005-0000-0000-00006D020000}"/>
    <cellStyle name="Comma 19" xfId="623" xr:uid="{00000000-0005-0000-0000-00006E020000}"/>
    <cellStyle name="Comma 2" xfId="624" xr:uid="{00000000-0005-0000-0000-00006F020000}"/>
    <cellStyle name="Comma 2 2" xfId="625" xr:uid="{00000000-0005-0000-0000-000070020000}"/>
    <cellStyle name="Comma 2 3" xfId="626" xr:uid="{00000000-0005-0000-0000-000071020000}"/>
    <cellStyle name="Comma 2 3 2" xfId="627" xr:uid="{00000000-0005-0000-0000-000072020000}"/>
    <cellStyle name="Comma 2 4" xfId="628" xr:uid="{00000000-0005-0000-0000-000073020000}"/>
    <cellStyle name="Comma 20" xfId="629" xr:uid="{00000000-0005-0000-0000-000074020000}"/>
    <cellStyle name="Comma 3" xfId="630" xr:uid="{00000000-0005-0000-0000-000075020000}"/>
    <cellStyle name="Comma 3 2" xfId="631" xr:uid="{00000000-0005-0000-0000-000076020000}"/>
    <cellStyle name="Comma 4" xfId="632" xr:uid="{00000000-0005-0000-0000-000077020000}"/>
    <cellStyle name="Comma 4 2" xfId="633" xr:uid="{00000000-0005-0000-0000-000078020000}"/>
    <cellStyle name="Comma 5" xfId="634" xr:uid="{00000000-0005-0000-0000-000079020000}"/>
    <cellStyle name="Comma 5 2" xfId="635" xr:uid="{00000000-0005-0000-0000-00007A020000}"/>
    <cellStyle name="Comma 6" xfId="636" xr:uid="{00000000-0005-0000-0000-00007B020000}"/>
    <cellStyle name="Comma 6 2" xfId="637" xr:uid="{00000000-0005-0000-0000-00007C020000}"/>
    <cellStyle name="Comma 7" xfId="638" xr:uid="{00000000-0005-0000-0000-00007D020000}"/>
    <cellStyle name="Comma 8" xfId="639" xr:uid="{00000000-0005-0000-0000-00007E020000}"/>
    <cellStyle name="Comma 9" xfId="640" xr:uid="{00000000-0005-0000-0000-00007F020000}"/>
    <cellStyle name="Comma0" xfId="641" xr:uid="{00000000-0005-0000-0000-000080020000}"/>
    <cellStyle name="Comma0 10" xfId="642" xr:uid="{00000000-0005-0000-0000-000081020000}"/>
    <cellStyle name="Comma0 11" xfId="643" xr:uid="{00000000-0005-0000-0000-000082020000}"/>
    <cellStyle name="Comma0 12" xfId="644" xr:uid="{00000000-0005-0000-0000-000083020000}"/>
    <cellStyle name="Comma0 13" xfId="645" xr:uid="{00000000-0005-0000-0000-000084020000}"/>
    <cellStyle name="Comma0 14" xfId="646" xr:uid="{00000000-0005-0000-0000-000085020000}"/>
    <cellStyle name="Comma0 15" xfId="647" xr:uid="{00000000-0005-0000-0000-000086020000}"/>
    <cellStyle name="Comma0 16" xfId="648" xr:uid="{00000000-0005-0000-0000-000087020000}"/>
    <cellStyle name="Comma0 17" xfId="649" xr:uid="{00000000-0005-0000-0000-000088020000}"/>
    <cellStyle name="Comma0 18" xfId="650" xr:uid="{00000000-0005-0000-0000-000089020000}"/>
    <cellStyle name="Comma0 19" xfId="651" xr:uid="{00000000-0005-0000-0000-00008A020000}"/>
    <cellStyle name="Comma0 2" xfId="652" xr:uid="{00000000-0005-0000-0000-00008B020000}"/>
    <cellStyle name="Comma0 2 2" xfId="653" xr:uid="{00000000-0005-0000-0000-00008C020000}"/>
    <cellStyle name="Comma0 20" xfId="654" xr:uid="{00000000-0005-0000-0000-00008D020000}"/>
    <cellStyle name="Comma0 21" xfId="655" xr:uid="{00000000-0005-0000-0000-00008E020000}"/>
    <cellStyle name="Comma0 22" xfId="656" xr:uid="{00000000-0005-0000-0000-00008F020000}"/>
    <cellStyle name="Comma0 23" xfId="657" xr:uid="{00000000-0005-0000-0000-000090020000}"/>
    <cellStyle name="Comma0 24" xfId="658" xr:uid="{00000000-0005-0000-0000-000091020000}"/>
    <cellStyle name="Comma0 25" xfId="659" xr:uid="{00000000-0005-0000-0000-000092020000}"/>
    <cellStyle name="Comma0 26" xfId="660" xr:uid="{00000000-0005-0000-0000-000093020000}"/>
    <cellStyle name="Comma0 27" xfId="661" xr:uid="{00000000-0005-0000-0000-000094020000}"/>
    <cellStyle name="Comma0 28" xfId="662" xr:uid="{00000000-0005-0000-0000-000095020000}"/>
    <cellStyle name="Comma0 29" xfId="663" xr:uid="{00000000-0005-0000-0000-000096020000}"/>
    <cellStyle name="Comma0 3" xfId="664" xr:uid="{00000000-0005-0000-0000-000097020000}"/>
    <cellStyle name="Comma0 30" xfId="665" xr:uid="{00000000-0005-0000-0000-000098020000}"/>
    <cellStyle name="Comma0 31" xfId="666" xr:uid="{00000000-0005-0000-0000-000099020000}"/>
    <cellStyle name="Comma0 32" xfId="667" xr:uid="{00000000-0005-0000-0000-00009A020000}"/>
    <cellStyle name="Comma0 33" xfId="668" xr:uid="{00000000-0005-0000-0000-00009B020000}"/>
    <cellStyle name="Comma0 34" xfId="669" xr:uid="{00000000-0005-0000-0000-00009C020000}"/>
    <cellStyle name="Comma0 35" xfId="670" xr:uid="{00000000-0005-0000-0000-00009D020000}"/>
    <cellStyle name="Comma0 36" xfId="671" xr:uid="{00000000-0005-0000-0000-00009E020000}"/>
    <cellStyle name="Comma0 37" xfId="672" xr:uid="{00000000-0005-0000-0000-00009F020000}"/>
    <cellStyle name="Comma0 4" xfId="673" xr:uid="{00000000-0005-0000-0000-0000A0020000}"/>
    <cellStyle name="Comma0 4 2" xfId="674" xr:uid="{00000000-0005-0000-0000-0000A1020000}"/>
    <cellStyle name="Comma0 5" xfId="675" xr:uid="{00000000-0005-0000-0000-0000A2020000}"/>
    <cellStyle name="Comma0 6" xfId="676" xr:uid="{00000000-0005-0000-0000-0000A3020000}"/>
    <cellStyle name="Comma0 7" xfId="677" xr:uid="{00000000-0005-0000-0000-0000A4020000}"/>
    <cellStyle name="Comma0 8" xfId="678" xr:uid="{00000000-0005-0000-0000-0000A5020000}"/>
    <cellStyle name="Comma0 9" xfId="679" xr:uid="{00000000-0005-0000-0000-0000A6020000}"/>
    <cellStyle name="Currency" xfId="680" builtinId="4"/>
    <cellStyle name="Currency [00]" xfId="681" xr:uid="{00000000-0005-0000-0000-0000A8020000}"/>
    <cellStyle name="Currency 2" xfId="682" xr:uid="{00000000-0005-0000-0000-0000A9020000}"/>
    <cellStyle name="Currency 2 2" xfId="683" xr:uid="{00000000-0005-0000-0000-0000AA020000}"/>
    <cellStyle name="Currency 2 3" xfId="684" xr:uid="{00000000-0005-0000-0000-0000AB020000}"/>
    <cellStyle name="Currency 2 4" xfId="685" xr:uid="{00000000-0005-0000-0000-0000AC020000}"/>
    <cellStyle name="Currency 3" xfId="686" xr:uid="{00000000-0005-0000-0000-0000AD020000}"/>
    <cellStyle name="Currency 4" xfId="687" xr:uid="{00000000-0005-0000-0000-0000AE020000}"/>
    <cellStyle name="Currency 5" xfId="688" xr:uid="{00000000-0005-0000-0000-0000AF020000}"/>
    <cellStyle name="Currency 6" xfId="689" xr:uid="{00000000-0005-0000-0000-0000B0020000}"/>
    <cellStyle name="Currency 7" xfId="690" xr:uid="{00000000-0005-0000-0000-0000B1020000}"/>
    <cellStyle name="Currency 8" xfId="691" xr:uid="{00000000-0005-0000-0000-0000B2020000}"/>
    <cellStyle name="Currency 9" xfId="692" xr:uid="{00000000-0005-0000-0000-0000B3020000}"/>
    <cellStyle name="Currency0" xfId="693" xr:uid="{00000000-0005-0000-0000-0000B4020000}"/>
    <cellStyle name="Date" xfId="694" xr:uid="{00000000-0005-0000-0000-0000B5020000}"/>
    <cellStyle name="Date Short" xfId="695" xr:uid="{00000000-0005-0000-0000-0000B6020000}"/>
    <cellStyle name="Date_1_3 COOP-Civil ScheduleOfQuantities Engcobo revised" xfId="696" xr:uid="{00000000-0005-0000-0000-0000B7020000}"/>
    <cellStyle name="Enter Currency (0)" xfId="697" xr:uid="{00000000-0005-0000-0000-0000B8020000}"/>
    <cellStyle name="Enter Currency (2)" xfId="698" xr:uid="{00000000-0005-0000-0000-0000B9020000}"/>
    <cellStyle name="Enter Units (0)" xfId="699" xr:uid="{00000000-0005-0000-0000-0000BA020000}"/>
    <cellStyle name="Enter Units (1)" xfId="700" xr:uid="{00000000-0005-0000-0000-0000BB020000}"/>
    <cellStyle name="Enter Units (2)" xfId="701" xr:uid="{00000000-0005-0000-0000-0000BC020000}"/>
    <cellStyle name="Explanatory Text" xfId="702" builtinId="53" customBuiltin="1"/>
    <cellStyle name="Explanatory Text 2" xfId="703" xr:uid="{00000000-0005-0000-0000-0000BE020000}"/>
    <cellStyle name="Explanatory Text 2 2" xfId="704" xr:uid="{00000000-0005-0000-0000-0000BF020000}"/>
    <cellStyle name="Explanatory Text 2 3" xfId="705" xr:uid="{00000000-0005-0000-0000-0000C0020000}"/>
    <cellStyle name="Explanatory Text 2 4" xfId="706" xr:uid="{00000000-0005-0000-0000-0000C1020000}"/>
    <cellStyle name="Explanatory Text 2 5" xfId="707" xr:uid="{00000000-0005-0000-0000-0000C2020000}"/>
    <cellStyle name="Explanatory Text 2 6" xfId="708" xr:uid="{00000000-0005-0000-0000-0000C3020000}"/>
    <cellStyle name="Explanatory Text 2 7" xfId="709" xr:uid="{00000000-0005-0000-0000-0000C4020000}"/>
    <cellStyle name="Explanatory Text 3" xfId="710" xr:uid="{00000000-0005-0000-0000-0000C5020000}"/>
    <cellStyle name="Explanatory Text 3 2" xfId="711" xr:uid="{00000000-0005-0000-0000-0000C6020000}"/>
    <cellStyle name="Explanatory Text 3 3" xfId="712" xr:uid="{00000000-0005-0000-0000-0000C7020000}"/>
    <cellStyle name="Explanatory Text 3 4" xfId="713" xr:uid="{00000000-0005-0000-0000-0000C8020000}"/>
    <cellStyle name="Explanatory Text 3 5" xfId="714" xr:uid="{00000000-0005-0000-0000-0000C9020000}"/>
    <cellStyle name="Explanatory Text 3 6" xfId="715" xr:uid="{00000000-0005-0000-0000-0000CA020000}"/>
    <cellStyle name="Explanatory Text 3 7" xfId="716" xr:uid="{00000000-0005-0000-0000-0000CB020000}"/>
    <cellStyle name="Explanatory Text 4" xfId="717" xr:uid="{00000000-0005-0000-0000-0000CC020000}"/>
    <cellStyle name="Explanatory Text 4 2" xfId="718" xr:uid="{00000000-0005-0000-0000-0000CD020000}"/>
    <cellStyle name="Explanatory Text 4 3" xfId="719" xr:uid="{00000000-0005-0000-0000-0000CE020000}"/>
    <cellStyle name="Explanatory Text 4 4" xfId="720" xr:uid="{00000000-0005-0000-0000-0000CF020000}"/>
    <cellStyle name="Explanatory Text 4 5" xfId="721" xr:uid="{00000000-0005-0000-0000-0000D0020000}"/>
    <cellStyle name="Explanatory Text 4 6" xfId="722" xr:uid="{00000000-0005-0000-0000-0000D1020000}"/>
    <cellStyle name="Explanatory Text 4 7" xfId="723" xr:uid="{00000000-0005-0000-0000-0000D2020000}"/>
    <cellStyle name="F2" xfId="724" xr:uid="{00000000-0005-0000-0000-0000D3020000}"/>
    <cellStyle name="F3" xfId="725" xr:uid="{00000000-0005-0000-0000-0000D4020000}"/>
    <cellStyle name="F4" xfId="726" xr:uid="{00000000-0005-0000-0000-0000D5020000}"/>
    <cellStyle name="F5" xfId="727" xr:uid="{00000000-0005-0000-0000-0000D6020000}"/>
    <cellStyle name="F6" xfId="728" xr:uid="{00000000-0005-0000-0000-0000D7020000}"/>
    <cellStyle name="F7" xfId="729" xr:uid="{00000000-0005-0000-0000-0000D8020000}"/>
    <cellStyle name="F8" xfId="730" xr:uid="{00000000-0005-0000-0000-0000D9020000}"/>
    <cellStyle name="Fixed" xfId="731" xr:uid="{00000000-0005-0000-0000-0000DA020000}"/>
    <cellStyle name="Fixed 2" xfId="732" xr:uid="{00000000-0005-0000-0000-0000DB020000}"/>
    <cellStyle name="Good" xfId="733" builtinId="26" customBuiltin="1"/>
    <cellStyle name="Good 2" xfId="734" xr:uid="{00000000-0005-0000-0000-0000DD020000}"/>
    <cellStyle name="Good 2 2" xfId="735" xr:uid="{00000000-0005-0000-0000-0000DE020000}"/>
    <cellStyle name="Good 2 3" xfId="736" xr:uid="{00000000-0005-0000-0000-0000DF020000}"/>
    <cellStyle name="Good 2 4" xfId="737" xr:uid="{00000000-0005-0000-0000-0000E0020000}"/>
    <cellStyle name="Good 2 5" xfId="738" xr:uid="{00000000-0005-0000-0000-0000E1020000}"/>
    <cellStyle name="Good 2 6" xfId="739" xr:uid="{00000000-0005-0000-0000-0000E2020000}"/>
    <cellStyle name="Good 2 7" xfId="740" xr:uid="{00000000-0005-0000-0000-0000E3020000}"/>
    <cellStyle name="Good 3" xfId="741" xr:uid="{00000000-0005-0000-0000-0000E4020000}"/>
    <cellStyle name="Good 3 2" xfId="742" xr:uid="{00000000-0005-0000-0000-0000E5020000}"/>
    <cellStyle name="Good 3 3" xfId="743" xr:uid="{00000000-0005-0000-0000-0000E6020000}"/>
    <cellStyle name="Good 3 4" xfId="744" xr:uid="{00000000-0005-0000-0000-0000E7020000}"/>
    <cellStyle name="Good 3 5" xfId="745" xr:uid="{00000000-0005-0000-0000-0000E8020000}"/>
    <cellStyle name="Good 3 6" xfId="746" xr:uid="{00000000-0005-0000-0000-0000E9020000}"/>
    <cellStyle name="Good 3 7" xfId="747" xr:uid="{00000000-0005-0000-0000-0000EA020000}"/>
    <cellStyle name="Good 4" xfId="748" xr:uid="{00000000-0005-0000-0000-0000EB020000}"/>
    <cellStyle name="Good 4 2" xfId="749" xr:uid="{00000000-0005-0000-0000-0000EC020000}"/>
    <cellStyle name="Good 4 3" xfId="750" xr:uid="{00000000-0005-0000-0000-0000ED020000}"/>
    <cellStyle name="Good 4 4" xfId="751" xr:uid="{00000000-0005-0000-0000-0000EE020000}"/>
    <cellStyle name="Good 4 5" xfId="752" xr:uid="{00000000-0005-0000-0000-0000EF020000}"/>
    <cellStyle name="Good 4 6" xfId="753" xr:uid="{00000000-0005-0000-0000-0000F0020000}"/>
    <cellStyle name="Good 4 7" xfId="754" xr:uid="{00000000-0005-0000-0000-0000F1020000}"/>
    <cellStyle name="Grey" xfId="755" xr:uid="{00000000-0005-0000-0000-0000F2020000}"/>
    <cellStyle name="Grey 10" xfId="756" xr:uid="{00000000-0005-0000-0000-0000F3020000}"/>
    <cellStyle name="Grey 11" xfId="757" xr:uid="{00000000-0005-0000-0000-0000F4020000}"/>
    <cellStyle name="Grey 12" xfId="758" xr:uid="{00000000-0005-0000-0000-0000F5020000}"/>
    <cellStyle name="Grey 13" xfId="759" xr:uid="{00000000-0005-0000-0000-0000F6020000}"/>
    <cellStyle name="Grey 14" xfId="760" xr:uid="{00000000-0005-0000-0000-0000F7020000}"/>
    <cellStyle name="Grey 15" xfId="761" xr:uid="{00000000-0005-0000-0000-0000F8020000}"/>
    <cellStyle name="Grey 16" xfId="762" xr:uid="{00000000-0005-0000-0000-0000F9020000}"/>
    <cellStyle name="Grey 17" xfId="763" xr:uid="{00000000-0005-0000-0000-0000FA020000}"/>
    <cellStyle name="Grey 18" xfId="764" xr:uid="{00000000-0005-0000-0000-0000FB020000}"/>
    <cellStyle name="Grey 19" xfId="765" xr:uid="{00000000-0005-0000-0000-0000FC020000}"/>
    <cellStyle name="Grey 2" xfId="766" xr:uid="{00000000-0005-0000-0000-0000FD020000}"/>
    <cellStyle name="Grey 20" xfId="767" xr:uid="{00000000-0005-0000-0000-0000FE020000}"/>
    <cellStyle name="Grey 21" xfId="768" xr:uid="{00000000-0005-0000-0000-0000FF020000}"/>
    <cellStyle name="Grey 22" xfId="769" xr:uid="{00000000-0005-0000-0000-000000030000}"/>
    <cellStyle name="Grey 23" xfId="770" xr:uid="{00000000-0005-0000-0000-000001030000}"/>
    <cellStyle name="Grey 24" xfId="771" xr:uid="{00000000-0005-0000-0000-000002030000}"/>
    <cellStyle name="Grey 25" xfId="772" xr:uid="{00000000-0005-0000-0000-000003030000}"/>
    <cellStyle name="Grey 26" xfId="773" xr:uid="{00000000-0005-0000-0000-000004030000}"/>
    <cellStyle name="Grey 27" xfId="774" xr:uid="{00000000-0005-0000-0000-000005030000}"/>
    <cellStyle name="Grey 28" xfId="775" xr:uid="{00000000-0005-0000-0000-000006030000}"/>
    <cellStyle name="Grey 29" xfId="776" xr:uid="{00000000-0005-0000-0000-000007030000}"/>
    <cellStyle name="Grey 3" xfId="777" xr:uid="{00000000-0005-0000-0000-000008030000}"/>
    <cellStyle name="Grey 30" xfId="778" xr:uid="{00000000-0005-0000-0000-000009030000}"/>
    <cellStyle name="Grey 31" xfId="779" xr:uid="{00000000-0005-0000-0000-00000A030000}"/>
    <cellStyle name="Grey 32" xfId="780" xr:uid="{00000000-0005-0000-0000-00000B030000}"/>
    <cellStyle name="Grey 33" xfId="781" xr:uid="{00000000-0005-0000-0000-00000C030000}"/>
    <cellStyle name="Grey 34" xfId="782" xr:uid="{00000000-0005-0000-0000-00000D030000}"/>
    <cellStyle name="Grey 35" xfId="783" xr:uid="{00000000-0005-0000-0000-00000E030000}"/>
    <cellStyle name="Grey 36" xfId="784" xr:uid="{00000000-0005-0000-0000-00000F030000}"/>
    <cellStyle name="Grey 4" xfId="785" xr:uid="{00000000-0005-0000-0000-000010030000}"/>
    <cellStyle name="Grey 5" xfId="786" xr:uid="{00000000-0005-0000-0000-000011030000}"/>
    <cellStyle name="Grey 6" xfId="787" xr:uid="{00000000-0005-0000-0000-000012030000}"/>
    <cellStyle name="Grey 7" xfId="788" xr:uid="{00000000-0005-0000-0000-000013030000}"/>
    <cellStyle name="Grey 8" xfId="789" xr:uid="{00000000-0005-0000-0000-000014030000}"/>
    <cellStyle name="Grey 9" xfId="790" xr:uid="{00000000-0005-0000-0000-000015030000}"/>
    <cellStyle name="Header1" xfId="791" xr:uid="{00000000-0005-0000-0000-000016030000}"/>
    <cellStyle name="Header2" xfId="792" xr:uid="{00000000-0005-0000-0000-000017030000}"/>
    <cellStyle name="Heading 1" xfId="793" builtinId="16" customBuiltin="1"/>
    <cellStyle name="Heading 1 2" xfId="794" xr:uid="{00000000-0005-0000-0000-000019030000}"/>
    <cellStyle name="Heading 1 2 2" xfId="795" xr:uid="{00000000-0005-0000-0000-00001A030000}"/>
    <cellStyle name="Heading 1 2 3" xfId="796" xr:uid="{00000000-0005-0000-0000-00001B030000}"/>
    <cellStyle name="Heading 1 2 4" xfId="797" xr:uid="{00000000-0005-0000-0000-00001C030000}"/>
    <cellStyle name="Heading 1 2 5" xfId="798" xr:uid="{00000000-0005-0000-0000-00001D030000}"/>
    <cellStyle name="Heading 1 2 6" xfId="799" xr:uid="{00000000-0005-0000-0000-00001E030000}"/>
    <cellStyle name="Heading 1 2 7" xfId="800" xr:uid="{00000000-0005-0000-0000-00001F030000}"/>
    <cellStyle name="Heading 1 3" xfId="801" xr:uid="{00000000-0005-0000-0000-000020030000}"/>
    <cellStyle name="Heading 1 3 2" xfId="802" xr:uid="{00000000-0005-0000-0000-000021030000}"/>
    <cellStyle name="Heading 1 3 3" xfId="803" xr:uid="{00000000-0005-0000-0000-000022030000}"/>
    <cellStyle name="Heading 1 3 4" xfId="804" xr:uid="{00000000-0005-0000-0000-000023030000}"/>
    <cellStyle name="Heading 1 3 5" xfId="805" xr:uid="{00000000-0005-0000-0000-000024030000}"/>
    <cellStyle name="Heading 1 3 6" xfId="806" xr:uid="{00000000-0005-0000-0000-000025030000}"/>
    <cellStyle name="Heading 1 3 7" xfId="807" xr:uid="{00000000-0005-0000-0000-000026030000}"/>
    <cellStyle name="Heading 1 4" xfId="808" xr:uid="{00000000-0005-0000-0000-000027030000}"/>
    <cellStyle name="Heading 1 4 2" xfId="809" xr:uid="{00000000-0005-0000-0000-000028030000}"/>
    <cellStyle name="Heading 1 4 3" xfId="810" xr:uid="{00000000-0005-0000-0000-000029030000}"/>
    <cellStyle name="Heading 1 4 4" xfId="811" xr:uid="{00000000-0005-0000-0000-00002A030000}"/>
    <cellStyle name="Heading 1 4 5" xfId="812" xr:uid="{00000000-0005-0000-0000-00002B030000}"/>
    <cellStyle name="Heading 1 4 6" xfId="813" xr:uid="{00000000-0005-0000-0000-00002C030000}"/>
    <cellStyle name="Heading 1 4 7" xfId="814" xr:uid="{00000000-0005-0000-0000-00002D030000}"/>
    <cellStyle name="Heading 1 5" xfId="815" xr:uid="{00000000-0005-0000-0000-00002E030000}"/>
    <cellStyle name="Heading 2" xfId="816" builtinId="17" customBuiltin="1"/>
    <cellStyle name="Heading 2 2" xfId="817" xr:uid="{00000000-0005-0000-0000-000030030000}"/>
    <cellStyle name="Heading 2 2 2" xfId="818" xr:uid="{00000000-0005-0000-0000-000031030000}"/>
    <cellStyle name="Heading 2 2 3" xfId="819" xr:uid="{00000000-0005-0000-0000-000032030000}"/>
    <cellStyle name="Heading 2 2 4" xfId="820" xr:uid="{00000000-0005-0000-0000-000033030000}"/>
    <cellStyle name="Heading 2 2 5" xfId="821" xr:uid="{00000000-0005-0000-0000-000034030000}"/>
    <cellStyle name="Heading 2 2 6" xfId="822" xr:uid="{00000000-0005-0000-0000-000035030000}"/>
    <cellStyle name="Heading 2 2 7" xfId="823" xr:uid="{00000000-0005-0000-0000-000036030000}"/>
    <cellStyle name="Heading 2 3" xfId="824" xr:uid="{00000000-0005-0000-0000-000037030000}"/>
    <cellStyle name="Heading 2 3 2" xfId="825" xr:uid="{00000000-0005-0000-0000-000038030000}"/>
    <cellStyle name="Heading 2 3 3" xfId="826" xr:uid="{00000000-0005-0000-0000-000039030000}"/>
    <cellStyle name="Heading 2 3 4" xfId="827" xr:uid="{00000000-0005-0000-0000-00003A030000}"/>
    <cellStyle name="Heading 2 3 5" xfId="828" xr:uid="{00000000-0005-0000-0000-00003B030000}"/>
    <cellStyle name="Heading 2 3 6" xfId="829" xr:uid="{00000000-0005-0000-0000-00003C030000}"/>
    <cellStyle name="Heading 2 3 7" xfId="830" xr:uid="{00000000-0005-0000-0000-00003D030000}"/>
    <cellStyle name="Heading 2 4" xfId="831" xr:uid="{00000000-0005-0000-0000-00003E030000}"/>
    <cellStyle name="Heading 2 4 2" xfId="832" xr:uid="{00000000-0005-0000-0000-00003F030000}"/>
    <cellStyle name="Heading 2 4 3" xfId="833" xr:uid="{00000000-0005-0000-0000-000040030000}"/>
    <cellStyle name="Heading 2 4 4" xfId="834" xr:uid="{00000000-0005-0000-0000-000041030000}"/>
    <cellStyle name="Heading 2 4 5" xfId="835" xr:uid="{00000000-0005-0000-0000-000042030000}"/>
    <cellStyle name="Heading 2 4 6" xfId="836" xr:uid="{00000000-0005-0000-0000-000043030000}"/>
    <cellStyle name="Heading 2 4 7" xfId="837" xr:uid="{00000000-0005-0000-0000-000044030000}"/>
    <cellStyle name="Heading 2 5" xfId="838" xr:uid="{00000000-0005-0000-0000-000045030000}"/>
    <cellStyle name="Heading 3" xfId="839" builtinId="18" customBuiltin="1"/>
    <cellStyle name="Heading 3 2" xfId="840" xr:uid="{00000000-0005-0000-0000-000047030000}"/>
    <cellStyle name="Heading 3 2 2" xfId="841" xr:uid="{00000000-0005-0000-0000-000048030000}"/>
    <cellStyle name="Heading 3 2 3" xfId="842" xr:uid="{00000000-0005-0000-0000-000049030000}"/>
    <cellStyle name="Heading 3 2 4" xfId="843" xr:uid="{00000000-0005-0000-0000-00004A030000}"/>
    <cellStyle name="Heading 3 2 5" xfId="844" xr:uid="{00000000-0005-0000-0000-00004B030000}"/>
    <cellStyle name="Heading 3 2 6" xfId="845" xr:uid="{00000000-0005-0000-0000-00004C030000}"/>
    <cellStyle name="Heading 3 2 7" xfId="846" xr:uid="{00000000-0005-0000-0000-00004D030000}"/>
    <cellStyle name="Heading 3 3" xfId="847" xr:uid="{00000000-0005-0000-0000-00004E030000}"/>
    <cellStyle name="Heading 3 3 2" xfId="848" xr:uid="{00000000-0005-0000-0000-00004F030000}"/>
    <cellStyle name="Heading 3 3 3" xfId="849" xr:uid="{00000000-0005-0000-0000-000050030000}"/>
    <cellStyle name="Heading 3 3 4" xfId="850" xr:uid="{00000000-0005-0000-0000-000051030000}"/>
    <cellStyle name="Heading 3 3 5" xfId="851" xr:uid="{00000000-0005-0000-0000-000052030000}"/>
    <cellStyle name="Heading 3 3 6" xfId="852" xr:uid="{00000000-0005-0000-0000-000053030000}"/>
    <cellStyle name="Heading 3 3 7" xfId="853" xr:uid="{00000000-0005-0000-0000-000054030000}"/>
    <cellStyle name="Heading 3 4" xfId="854" xr:uid="{00000000-0005-0000-0000-000055030000}"/>
    <cellStyle name="Heading 3 4 2" xfId="855" xr:uid="{00000000-0005-0000-0000-000056030000}"/>
    <cellStyle name="Heading 3 4 3" xfId="856" xr:uid="{00000000-0005-0000-0000-000057030000}"/>
    <cellStyle name="Heading 3 4 4" xfId="857" xr:uid="{00000000-0005-0000-0000-000058030000}"/>
    <cellStyle name="Heading 3 4 5" xfId="858" xr:uid="{00000000-0005-0000-0000-000059030000}"/>
    <cellStyle name="Heading 3 4 6" xfId="859" xr:uid="{00000000-0005-0000-0000-00005A030000}"/>
    <cellStyle name="Heading 3 4 7" xfId="860" xr:uid="{00000000-0005-0000-0000-00005B030000}"/>
    <cellStyle name="Heading 4" xfId="861" builtinId="19" customBuiltin="1"/>
    <cellStyle name="Heading 4 2" xfId="862" xr:uid="{00000000-0005-0000-0000-00005D030000}"/>
    <cellStyle name="Heading 4 2 2" xfId="863" xr:uid="{00000000-0005-0000-0000-00005E030000}"/>
    <cellStyle name="Heading 4 2 3" xfId="864" xr:uid="{00000000-0005-0000-0000-00005F030000}"/>
    <cellStyle name="Heading 4 2 4" xfId="865" xr:uid="{00000000-0005-0000-0000-000060030000}"/>
    <cellStyle name="Heading 4 2 5" xfId="866" xr:uid="{00000000-0005-0000-0000-000061030000}"/>
    <cellStyle name="Heading 4 2 6" xfId="867" xr:uid="{00000000-0005-0000-0000-000062030000}"/>
    <cellStyle name="Heading 4 2 7" xfId="868" xr:uid="{00000000-0005-0000-0000-000063030000}"/>
    <cellStyle name="Heading 4 3" xfId="869" xr:uid="{00000000-0005-0000-0000-000064030000}"/>
    <cellStyle name="Heading 4 3 2" xfId="870" xr:uid="{00000000-0005-0000-0000-000065030000}"/>
    <cellStyle name="Heading 4 3 3" xfId="871" xr:uid="{00000000-0005-0000-0000-000066030000}"/>
    <cellStyle name="Heading 4 3 4" xfId="872" xr:uid="{00000000-0005-0000-0000-000067030000}"/>
    <cellStyle name="Heading 4 3 5" xfId="873" xr:uid="{00000000-0005-0000-0000-000068030000}"/>
    <cellStyle name="Heading 4 3 6" xfId="874" xr:uid="{00000000-0005-0000-0000-000069030000}"/>
    <cellStyle name="Heading 4 3 7" xfId="875" xr:uid="{00000000-0005-0000-0000-00006A030000}"/>
    <cellStyle name="Heading 4 4" xfId="876" xr:uid="{00000000-0005-0000-0000-00006B030000}"/>
    <cellStyle name="Heading 4 4 2" xfId="877" xr:uid="{00000000-0005-0000-0000-00006C030000}"/>
    <cellStyle name="Heading 4 4 3" xfId="878" xr:uid="{00000000-0005-0000-0000-00006D030000}"/>
    <cellStyle name="Heading 4 4 4" xfId="879" xr:uid="{00000000-0005-0000-0000-00006E030000}"/>
    <cellStyle name="Heading 4 4 5" xfId="880" xr:uid="{00000000-0005-0000-0000-00006F030000}"/>
    <cellStyle name="Heading 4 4 6" xfId="881" xr:uid="{00000000-0005-0000-0000-000070030000}"/>
    <cellStyle name="Heading 4 4 7" xfId="882" xr:uid="{00000000-0005-0000-0000-000071030000}"/>
    <cellStyle name="Heading1" xfId="883" xr:uid="{00000000-0005-0000-0000-000072030000}"/>
    <cellStyle name="Heading2" xfId="884" xr:uid="{00000000-0005-0000-0000-000073030000}"/>
    <cellStyle name="Hyperlink 2" xfId="1189" xr:uid="{09C0D89A-627F-4D9E-8A31-3405188F2280}"/>
    <cellStyle name="Input" xfId="885" builtinId="20" customBuiltin="1"/>
    <cellStyle name="Input [yellow]" xfId="886" xr:uid="{00000000-0005-0000-0000-000075030000}"/>
    <cellStyle name="Input [yellow] 10" xfId="887" xr:uid="{00000000-0005-0000-0000-000076030000}"/>
    <cellStyle name="Input [yellow] 11" xfId="888" xr:uid="{00000000-0005-0000-0000-000077030000}"/>
    <cellStyle name="Input [yellow] 12" xfId="889" xr:uid="{00000000-0005-0000-0000-000078030000}"/>
    <cellStyle name="Input [yellow] 13" xfId="890" xr:uid="{00000000-0005-0000-0000-000079030000}"/>
    <cellStyle name="Input [yellow] 14" xfId="891" xr:uid="{00000000-0005-0000-0000-00007A030000}"/>
    <cellStyle name="Input [yellow] 15" xfId="892" xr:uid="{00000000-0005-0000-0000-00007B030000}"/>
    <cellStyle name="Input [yellow] 16" xfId="893" xr:uid="{00000000-0005-0000-0000-00007C030000}"/>
    <cellStyle name="Input [yellow] 17" xfId="894" xr:uid="{00000000-0005-0000-0000-00007D030000}"/>
    <cellStyle name="Input [yellow] 18" xfId="895" xr:uid="{00000000-0005-0000-0000-00007E030000}"/>
    <cellStyle name="Input [yellow] 19" xfId="896" xr:uid="{00000000-0005-0000-0000-00007F030000}"/>
    <cellStyle name="Input [yellow] 2" xfId="897" xr:uid="{00000000-0005-0000-0000-000080030000}"/>
    <cellStyle name="Input [yellow] 20" xfId="898" xr:uid="{00000000-0005-0000-0000-000081030000}"/>
    <cellStyle name="Input [yellow] 21" xfId="899" xr:uid="{00000000-0005-0000-0000-000082030000}"/>
    <cellStyle name="Input [yellow] 22" xfId="900" xr:uid="{00000000-0005-0000-0000-000083030000}"/>
    <cellStyle name="Input [yellow] 23" xfId="901" xr:uid="{00000000-0005-0000-0000-000084030000}"/>
    <cellStyle name="Input [yellow] 24" xfId="902" xr:uid="{00000000-0005-0000-0000-000085030000}"/>
    <cellStyle name="Input [yellow] 25" xfId="903" xr:uid="{00000000-0005-0000-0000-000086030000}"/>
    <cellStyle name="Input [yellow] 26" xfId="904" xr:uid="{00000000-0005-0000-0000-000087030000}"/>
    <cellStyle name="Input [yellow] 27" xfId="905" xr:uid="{00000000-0005-0000-0000-000088030000}"/>
    <cellStyle name="Input [yellow] 28" xfId="906" xr:uid="{00000000-0005-0000-0000-000089030000}"/>
    <cellStyle name="Input [yellow] 29" xfId="907" xr:uid="{00000000-0005-0000-0000-00008A030000}"/>
    <cellStyle name="Input [yellow] 3" xfId="908" xr:uid="{00000000-0005-0000-0000-00008B030000}"/>
    <cellStyle name="Input [yellow] 30" xfId="909" xr:uid="{00000000-0005-0000-0000-00008C030000}"/>
    <cellStyle name="Input [yellow] 31" xfId="910" xr:uid="{00000000-0005-0000-0000-00008D030000}"/>
    <cellStyle name="Input [yellow] 32" xfId="911" xr:uid="{00000000-0005-0000-0000-00008E030000}"/>
    <cellStyle name="Input [yellow] 33" xfId="912" xr:uid="{00000000-0005-0000-0000-00008F030000}"/>
    <cellStyle name="Input [yellow] 34" xfId="913" xr:uid="{00000000-0005-0000-0000-000090030000}"/>
    <cellStyle name="Input [yellow] 35" xfId="914" xr:uid="{00000000-0005-0000-0000-000091030000}"/>
    <cellStyle name="Input [yellow] 36" xfId="915" xr:uid="{00000000-0005-0000-0000-000092030000}"/>
    <cellStyle name="Input [yellow] 4" xfId="916" xr:uid="{00000000-0005-0000-0000-000093030000}"/>
    <cellStyle name="Input [yellow] 5" xfId="917" xr:uid="{00000000-0005-0000-0000-000094030000}"/>
    <cellStyle name="Input [yellow] 6" xfId="918" xr:uid="{00000000-0005-0000-0000-000095030000}"/>
    <cellStyle name="Input [yellow] 7" xfId="919" xr:uid="{00000000-0005-0000-0000-000096030000}"/>
    <cellStyle name="Input [yellow] 8" xfId="920" xr:uid="{00000000-0005-0000-0000-000097030000}"/>
    <cellStyle name="Input [yellow] 9" xfId="921" xr:uid="{00000000-0005-0000-0000-000098030000}"/>
    <cellStyle name="Input 2" xfId="922" xr:uid="{00000000-0005-0000-0000-000099030000}"/>
    <cellStyle name="Input 2 2" xfId="923" xr:uid="{00000000-0005-0000-0000-00009A030000}"/>
    <cellStyle name="Input 2 3" xfId="924" xr:uid="{00000000-0005-0000-0000-00009B030000}"/>
    <cellStyle name="Input 2 4" xfId="925" xr:uid="{00000000-0005-0000-0000-00009C030000}"/>
    <cellStyle name="Input 2 5" xfId="926" xr:uid="{00000000-0005-0000-0000-00009D030000}"/>
    <cellStyle name="Input 2 6" xfId="927" xr:uid="{00000000-0005-0000-0000-00009E030000}"/>
    <cellStyle name="Input 2 7" xfId="928" xr:uid="{00000000-0005-0000-0000-00009F030000}"/>
    <cellStyle name="Input 3" xfId="929" xr:uid="{00000000-0005-0000-0000-0000A0030000}"/>
    <cellStyle name="Input 3 2" xfId="930" xr:uid="{00000000-0005-0000-0000-0000A1030000}"/>
    <cellStyle name="Input 3 3" xfId="931" xr:uid="{00000000-0005-0000-0000-0000A2030000}"/>
    <cellStyle name="Input 3 4" xfId="932" xr:uid="{00000000-0005-0000-0000-0000A3030000}"/>
    <cellStyle name="Input 3 5" xfId="933" xr:uid="{00000000-0005-0000-0000-0000A4030000}"/>
    <cellStyle name="Input 3 6" xfId="934" xr:uid="{00000000-0005-0000-0000-0000A5030000}"/>
    <cellStyle name="Input 3 7" xfId="935" xr:uid="{00000000-0005-0000-0000-0000A6030000}"/>
    <cellStyle name="Input 4" xfId="936" xr:uid="{00000000-0005-0000-0000-0000A7030000}"/>
    <cellStyle name="Input 4 2" xfId="937" xr:uid="{00000000-0005-0000-0000-0000A8030000}"/>
    <cellStyle name="Input 4 3" xfId="938" xr:uid="{00000000-0005-0000-0000-0000A9030000}"/>
    <cellStyle name="Input 4 4" xfId="939" xr:uid="{00000000-0005-0000-0000-0000AA030000}"/>
    <cellStyle name="Input 4 5" xfId="940" xr:uid="{00000000-0005-0000-0000-0000AB030000}"/>
    <cellStyle name="Input 4 6" xfId="941" xr:uid="{00000000-0005-0000-0000-0000AC030000}"/>
    <cellStyle name="Input 4 7" xfId="942" xr:uid="{00000000-0005-0000-0000-0000AD030000}"/>
    <cellStyle name="Left line" xfId="943" xr:uid="{00000000-0005-0000-0000-0000AE030000}"/>
    <cellStyle name="Link Currency (0)" xfId="944" xr:uid="{00000000-0005-0000-0000-0000AF030000}"/>
    <cellStyle name="Link Currency (2)" xfId="945" xr:uid="{00000000-0005-0000-0000-0000B0030000}"/>
    <cellStyle name="Link Units (0)" xfId="946" xr:uid="{00000000-0005-0000-0000-0000B1030000}"/>
    <cellStyle name="Link Units (1)" xfId="947" xr:uid="{00000000-0005-0000-0000-0000B2030000}"/>
    <cellStyle name="Link Units (2)" xfId="948" xr:uid="{00000000-0005-0000-0000-0000B3030000}"/>
    <cellStyle name="Linked Cell" xfId="949" builtinId="24" customBuiltin="1"/>
    <cellStyle name="Linked Cell 2" xfId="950" xr:uid="{00000000-0005-0000-0000-0000B5030000}"/>
    <cellStyle name="Linked Cell 2 2" xfId="951" xr:uid="{00000000-0005-0000-0000-0000B6030000}"/>
    <cellStyle name="Linked Cell 2 3" xfId="952" xr:uid="{00000000-0005-0000-0000-0000B7030000}"/>
    <cellStyle name="Linked Cell 2 4" xfId="953" xr:uid="{00000000-0005-0000-0000-0000B8030000}"/>
    <cellStyle name="Linked Cell 2 5" xfId="954" xr:uid="{00000000-0005-0000-0000-0000B9030000}"/>
    <cellStyle name="Linked Cell 2 6" xfId="955" xr:uid="{00000000-0005-0000-0000-0000BA030000}"/>
    <cellStyle name="Linked Cell 2 7" xfId="956" xr:uid="{00000000-0005-0000-0000-0000BB030000}"/>
    <cellStyle name="Linked Cell 3" xfId="957" xr:uid="{00000000-0005-0000-0000-0000BC030000}"/>
    <cellStyle name="Linked Cell 3 2" xfId="958" xr:uid="{00000000-0005-0000-0000-0000BD030000}"/>
    <cellStyle name="Linked Cell 3 3" xfId="959" xr:uid="{00000000-0005-0000-0000-0000BE030000}"/>
    <cellStyle name="Linked Cell 3 4" xfId="960" xr:uid="{00000000-0005-0000-0000-0000BF030000}"/>
    <cellStyle name="Linked Cell 3 5" xfId="961" xr:uid="{00000000-0005-0000-0000-0000C0030000}"/>
    <cellStyle name="Linked Cell 3 6" xfId="962" xr:uid="{00000000-0005-0000-0000-0000C1030000}"/>
    <cellStyle name="Linked Cell 3 7" xfId="963" xr:uid="{00000000-0005-0000-0000-0000C2030000}"/>
    <cellStyle name="Linked Cell 4" xfId="964" xr:uid="{00000000-0005-0000-0000-0000C3030000}"/>
    <cellStyle name="Linked Cell 4 2" xfId="965" xr:uid="{00000000-0005-0000-0000-0000C4030000}"/>
    <cellStyle name="Linked Cell 4 3" xfId="966" xr:uid="{00000000-0005-0000-0000-0000C5030000}"/>
    <cellStyle name="Linked Cell 4 4" xfId="967" xr:uid="{00000000-0005-0000-0000-0000C6030000}"/>
    <cellStyle name="Linked Cell 4 5" xfId="968" xr:uid="{00000000-0005-0000-0000-0000C7030000}"/>
    <cellStyle name="Linked Cell 4 6" xfId="969" xr:uid="{00000000-0005-0000-0000-0000C8030000}"/>
    <cellStyle name="Linked Cell 4 7" xfId="970" xr:uid="{00000000-0005-0000-0000-0000C9030000}"/>
    <cellStyle name="Neutral" xfId="971" builtinId="28" customBuiltin="1"/>
    <cellStyle name="Neutral 2" xfId="972" xr:uid="{00000000-0005-0000-0000-0000CB030000}"/>
    <cellStyle name="Neutral 2 2" xfId="973" xr:uid="{00000000-0005-0000-0000-0000CC030000}"/>
    <cellStyle name="Neutral 2 3" xfId="974" xr:uid="{00000000-0005-0000-0000-0000CD030000}"/>
    <cellStyle name="Neutral 2 4" xfId="975" xr:uid="{00000000-0005-0000-0000-0000CE030000}"/>
    <cellStyle name="Neutral 2 5" xfId="976" xr:uid="{00000000-0005-0000-0000-0000CF030000}"/>
    <cellStyle name="Neutral 2 6" xfId="977" xr:uid="{00000000-0005-0000-0000-0000D0030000}"/>
    <cellStyle name="Neutral 2 7" xfId="978" xr:uid="{00000000-0005-0000-0000-0000D1030000}"/>
    <cellStyle name="Neutral 3" xfId="979" xr:uid="{00000000-0005-0000-0000-0000D2030000}"/>
    <cellStyle name="Neutral 3 2" xfId="980" xr:uid="{00000000-0005-0000-0000-0000D3030000}"/>
    <cellStyle name="Neutral 3 3" xfId="981" xr:uid="{00000000-0005-0000-0000-0000D4030000}"/>
    <cellStyle name="Neutral 3 4" xfId="982" xr:uid="{00000000-0005-0000-0000-0000D5030000}"/>
    <cellStyle name="Neutral 3 5" xfId="983" xr:uid="{00000000-0005-0000-0000-0000D6030000}"/>
    <cellStyle name="Neutral 3 6" xfId="984" xr:uid="{00000000-0005-0000-0000-0000D7030000}"/>
    <cellStyle name="Neutral 3 7" xfId="985" xr:uid="{00000000-0005-0000-0000-0000D8030000}"/>
    <cellStyle name="Neutral 4" xfId="986" xr:uid="{00000000-0005-0000-0000-0000D9030000}"/>
    <cellStyle name="Neutral 4 2" xfId="987" xr:uid="{00000000-0005-0000-0000-0000DA030000}"/>
    <cellStyle name="Neutral 4 3" xfId="988" xr:uid="{00000000-0005-0000-0000-0000DB030000}"/>
    <cellStyle name="Neutral 4 4" xfId="989" xr:uid="{00000000-0005-0000-0000-0000DC030000}"/>
    <cellStyle name="Neutral 4 5" xfId="990" xr:uid="{00000000-0005-0000-0000-0000DD030000}"/>
    <cellStyle name="Neutral 4 6" xfId="991" xr:uid="{00000000-0005-0000-0000-0000DE030000}"/>
    <cellStyle name="Neutral 4 7" xfId="992" xr:uid="{00000000-0005-0000-0000-0000DF030000}"/>
    <cellStyle name="Normal" xfId="0" builtinId="0"/>
    <cellStyle name="Normal - Style1" xfId="993" xr:uid="{00000000-0005-0000-0000-0000E1030000}"/>
    <cellStyle name="Normal 10" xfId="994" xr:uid="{00000000-0005-0000-0000-0000E2030000}"/>
    <cellStyle name="Normal 10 2" xfId="995" xr:uid="{00000000-0005-0000-0000-0000E3030000}"/>
    <cellStyle name="Normal 10 3 2 2" xfId="996" xr:uid="{00000000-0005-0000-0000-0000E4030000}"/>
    <cellStyle name="Normal 11" xfId="997" xr:uid="{00000000-0005-0000-0000-0000E5030000}"/>
    <cellStyle name="Normal 12" xfId="998" xr:uid="{00000000-0005-0000-0000-0000E6030000}"/>
    <cellStyle name="Normal 13" xfId="1185" xr:uid="{5536430C-72D6-4257-900E-30824A5C17D8}"/>
    <cellStyle name="Normal 14" xfId="1186" xr:uid="{17C5375C-2535-46E5-88F3-17088948A05B}"/>
    <cellStyle name="Normal 15" xfId="1188" xr:uid="{F7F52174-E58A-4B0B-AB3A-C1168E72E6B4}"/>
    <cellStyle name="Normal 2" xfId="999" xr:uid="{00000000-0005-0000-0000-0000E7030000}"/>
    <cellStyle name="Normal 2 2" xfId="1000" xr:uid="{00000000-0005-0000-0000-0000E8030000}"/>
    <cellStyle name="Normal 2 2 2" xfId="1001" xr:uid="{00000000-0005-0000-0000-0000E9030000}"/>
    <cellStyle name="Normal 2 2 3" xfId="1002" xr:uid="{00000000-0005-0000-0000-0000EA030000}"/>
    <cellStyle name="Normal 2 3" xfId="1003" xr:uid="{00000000-0005-0000-0000-0000EB030000}"/>
    <cellStyle name="Normal 2 4" xfId="1004" xr:uid="{00000000-0005-0000-0000-0000EC030000}"/>
    <cellStyle name="Normal 2 5" xfId="1005" xr:uid="{00000000-0005-0000-0000-0000ED030000}"/>
    <cellStyle name="Normal 2 5 2" xfId="1006" xr:uid="{00000000-0005-0000-0000-0000EE030000}"/>
    <cellStyle name="Normal 2 5 2 2" xfId="1007" xr:uid="{00000000-0005-0000-0000-0000EF030000}"/>
    <cellStyle name="Normal 2 5 2 3" xfId="1008" xr:uid="{00000000-0005-0000-0000-0000F0030000}"/>
    <cellStyle name="Normal 2 5 2 4" xfId="1009" xr:uid="{00000000-0005-0000-0000-0000F1030000}"/>
    <cellStyle name="Normal 2 5 2 4 2" xfId="1010" xr:uid="{00000000-0005-0000-0000-0000F2030000}"/>
    <cellStyle name="Normal 2 5 2 4 3" xfId="1011" xr:uid="{00000000-0005-0000-0000-0000F3030000}"/>
    <cellStyle name="Normal 2 5 3" xfId="1012" xr:uid="{00000000-0005-0000-0000-0000F4030000}"/>
    <cellStyle name="Normal 2 5 3 2" xfId="1013" xr:uid="{00000000-0005-0000-0000-0000F5030000}"/>
    <cellStyle name="Normal 2 6" xfId="1014" xr:uid="{00000000-0005-0000-0000-0000F6030000}"/>
    <cellStyle name="Normal 2 7" xfId="1015" xr:uid="{00000000-0005-0000-0000-0000F7030000}"/>
    <cellStyle name="Normal 3" xfId="1016" xr:uid="{00000000-0005-0000-0000-0000F8030000}"/>
    <cellStyle name="Normal 3 2" xfId="1017" xr:uid="{00000000-0005-0000-0000-0000F9030000}"/>
    <cellStyle name="Normal 3 3" xfId="1018" xr:uid="{00000000-0005-0000-0000-0000FA030000}"/>
    <cellStyle name="Normal 3 4" xfId="1019" xr:uid="{00000000-0005-0000-0000-0000FB030000}"/>
    <cellStyle name="Normal 3 5" xfId="1020" xr:uid="{00000000-0005-0000-0000-0000FC030000}"/>
    <cellStyle name="Normal 3 6" xfId="1021" xr:uid="{00000000-0005-0000-0000-0000FD030000}"/>
    <cellStyle name="Normal 3 7" xfId="1022" xr:uid="{00000000-0005-0000-0000-0000FE030000}"/>
    <cellStyle name="Normal 4" xfId="1023" xr:uid="{00000000-0005-0000-0000-0000FF030000}"/>
    <cellStyle name="Normal 4 2" xfId="1024" xr:uid="{00000000-0005-0000-0000-000000040000}"/>
    <cellStyle name="Normal 4 3" xfId="1025" xr:uid="{00000000-0005-0000-0000-000001040000}"/>
    <cellStyle name="Normal 4 4" xfId="1026" xr:uid="{00000000-0005-0000-0000-000002040000}"/>
    <cellStyle name="Normal 4 5" xfId="1027" xr:uid="{00000000-0005-0000-0000-000003040000}"/>
    <cellStyle name="Normal 4 6" xfId="1028" xr:uid="{00000000-0005-0000-0000-000004040000}"/>
    <cellStyle name="Normal 4 7" xfId="1029" xr:uid="{00000000-0005-0000-0000-000005040000}"/>
    <cellStyle name="Normal 4 7 2" xfId="1030" xr:uid="{00000000-0005-0000-0000-000006040000}"/>
    <cellStyle name="Normal 5" xfId="1031" xr:uid="{00000000-0005-0000-0000-000007040000}"/>
    <cellStyle name="Normal 6" xfId="1032" xr:uid="{00000000-0005-0000-0000-000008040000}"/>
    <cellStyle name="Normal 7" xfId="1033" xr:uid="{00000000-0005-0000-0000-000009040000}"/>
    <cellStyle name="Normal 8" xfId="1034" xr:uid="{00000000-0005-0000-0000-00000A040000}"/>
    <cellStyle name="Normal 9" xfId="1035" xr:uid="{00000000-0005-0000-0000-00000B040000}"/>
    <cellStyle name="Normal_20019-SECTION-2" xfId="1036" xr:uid="{00000000-0005-0000-0000-00000C040000}"/>
    <cellStyle name="Note" xfId="1037" builtinId="10" customBuiltin="1"/>
    <cellStyle name="Note 2" xfId="1038" xr:uid="{00000000-0005-0000-0000-00000F040000}"/>
    <cellStyle name="Note 2 2" xfId="1039" xr:uid="{00000000-0005-0000-0000-000010040000}"/>
    <cellStyle name="Note 2 3" xfId="1040" xr:uid="{00000000-0005-0000-0000-000011040000}"/>
    <cellStyle name="Note 2 4" xfId="1041" xr:uid="{00000000-0005-0000-0000-000012040000}"/>
    <cellStyle name="Note 2 5" xfId="1042" xr:uid="{00000000-0005-0000-0000-000013040000}"/>
    <cellStyle name="Note 2 6" xfId="1043" xr:uid="{00000000-0005-0000-0000-000014040000}"/>
    <cellStyle name="Note 2 7" xfId="1044" xr:uid="{00000000-0005-0000-0000-000015040000}"/>
    <cellStyle name="Note 3" xfId="1045" xr:uid="{00000000-0005-0000-0000-000016040000}"/>
    <cellStyle name="Note 3 2" xfId="1046" xr:uid="{00000000-0005-0000-0000-000017040000}"/>
    <cellStyle name="Note 3 3" xfId="1047" xr:uid="{00000000-0005-0000-0000-000018040000}"/>
    <cellStyle name="Note 3 4" xfId="1048" xr:uid="{00000000-0005-0000-0000-000019040000}"/>
    <cellStyle name="Note 3 5" xfId="1049" xr:uid="{00000000-0005-0000-0000-00001A040000}"/>
    <cellStyle name="Note 3 6" xfId="1050" xr:uid="{00000000-0005-0000-0000-00001B040000}"/>
    <cellStyle name="Note 3 7" xfId="1051" xr:uid="{00000000-0005-0000-0000-00001C040000}"/>
    <cellStyle name="Note 4" xfId="1052" xr:uid="{00000000-0005-0000-0000-00001D040000}"/>
    <cellStyle name="Note 4 2" xfId="1053" xr:uid="{00000000-0005-0000-0000-00001E040000}"/>
    <cellStyle name="Note 4 3" xfId="1054" xr:uid="{00000000-0005-0000-0000-00001F040000}"/>
    <cellStyle name="Note 4 4" xfId="1055" xr:uid="{00000000-0005-0000-0000-000020040000}"/>
    <cellStyle name="Note 4 5" xfId="1056" xr:uid="{00000000-0005-0000-0000-000021040000}"/>
    <cellStyle name="Note 4 6" xfId="1057" xr:uid="{00000000-0005-0000-0000-000022040000}"/>
    <cellStyle name="Note 4 7" xfId="1058" xr:uid="{00000000-0005-0000-0000-000023040000}"/>
    <cellStyle name="OPSKRIF" xfId="1059" xr:uid="{00000000-0005-0000-0000-000024040000}"/>
    <cellStyle name="OPSKRIF 2" xfId="1060" xr:uid="{00000000-0005-0000-0000-000025040000}"/>
    <cellStyle name="OPSKRIF 2 2" xfId="1061" xr:uid="{00000000-0005-0000-0000-000026040000}"/>
    <cellStyle name="OPSKRIF_0801r BOQ" xfId="1062" xr:uid="{00000000-0005-0000-0000-000027040000}"/>
    <cellStyle name="OPSKRIFTE" xfId="1063" xr:uid="{00000000-0005-0000-0000-000028040000}"/>
    <cellStyle name="Output" xfId="1064" builtinId="21" customBuiltin="1"/>
    <cellStyle name="Output 2" xfId="1065" xr:uid="{00000000-0005-0000-0000-00002A040000}"/>
    <cellStyle name="Output 2 2" xfId="1066" xr:uid="{00000000-0005-0000-0000-00002B040000}"/>
    <cellStyle name="Output 2 3" xfId="1067" xr:uid="{00000000-0005-0000-0000-00002C040000}"/>
    <cellStyle name="Output 2 4" xfId="1068" xr:uid="{00000000-0005-0000-0000-00002D040000}"/>
    <cellStyle name="Output 2 5" xfId="1069" xr:uid="{00000000-0005-0000-0000-00002E040000}"/>
    <cellStyle name="Output 2 6" xfId="1070" xr:uid="{00000000-0005-0000-0000-00002F040000}"/>
    <cellStyle name="Output 2 7" xfId="1071" xr:uid="{00000000-0005-0000-0000-000030040000}"/>
    <cellStyle name="Output 3" xfId="1072" xr:uid="{00000000-0005-0000-0000-000031040000}"/>
    <cellStyle name="Output 3 2" xfId="1073" xr:uid="{00000000-0005-0000-0000-000032040000}"/>
    <cellStyle name="Output 3 3" xfId="1074" xr:uid="{00000000-0005-0000-0000-000033040000}"/>
    <cellStyle name="Output 3 4" xfId="1075" xr:uid="{00000000-0005-0000-0000-000034040000}"/>
    <cellStyle name="Output 3 5" xfId="1076" xr:uid="{00000000-0005-0000-0000-000035040000}"/>
    <cellStyle name="Output 3 6" xfId="1077" xr:uid="{00000000-0005-0000-0000-000036040000}"/>
    <cellStyle name="Output 3 7" xfId="1078" xr:uid="{00000000-0005-0000-0000-000037040000}"/>
    <cellStyle name="Output 4" xfId="1079" xr:uid="{00000000-0005-0000-0000-000038040000}"/>
    <cellStyle name="Output 4 2" xfId="1080" xr:uid="{00000000-0005-0000-0000-000039040000}"/>
    <cellStyle name="Output 4 3" xfId="1081" xr:uid="{00000000-0005-0000-0000-00003A040000}"/>
    <cellStyle name="Output 4 4" xfId="1082" xr:uid="{00000000-0005-0000-0000-00003B040000}"/>
    <cellStyle name="Output 4 5" xfId="1083" xr:uid="{00000000-0005-0000-0000-00003C040000}"/>
    <cellStyle name="Output 4 6" xfId="1084" xr:uid="{00000000-0005-0000-0000-00003D040000}"/>
    <cellStyle name="Output 4 7" xfId="1085" xr:uid="{00000000-0005-0000-0000-00003E040000}"/>
    <cellStyle name="Percent" xfId="1086" builtinId="5"/>
    <cellStyle name="Percent [0]" xfId="1087" xr:uid="{00000000-0005-0000-0000-000040040000}"/>
    <cellStyle name="Percent [00]" xfId="1088" xr:uid="{00000000-0005-0000-0000-000041040000}"/>
    <cellStyle name="Percent [2]" xfId="1089" xr:uid="{00000000-0005-0000-0000-000042040000}"/>
    <cellStyle name="Percent 10" xfId="1090" xr:uid="{00000000-0005-0000-0000-000043040000}"/>
    <cellStyle name="Percent 11" xfId="1187" xr:uid="{EE553ABC-9688-4BB3-8ED4-36C6B385BBF9}"/>
    <cellStyle name="Percent 2" xfId="1091" xr:uid="{00000000-0005-0000-0000-000044040000}"/>
    <cellStyle name="Percent 2 2" xfId="1092" xr:uid="{00000000-0005-0000-0000-000045040000}"/>
    <cellStyle name="Percent 2 2 2" xfId="1093" xr:uid="{00000000-0005-0000-0000-000046040000}"/>
    <cellStyle name="Percent 2 3" xfId="1094" xr:uid="{00000000-0005-0000-0000-000047040000}"/>
    <cellStyle name="Percent 2 4" xfId="1095" xr:uid="{00000000-0005-0000-0000-000048040000}"/>
    <cellStyle name="Percent 3" xfId="1096" xr:uid="{00000000-0005-0000-0000-000049040000}"/>
    <cellStyle name="Percent 4" xfId="1097" xr:uid="{00000000-0005-0000-0000-00004A040000}"/>
    <cellStyle name="Percent 4 2" xfId="1098" xr:uid="{00000000-0005-0000-0000-00004B040000}"/>
    <cellStyle name="Percent 5" xfId="1099" xr:uid="{00000000-0005-0000-0000-00004C040000}"/>
    <cellStyle name="Percent 6" xfId="1100" xr:uid="{00000000-0005-0000-0000-00004D040000}"/>
    <cellStyle name="Percent 7" xfId="1101" xr:uid="{00000000-0005-0000-0000-00004E040000}"/>
    <cellStyle name="Percent 8" xfId="1102" xr:uid="{00000000-0005-0000-0000-00004F040000}"/>
    <cellStyle name="Percent 9" xfId="1103" xr:uid="{00000000-0005-0000-0000-000050040000}"/>
    <cellStyle name="PrePop Currency (0)" xfId="1104" xr:uid="{00000000-0005-0000-0000-000051040000}"/>
    <cellStyle name="PrePop Currency (2)" xfId="1105" xr:uid="{00000000-0005-0000-0000-000052040000}"/>
    <cellStyle name="PrePop Units (0)" xfId="1106" xr:uid="{00000000-0005-0000-0000-000053040000}"/>
    <cellStyle name="PrePop Units (1)" xfId="1107" xr:uid="{00000000-0005-0000-0000-000054040000}"/>
    <cellStyle name="PrePop Units (2)" xfId="1108" xr:uid="{00000000-0005-0000-0000-000055040000}"/>
    <cellStyle name="STYL1 - Style1" xfId="1109" xr:uid="{00000000-0005-0000-0000-000056040000}"/>
    <cellStyle name="STYL2 - Style2" xfId="1110" xr:uid="{00000000-0005-0000-0000-000057040000}"/>
    <cellStyle name="STYL3 - Style3" xfId="1111" xr:uid="{00000000-0005-0000-0000-000058040000}"/>
    <cellStyle name="STYL4 - Style4" xfId="1112" xr:uid="{00000000-0005-0000-0000-000059040000}"/>
    <cellStyle name="STYL5 - Style5" xfId="1113" xr:uid="{00000000-0005-0000-0000-00005A040000}"/>
    <cellStyle name="Text Indent A" xfId="1114" xr:uid="{00000000-0005-0000-0000-00005B040000}"/>
    <cellStyle name="Text Indent B" xfId="1115" xr:uid="{00000000-0005-0000-0000-00005C040000}"/>
    <cellStyle name="Text Indent C" xfId="1116" xr:uid="{00000000-0005-0000-0000-00005D040000}"/>
    <cellStyle name="Title" xfId="1117" builtinId="15" customBuiltin="1"/>
    <cellStyle name="Title 2" xfId="1118" xr:uid="{00000000-0005-0000-0000-00005F040000}"/>
    <cellStyle name="Title 2 2" xfId="1119" xr:uid="{00000000-0005-0000-0000-000060040000}"/>
    <cellStyle name="Title 2 3" xfId="1120" xr:uid="{00000000-0005-0000-0000-000061040000}"/>
    <cellStyle name="Title 2 4" xfId="1121" xr:uid="{00000000-0005-0000-0000-000062040000}"/>
    <cellStyle name="Title 2 5" xfId="1122" xr:uid="{00000000-0005-0000-0000-000063040000}"/>
    <cellStyle name="Title 2 6" xfId="1123" xr:uid="{00000000-0005-0000-0000-000064040000}"/>
    <cellStyle name="Title 2 7" xfId="1124" xr:uid="{00000000-0005-0000-0000-000065040000}"/>
    <cellStyle name="Title 3" xfId="1125" xr:uid="{00000000-0005-0000-0000-000066040000}"/>
    <cellStyle name="Title 3 2" xfId="1126" xr:uid="{00000000-0005-0000-0000-000067040000}"/>
    <cellStyle name="Title 3 3" xfId="1127" xr:uid="{00000000-0005-0000-0000-000068040000}"/>
    <cellStyle name="Title 3 4" xfId="1128" xr:uid="{00000000-0005-0000-0000-000069040000}"/>
    <cellStyle name="Title 3 5" xfId="1129" xr:uid="{00000000-0005-0000-0000-00006A040000}"/>
    <cellStyle name="Title 3 6" xfId="1130" xr:uid="{00000000-0005-0000-0000-00006B040000}"/>
    <cellStyle name="Title 3 7" xfId="1131" xr:uid="{00000000-0005-0000-0000-00006C040000}"/>
    <cellStyle name="Title 4" xfId="1132" xr:uid="{00000000-0005-0000-0000-00006D040000}"/>
    <cellStyle name="Title 4 2" xfId="1133" xr:uid="{00000000-0005-0000-0000-00006E040000}"/>
    <cellStyle name="Title 4 3" xfId="1134" xr:uid="{00000000-0005-0000-0000-00006F040000}"/>
    <cellStyle name="Title 4 4" xfId="1135" xr:uid="{00000000-0005-0000-0000-000070040000}"/>
    <cellStyle name="Title 4 5" xfId="1136" xr:uid="{00000000-0005-0000-0000-000071040000}"/>
    <cellStyle name="Title 4 6" xfId="1137" xr:uid="{00000000-0005-0000-0000-000072040000}"/>
    <cellStyle name="Title 4 7" xfId="1138" xr:uid="{00000000-0005-0000-0000-000073040000}"/>
    <cellStyle name="Total" xfId="1139" builtinId="25" customBuiltin="1"/>
    <cellStyle name="Total 2" xfId="1140" xr:uid="{00000000-0005-0000-0000-000075040000}"/>
    <cellStyle name="Total 2 2" xfId="1141" xr:uid="{00000000-0005-0000-0000-000076040000}"/>
    <cellStyle name="Total 2 3" xfId="1142" xr:uid="{00000000-0005-0000-0000-000077040000}"/>
    <cellStyle name="Total 2 4" xfId="1143" xr:uid="{00000000-0005-0000-0000-000078040000}"/>
    <cellStyle name="Total 2 5" xfId="1144" xr:uid="{00000000-0005-0000-0000-000079040000}"/>
    <cellStyle name="Total 2 6" xfId="1145" xr:uid="{00000000-0005-0000-0000-00007A040000}"/>
    <cellStyle name="Total 2 7" xfId="1146" xr:uid="{00000000-0005-0000-0000-00007B040000}"/>
    <cellStyle name="Total 3" xfId="1147" xr:uid="{00000000-0005-0000-0000-00007C040000}"/>
    <cellStyle name="Total 3 2" xfId="1148" xr:uid="{00000000-0005-0000-0000-00007D040000}"/>
    <cellStyle name="Total 3 3" xfId="1149" xr:uid="{00000000-0005-0000-0000-00007E040000}"/>
    <cellStyle name="Total 3 4" xfId="1150" xr:uid="{00000000-0005-0000-0000-00007F040000}"/>
    <cellStyle name="Total 3 5" xfId="1151" xr:uid="{00000000-0005-0000-0000-000080040000}"/>
    <cellStyle name="Total 3 6" xfId="1152" xr:uid="{00000000-0005-0000-0000-000081040000}"/>
    <cellStyle name="Total 3 7" xfId="1153" xr:uid="{00000000-0005-0000-0000-000082040000}"/>
    <cellStyle name="Total 4" xfId="1154" xr:uid="{00000000-0005-0000-0000-000083040000}"/>
    <cellStyle name="Total 4 2" xfId="1155" xr:uid="{00000000-0005-0000-0000-000084040000}"/>
    <cellStyle name="Total 4 3" xfId="1156" xr:uid="{00000000-0005-0000-0000-000085040000}"/>
    <cellStyle name="Total 4 4" xfId="1157" xr:uid="{00000000-0005-0000-0000-000086040000}"/>
    <cellStyle name="Total 4 5" xfId="1158" xr:uid="{00000000-0005-0000-0000-000087040000}"/>
    <cellStyle name="Total 4 6" xfId="1159" xr:uid="{00000000-0005-0000-0000-000088040000}"/>
    <cellStyle name="Total 4 7" xfId="1160" xr:uid="{00000000-0005-0000-0000-000089040000}"/>
    <cellStyle name="Total 5" xfId="1161" xr:uid="{00000000-0005-0000-0000-00008A040000}"/>
    <cellStyle name="Update" xfId="1162" xr:uid="{00000000-0005-0000-0000-00008B040000}"/>
    <cellStyle name="Warning Text" xfId="1163" builtinId="11" customBuiltin="1"/>
    <cellStyle name="Warning Text 2" xfId="1164" xr:uid="{00000000-0005-0000-0000-00008D040000}"/>
    <cellStyle name="Warning Text 2 2" xfId="1165" xr:uid="{00000000-0005-0000-0000-00008E040000}"/>
    <cellStyle name="Warning Text 2 3" xfId="1166" xr:uid="{00000000-0005-0000-0000-00008F040000}"/>
    <cellStyle name="Warning Text 2 4" xfId="1167" xr:uid="{00000000-0005-0000-0000-000090040000}"/>
    <cellStyle name="Warning Text 2 5" xfId="1168" xr:uid="{00000000-0005-0000-0000-000091040000}"/>
    <cellStyle name="Warning Text 2 6" xfId="1169" xr:uid="{00000000-0005-0000-0000-000092040000}"/>
    <cellStyle name="Warning Text 2 7" xfId="1170" xr:uid="{00000000-0005-0000-0000-000093040000}"/>
    <cellStyle name="Warning Text 3" xfId="1171" xr:uid="{00000000-0005-0000-0000-000094040000}"/>
    <cellStyle name="Warning Text 3 2" xfId="1172" xr:uid="{00000000-0005-0000-0000-000095040000}"/>
    <cellStyle name="Warning Text 3 3" xfId="1173" xr:uid="{00000000-0005-0000-0000-000096040000}"/>
    <cellStyle name="Warning Text 3 4" xfId="1174" xr:uid="{00000000-0005-0000-0000-000097040000}"/>
    <cellStyle name="Warning Text 3 5" xfId="1175" xr:uid="{00000000-0005-0000-0000-000098040000}"/>
    <cellStyle name="Warning Text 3 6" xfId="1176" xr:uid="{00000000-0005-0000-0000-000099040000}"/>
    <cellStyle name="Warning Text 3 7" xfId="1177" xr:uid="{00000000-0005-0000-0000-00009A040000}"/>
    <cellStyle name="Warning Text 4" xfId="1178" xr:uid="{00000000-0005-0000-0000-00009B040000}"/>
    <cellStyle name="Warning Text 4 2" xfId="1179" xr:uid="{00000000-0005-0000-0000-00009C040000}"/>
    <cellStyle name="Warning Text 4 3" xfId="1180" xr:uid="{00000000-0005-0000-0000-00009D040000}"/>
    <cellStyle name="Warning Text 4 4" xfId="1181" xr:uid="{00000000-0005-0000-0000-00009E040000}"/>
    <cellStyle name="Warning Text 4 5" xfId="1182" xr:uid="{00000000-0005-0000-0000-00009F040000}"/>
    <cellStyle name="Warning Text 4 6" xfId="1183" xr:uid="{00000000-0005-0000-0000-0000A0040000}"/>
    <cellStyle name="Warning Text 4 7" xfId="1184" xr:uid="{00000000-0005-0000-0000-0000A104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0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248285</xdr:colOff>
      <xdr:row>5</xdr:row>
      <xdr:rowOff>153988</xdr:rowOff>
    </xdr:from>
    <xdr:to>
      <xdr:col>3</xdr:col>
      <xdr:colOff>368300</xdr:colOff>
      <xdr:row>11</xdr:row>
      <xdr:rowOff>38100</xdr:rowOff>
    </xdr:to>
    <xdr:pic>
      <xdr:nvPicPr>
        <xdr:cNvPr id="3" name="Picture 3">
          <a:extLst>
            <a:ext uri="{FF2B5EF4-FFF2-40B4-BE49-F238E27FC236}">
              <a16:creationId xmlns:a16="http://schemas.microsoft.com/office/drawing/2014/main" id="{B0089795-3B5A-6E1A-1858-E4B478DE3D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 y="1122363"/>
          <a:ext cx="2779078" cy="122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20</xdr:row>
      <xdr:rowOff>0</xdr:rowOff>
    </xdr:from>
    <xdr:ext cx="65" cy="172227"/>
    <xdr:sp macro="" textlink="">
      <xdr:nvSpPr>
        <xdr:cNvPr id="2" name="TextBox 1">
          <a:extLst>
            <a:ext uri="{FF2B5EF4-FFF2-40B4-BE49-F238E27FC236}">
              <a16:creationId xmlns:a16="http://schemas.microsoft.com/office/drawing/2014/main" id="{E8B58A9D-3CCB-4D91-9AA1-0756557A38A3}"/>
            </a:ext>
          </a:extLst>
        </xdr:cNvPr>
        <xdr:cNvSpPr txBox="1"/>
      </xdr:nvSpPr>
      <xdr:spPr>
        <a:xfrm>
          <a:off x="8829675" y="281397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20</xdr:row>
      <xdr:rowOff>0</xdr:rowOff>
    </xdr:from>
    <xdr:ext cx="65" cy="172227"/>
    <xdr:sp macro="" textlink="">
      <xdr:nvSpPr>
        <xdr:cNvPr id="3" name="TextBox 2">
          <a:extLst>
            <a:ext uri="{FF2B5EF4-FFF2-40B4-BE49-F238E27FC236}">
              <a16:creationId xmlns:a16="http://schemas.microsoft.com/office/drawing/2014/main" id="{89429E8B-9D5E-4157-A3FB-4E88F40A3C77}"/>
            </a:ext>
          </a:extLst>
        </xdr:cNvPr>
        <xdr:cNvSpPr txBox="1"/>
      </xdr:nvSpPr>
      <xdr:spPr>
        <a:xfrm>
          <a:off x="10058400" y="281397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71</xdr:row>
      <xdr:rowOff>0</xdr:rowOff>
    </xdr:from>
    <xdr:ext cx="65" cy="172227"/>
    <xdr:sp macro="" textlink="">
      <xdr:nvSpPr>
        <xdr:cNvPr id="4" name="TextBox 3">
          <a:extLst>
            <a:ext uri="{FF2B5EF4-FFF2-40B4-BE49-F238E27FC236}">
              <a16:creationId xmlns:a16="http://schemas.microsoft.com/office/drawing/2014/main" id="{1CFCB3C0-08E2-4EF9-A7E7-F2D6A1FF748D}"/>
            </a:ext>
          </a:extLst>
        </xdr:cNvPr>
        <xdr:cNvSpPr txBox="1"/>
      </xdr:nvSpPr>
      <xdr:spPr>
        <a:xfrm>
          <a:off x="8829675" y="293427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71</xdr:row>
      <xdr:rowOff>0</xdr:rowOff>
    </xdr:from>
    <xdr:ext cx="65" cy="172227"/>
    <xdr:sp macro="" textlink="">
      <xdr:nvSpPr>
        <xdr:cNvPr id="5" name="TextBox 4">
          <a:extLst>
            <a:ext uri="{FF2B5EF4-FFF2-40B4-BE49-F238E27FC236}">
              <a16:creationId xmlns:a16="http://schemas.microsoft.com/office/drawing/2014/main" id="{3D78F4C5-9F3C-4609-82DF-F2FB2D04752F}"/>
            </a:ext>
          </a:extLst>
        </xdr:cNvPr>
        <xdr:cNvSpPr txBox="1"/>
      </xdr:nvSpPr>
      <xdr:spPr>
        <a:xfrm>
          <a:off x="10058400" y="293427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114</xdr:row>
      <xdr:rowOff>0</xdr:rowOff>
    </xdr:from>
    <xdr:ext cx="65" cy="172227"/>
    <xdr:sp macro="" textlink="">
      <xdr:nvSpPr>
        <xdr:cNvPr id="6" name="TextBox 5">
          <a:extLst>
            <a:ext uri="{FF2B5EF4-FFF2-40B4-BE49-F238E27FC236}">
              <a16:creationId xmlns:a16="http://schemas.microsoft.com/office/drawing/2014/main" id="{93E5A5E6-FCB1-4575-A3BF-0F536435B2E8}"/>
            </a:ext>
          </a:extLst>
        </xdr:cNvPr>
        <xdr:cNvSpPr txBox="1"/>
      </xdr:nvSpPr>
      <xdr:spPr>
        <a:xfrm>
          <a:off x="8829675" y="304761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114</xdr:row>
      <xdr:rowOff>0</xdr:rowOff>
    </xdr:from>
    <xdr:ext cx="65" cy="172227"/>
    <xdr:sp macro="" textlink="">
      <xdr:nvSpPr>
        <xdr:cNvPr id="7" name="TextBox 6">
          <a:extLst>
            <a:ext uri="{FF2B5EF4-FFF2-40B4-BE49-F238E27FC236}">
              <a16:creationId xmlns:a16="http://schemas.microsoft.com/office/drawing/2014/main" id="{6A0B4EE6-E0FD-4FBB-8AAD-160BCBDC9C6E}"/>
            </a:ext>
          </a:extLst>
        </xdr:cNvPr>
        <xdr:cNvSpPr txBox="1"/>
      </xdr:nvSpPr>
      <xdr:spPr>
        <a:xfrm>
          <a:off x="10058400" y="304761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152</xdr:row>
      <xdr:rowOff>0</xdr:rowOff>
    </xdr:from>
    <xdr:ext cx="65" cy="172227"/>
    <xdr:sp macro="" textlink="">
      <xdr:nvSpPr>
        <xdr:cNvPr id="8" name="TextBox 7">
          <a:extLst>
            <a:ext uri="{FF2B5EF4-FFF2-40B4-BE49-F238E27FC236}">
              <a16:creationId xmlns:a16="http://schemas.microsoft.com/office/drawing/2014/main" id="{CEDC4FF4-32B6-405C-9044-DAFA8CE0A9DD}"/>
            </a:ext>
          </a:extLst>
        </xdr:cNvPr>
        <xdr:cNvSpPr txBox="1"/>
      </xdr:nvSpPr>
      <xdr:spPr>
        <a:xfrm>
          <a:off x="8829675" y="318087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152</xdr:row>
      <xdr:rowOff>0</xdr:rowOff>
    </xdr:from>
    <xdr:ext cx="65" cy="172227"/>
    <xdr:sp macro="" textlink="">
      <xdr:nvSpPr>
        <xdr:cNvPr id="9" name="TextBox 8">
          <a:extLst>
            <a:ext uri="{FF2B5EF4-FFF2-40B4-BE49-F238E27FC236}">
              <a16:creationId xmlns:a16="http://schemas.microsoft.com/office/drawing/2014/main" id="{E855AF1E-1289-45AB-AAC1-9CBA26124D00}"/>
            </a:ext>
          </a:extLst>
        </xdr:cNvPr>
        <xdr:cNvSpPr txBox="1"/>
      </xdr:nvSpPr>
      <xdr:spPr>
        <a:xfrm>
          <a:off x="10058400" y="318087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0" name="TextBox 9">
          <a:extLst>
            <a:ext uri="{FF2B5EF4-FFF2-40B4-BE49-F238E27FC236}">
              <a16:creationId xmlns:a16="http://schemas.microsoft.com/office/drawing/2014/main" id="{A1C29963-70ED-41AF-A8E4-581AFC158DB2}"/>
            </a:ext>
          </a:extLst>
        </xdr:cNvPr>
        <xdr:cNvSpPr txBox="1"/>
      </xdr:nvSpPr>
      <xdr:spPr>
        <a:xfrm>
          <a:off x="8829675" y="32720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1" name="TextBox 10">
          <a:extLst>
            <a:ext uri="{FF2B5EF4-FFF2-40B4-BE49-F238E27FC236}">
              <a16:creationId xmlns:a16="http://schemas.microsoft.com/office/drawing/2014/main" id="{648382E0-51C6-499D-A36C-D9D53888B9ED}"/>
            </a:ext>
          </a:extLst>
        </xdr:cNvPr>
        <xdr:cNvSpPr txBox="1"/>
      </xdr:nvSpPr>
      <xdr:spPr>
        <a:xfrm>
          <a:off x="10058400" y="32720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170</xdr:row>
      <xdr:rowOff>0</xdr:rowOff>
    </xdr:from>
    <xdr:ext cx="65" cy="172227"/>
    <xdr:sp macro="" textlink="">
      <xdr:nvSpPr>
        <xdr:cNvPr id="12" name="TextBox 11">
          <a:extLst>
            <a:ext uri="{FF2B5EF4-FFF2-40B4-BE49-F238E27FC236}">
              <a16:creationId xmlns:a16="http://schemas.microsoft.com/office/drawing/2014/main" id="{98CD8427-0215-4050-8D92-3454825C8EB0}"/>
            </a:ext>
          </a:extLst>
        </xdr:cNvPr>
        <xdr:cNvSpPr txBox="1"/>
      </xdr:nvSpPr>
      <xdr:spPr>
        <a:xfrm>
          <a:off x="8829675" y="334946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170</xdr:row>
      <xdr:rowOff>0</xdr:rowOff>
    </xdr:from>
    <xdr:ext cx="65" cy="172227"/>
    <xdr:sp macro="" textlink="">
      <xdr:nvSpPr>
        <xdr:cNvPr id="13" name="TextBox 12">
          <a:extLst>
            <a:ext uri="{FF2B5EF4-FFF2-40B4-BE49-F238E27FC236}">
              <a16:creationId xmlns:a16="http://schemas.microsoft.com/office/drawing/2014/main" id="{6D025B73-DC3F-44DA-B20B-BAEEC378BFCC}"/>
            </a:ext>
          </a:extLst>
        </xdr:cNvPr>
        <xdr:cNvSpPr txBox="1"/>
      </xdr:nvSpPr>
      <xdr:spPr>
        <a:xfrm>
          <a:off x="10058400" y="334946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170</xdr:row>
      <xdr:rowOff>0</xdr:rowOff>
    </xdr:from>
    <xdr:ext cx="65" cy="172227"/>
    <xdr:sp macro="" textlink="">
      <xdr:nvSpPr>
        <xdr:cNvPr id="14" name="TextBox 13">
          <a:extLst>
            <a:ext uri="{FF2B5EF4-FFF2-40B4-BE49-F238E27FC236}">
              <a16:creationId xmlns:a16="http://schemas.microsoft.com/office/drawing/2014/main" id="{F9A80D3B-8D04-4D7D-A6AD-7759471A1104}"/>
            </a:ext>
          </a:extLst>
        </xdr:cNvPr>
        <xdr:cNvSpPr txBox="1"/>
      </xdr:nvSpPr>
      <xdr:spPr>
        <a:xfrm>
          <a:off x="8829675" y="341918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170</xdr:row>
      <xdr:rowOff>0</xdr:rowOff>
    </xdr:from>
    <xdr:ext cx="65" cy="172227"/>
    <xdr:sp macro="" textlink="">
      <xdr:nvSpPr>
        <xdr:cNvPr id="15" name="TextBox 14">
          <a:extLst>
            <a:ext uri="{FF2B5EF4-FFF2-40B4-BE49-F238E27FC236}">
              <a16:creationId xmlns:a16="http://schemas.microsoft.com/office/drawing/2014/main" id="{CA422D8E-C7FC-47E5-9ED4-BC7EDBCEB471}"/>
            </a:ext>
          </a:extLst>
        </xdr:cNvPr>
        <xdr:cNvSpPr txBox="1"/>
      </xdr:nvSpPr>
      <xdr:spPr>
        <a:xfrm>
          <a:off x="10058400" y="3419189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170</xdr:row>
      <xdr:rowOff>0</xdr:rowOff>
    </xdr:from>
    <xdr:ext cx="65" cy="172227"/>
    <xdr:sp macro="" textlink="">
      <xdr:nvSpPr>
        <xdr:cNvPr id="16" name="TextBox 15">
          <a:extLst>
            <a:ext uri="{FF2B5EF4-FFF2-40B4-BE49-F238E27FC236}">
              <a16:creationId xmlns:a16="http://schemas.microsoft.com/office/drawing/2014/main" id="{FEDEE078-0FFB-441A-9232-347C9BCFA23B}"/>
            </a:ext>
          </a:extLst>
        </xdr:cNvPr>
        <xdr:cNvSpPr txBox="1"/>
      </xdr:nvSpPr>
      <xdr:spPr>
        <a:xfrm>
          <a:off x="8829675" y="34937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170</xdr:row>
      <xdr:rowOff>0</xdr:rowOff>
    </xdr:from>
    <xdr:ext cx="65" cy="172227"/>
    <xdr:sp macro="" textlink="">
      <xdr:nvSpPr>
        <xdr:cNvPr id="17" name="TextBox 16">
          <a:extLst>
            <a:ext uri="{FF2B5EF4-FFF2-40B4-BE49-F238E27FC236}">
              <a16:creationId xmlns:a16="http://schemas.microsoft.com/office/drawing/2014/main" id="{6CCF307D-C58D-48A6-9EB1-A460EA1D817D}"/>
            </a:ext>
          </a:extLst>
        </xdr:cNvPr>
        <xdr:cNvSpPr txBox="1"/>
      </xdr:nvSpPr>
      <xdr:spPr>
        <a:xfrm>
          <a:off x="10058400" y="349377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170</xdr:row>
      <xdr:rowOff>0</xdr:rowOff>
    </xdr:from>
    <xdr:ext cx="65" cy="172227"/>
    <xdr:sp macro="" textlink="">
      <xdr:nvSpPr>
        <xdr:cNvPr id="18" name="TextBox 17">
          <a:extLst>
            <a:ext uri="{FF2B5EF4-FFF2-40B4-BE49-F238E27FC236}">
              <a16:creationId xmlns:a16="http://schemas.microsoft.com/office/drawing/2014/main" id="{B6B7F79A-78F9-4333-88CE-4ED2E42F426C}"/>
            </a:ext>
          </a:extLst>
        </xdr:cNvPr>
        <xdr:cNvSpPr txBox="1"/>
      </xdr:nvSpPr>
      <xdr:spPr>
        <a:xfrm>
          <a:off x="8829675" y="3580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170</xdr:row>
      <xdr:rowOff>0</xdr:rowOff>
    </xdr:from>
    <xdr:ext cx="65" cy="172227"/>
    <xdr:sp macro="" textlink="">
      <xdr:nvSpPr>
        <xdr:cNvPr id="19" name="TextBox 18">
          <a:extLst>
            <a:ext uri="{FF2B5EF4-FFF2-40B4-BE49-F238E27FC236}">
              <a16:creationId xmlns:a16="http://schemas.microsoft.com/office/drawing/2014/main" id="{C04C7907-24C7-466D-A585-5C920558AEA8}"/>
            </a:ext>
          </a:extLst>
        </xdr:cNvPr>
        <xdr:cNvSpPr txBox="1"/>
      </xdr:nvSpPr>
      <xdr:spPr>
        <a:xfrm>
          <a:off x="10058400" y="358044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159</xdr:row>
      <xdr:rowOff>0</xdr:rowOff>
    </xdr:from>
    <xdr:ext cx="65" cy="172227"/>
    <xdr:sp macro="" textlink="">
      <xdr:nvSpPr>
        <xdr:cNvPr id="20" name="TextBox 19">
          <a:extLst>
            <a:ext uri="{FF2B5EF4-FFF2-40B4-BE49-F238E27FC236}">
              <a16:creationId xmlns:a16="http://schemas.microsoft.com/office/drawing/2014/main" id="{7406E559-01D9-481C-94BB-BF37957102F4}"/>
            </a:ext>
          </a:extLst>
        </xdr:cNvPr>
        <xdr:cNvSpPr txBox="1"/>
      </xdr:nvSpPr>
      <xdr:spPr>
        <a:xfrm>
          <a:off x="8829675" y="3201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159</xdr:row>
      <xdr:rowOff>0</xdr:rowOff>
    </xdr:from>
    <xdr:ext cx="65" cy="172227"/>
    <xdr:sp macro="" textlink="">
      <xdr:nvSpPr>
        <xdr:cNvPr id="21" name="TextBox 20">
          <a:extLst>
            <a:ext uri="{FF2B5EF4-FFF2-40B4-BE49-F238E27FC236}">
              <a16:creationId xmlns:a16="http://schemas.microsoft.com/office/drawing/2014/main" id="{E2300F92-5D59-4AFD-8FDC-F8C30B501226}"/>
            </a:ext>
          </a:extLst>
        </xdr:cNvPr>
        <xdr:cNvSpPr txBox="1"/>
      </xdr:nvSpPr>
      <xdr:spPr>
        <a:xfrm>
          <a:off x="10058400" y="320116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170</xdr:row>
      <xdr:rowOff>0</xdr:rowOff>
    </xdr:from>
    <xdr:ext cx="65" cy="172227"/>
    <xdr:sp macro="" textlink="">
      <xdr:nvSpPr>
        <xdr:cNvPr id="22" name="TextBox 21">
          <a:extLst>
            <a:ext uri="{FF2B5EF4-FFF2-40B4-BE49-F238E27FC236}">
              <a16:creationId xmlns:a16="http://schemas.microsoft.com/office/drawing/2014/main" id="{8F9B6FBA-8D1A-44F8-AE88-9C82F0104DF2}"/>
            </a:ext>
          </a:extLst>
        </xdr:cNvPr>
        <xdr:cNvSpPr txBox="1"/>
      </xdr:nvSpPr>
      <xdr:spPr>
        <a:xfrm>
          <a:off x="7594600" y="1605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185</xdr:row>
      <xdr:rowOff>0</xdr:rowOff>
    </xdr:from>
    <xdr:ext cx="65" cy="172227"/>
    <xdr:sp macro="" textlink="">
      <xdr:nvSpPr>
        <xdr:cNvPr id="23" name="TextBox 22">
          <a:extLst>
            <a:ext uri="{FF2B5EF4-FFF2-40B4-BE49-F238E27FC236}">
              <a16:creationId xmlns:a16="http://schemas.microsoft.com/office/drawing/2014/main" id="{402C3D73-44E1-4A46-A951-C335C3F5C826}"/>
            </a:ext>
          </a:extLst>
        </xdr:cNvPr>
        <xdr:cNvSpPr txBox="1"/>
      </xdr:nvSpPr>
      <xdr:spPr>
        <a:xfrm>
          <a:off x="6235212" y="17731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185</xdr:row>
      <xdr:rowOff>0</xdr:rowOff>
    </xdr:from>
    <xdr:ext cx="65" cy="172227"/>
    <xdr:sp macro="" textlink="">
      <xdr:nvSpPr>
        <xdr:cNvPr id="24" name="TextBox 23">
          <a:extLst>
            <a:ext uri="{FF2B5EF4-FFF2-40B4-BE49-F238E27FC236}">
              <a16:creationId xmlns:a16="http://schemas.microsoft.com/office/drawing/2014/main" id="{CA3521CB-7C28-4DB2-818C-77CE519AC35F}"/>
            </a:ext>
          </a:extLst>
        </xdr:cNvPr>
        <xdr:cNvSpPr txBox="1"/>
      </xdr:nvSpPr>
      <xdr:spPr>
        <a:xfrm>
          <a:off x="7290288" y="17731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234</xdr:row>
      <xdr:rowOff>0</xdr:rowOff>
    </xdr:from>
    <xdr:ext cx="65" cy="172227"/>
    <xdr:sp macro="" textlink="">
      <xdr:nvSpPr>
        <xdr:cNvPr id="25" name="TextBox 24">
          <a:extLst>
            <a:ext uri="{FF2B5EF4-FFF2-40B4-BE49-F238E27FC236}">
              <a16:creationId xmlns:a16="http://schemas.microsoft.com/office/drawing/2014/main" id="{86F9B57E-42EE-4ABD-963E-47BA699512B7}"/>
            </a:ext>
          </a:extLst>
        </xdr:cNvPr>
        <xdr:cNvSpPr txBox="1"/>
      </xdr:nvSpPr>
      <xdr:spPr>
        <a:xfrm>
          <a:off x="6235212" y="953965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234</xdr:row>
      <xdr:rowOff>0</xdr:rowOff>
    </xdr:from>
    <xdr:ext cx="65" cy="172227"/>
    <xdr:sp macro="" textlink="">
      <xdr:nvSpPr>
        <xdr:cNvPr id="26" name="TextBox 25">
          <a:extLst>
            <a:ext uri="{FF2B5EF4-FFF2-40B4-BE49-F238E27FC236}">
              <a16:creationId xmlns:a16="http://schemas.microsoft.com/office/drawing/2014/main" id="{77C0D3B1-ADBC-4FB0-8B75-F26FE1B2F250}"/>
            </a:ext>
          </a:extLst>
        </xdr:cNvPr>
        <xdr:cNvSpPr txBox="1"/>
      </xdr:nvSpPr>
      <xdr:spPr>
        <a:xfrm>
          <a:off x="7290288" y="953965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285</xdr:row>
      <xdr:rowOff>0</xdr:rowOff>
    </xdr:from>
    <xdr:ext cx="65" cy="172227"/>
    <xdr:sp macro="" textlink="">
      <xdr:nvSpPr>
        <xdr:cNvPr id="27" name="TextBox 26">
          <a:extLst>
            <a:ext uri="{FF2B5EF4-FFF2-40B4-BE49-F238E27FC236}">
              <a16:creationId xmlns:a16="http://schemas.microsoft.com/office/drawing/2014/main" id="{160A1DA1-4F0C-430F-8664-75CE84C648EE}"/>
            </a:ext>
          </a:extLst>
        </xdr:cNvPr>
        <xdr:cNvSpPr txBox="1"/>
      </xdr:nvSpPr>
      <xdr:spPr>
        <a:xfrm>
          <a:off x="6235212" y="1759926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285</xdr:row>
      <xdr:rowOff>0</xdr:rowOff>
    </xdr:from>
    <xdr:ext cx="65" cy="172227"/>
    <xdr:sp macro="" textlink="">
      <xdr:nvSpPr>
        <xdr:cNvPr id="28" name="TextBox 27">
          <a:extLst>
            <a:ext uri="{FF2B5EF4-FFF2-40B4-BE49-F238E27FC236}">
              <a16:creationId xmlns:a16="http://schemas.microsoft.com/office/drawing/2014/main" id="{8B488FBC-A237-4ACC-8C62-90A9711F73A9}"/>
            </a:ext>
          </a:extLst>
        </xdr:cNvPr>
        <xdr:cNvSpPr txBox="1"/>
      </xdr:nvSpPr>
      <xdr:spPr>
        <a:xfrm>
          <a:off x="7290288" y="1759926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315</xdr:row>
      <xdr:rowOff>0</xdr:rowOff>
    </xdr:from>
    <xdr:ext cx="65" cy="172227"/>
    <xdr:sp macro="" textlink="">
      <xdr:nvSpPr>
        <xdr:cNvPr id="29" name="TextBox 28">
          <a:extLst>
            <a:ext uri="{FF2B5EF4-FFF2-40B4-BE49-F238E27FC236}">
              <a16:creationId xmlns:a16="http://schemas.microsoft.com/office/drawing/2014/main" id="{63665D77-56EF-47BA-AD03-0365A9AC1D39}"/>
            </a:ext>
          </a:extLst>
        </xdr:cNvPr>
        <xdr:cNvSpPr txBox="1"/>
      </xdr:nvSpPr>
      <xdr:spPr>
        <a:xfrm>
          <a:off x="6235212" y="26948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315</xdr:row>
      <xdr:rowOff>0</xdr:rowOff>
    </xdr:from>
    <xdr:ext cx="65" cy="172227"/>
    <xdr:sp macro="" textlink="">
      <xdr:nvSpPr>
        <xdr:cNvPr id="30" name="TextBox 29">
          <a:extLst>
            <a:ext uri="{FF2B5EF4-FFF2-40B4-BE49-F238E27FC236}">
              <a16:creationId xmlns:a16="http://schemas.microsoft.com/office/drawing/2014/main" id="{7223EC7E-993C-4C92-A9EA-A275C7E4BAAE}"/>
            </a:ext>
          </a:extLst>
        </xdr:cNvPr>
        <xdr:cNvSpPr txBox="1"/>
      </xdr:nvSpPr>
      <xdr:spPr>
        <a:xfrm>
          <a:off x="7290288" y="26948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332</xdr:row>
      <xdr:rowOff>0</xdr:rowOff>
    </xdr:from>
    <xdr:ext cx="65" cy="172227"/>
    <xdr:sp macro="" textlink="">
      <xdr:nvSpPr>
        <xdr:cNvPr id="31" name="TextBox 30">
          <a:extLst>
            <a:ext uri="{FF2B5EF4-FFF2-40B4-BE49-F238E27FC236}">
              <a16:creationId xmlns:a16="http://schemas.microsoft.com/office/drawing/2014/main" id="{CFBEC496-A2F4-4A95-926E-DC1F136C9218}"/>
            </a:ext>
          </a:extLst>
        </xdr:cNvPr>
        <xdr:cNvSpPr txBox="1"/>
      </xdr:nvSpPr>
      <xdr:spPr>
        <a:xfrm>
          <a:off x="6235212" y="326121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332</xdr:row>
      <xdr:rowOff>0</xdr:rowOff>
    </xdr:from>
    <xdr:ext cx="65" cy="172227"/>
    <xdr:sp macro="" textlink="">
      <xdr:nvSpPr>
        <xdr:cNvPr id="32" name="TextBox 31">
          <a:extLst>
            <a:ext uri="{FF2B5EF4-FFF2-40B4-BE49-F238E27FC236}">
              <a16:creationId xmlns:a16="http://schemas.microsoft.com/office/drawing/2014/main" id="{4C04D91F-D4B9-4482-B06F-9D4510888039}"/>
            </a:ext>
          </a:extLst>
        </xdr:cNvPr>
        <xdr:cNvSpPr txBox="1"/>
      </xdr:nvSpPr>
      <xdr:spPr>
        <a:xfrm>
          <a:off x="7290288" y="326121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334</xdr:row>
      <xdr:rowOff>0</xdr:rowOff>
    </xdr:from>
    <xdr:ext cx="65" cy="172227"/>
    <xdr:sp macro="" textlink="">
      <xdr:nvSpPr>
        <xdr:cNvPr id="33" name="TextBox 32">
          <a:extLst>
            <a:ext uri="{FF2B5EF4-FFF2-40B4-BE49-F238E27FC236}">
              <a16:creationId xmlns:a16="http://schemas.microsoft.com/office/drawing/2014/main" id="{CB96F7CF-0768-42D5-9C17-4C4583CA5F42}"/>
            </a:ext>
          </a:extLst>
        </xdr:cNvPr>
        <xdr:cNvSpPr txBox="1"/>
      </xdr:nvSpPr>
      <xdr:spPr>
        <a:xfrm>
          <a:off x="6235212"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334</xdr:row>
      <xdr:rowOff>0</xdr:rowOff>
    </xdr:from>
    <xdr:ext cx="65" cy="172227"/>
    <xdr:sp macro="" textlink="">
      <xdr:nvSpPr>
        <xdr:cNvPr id="34" name="TextBox 33">
          <a:extLst>
            <a:ext uri="{FF2B5EF4-FFF2-40B4-BE49-F238E27FC236}">
              <a16:creationId xmlns:a16="http://schemas.microsoft.com/office/drawing/2014/main" id="{4DB79339-851E-4D97-B551-05A9EB1BAF1A}"/>
            </a:ext>
          </a:extLst>
        </xdr:cNvPr>
        <xdr:cNvSpPr txBox="1"/>
      </xdr:nvSpPr>
      <xdr:spPr>
        <a:xfrm>
          <a:off x="7290288"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334</xdr:row>
      <xdr:rowOff>0</xdr:rowOff>
    </xdr:from>
    <xdr:ext cx="65" cy="172227"/>
    <xdr:sp macro="" textlink="">
      <xdr:nvSpPr>
        <xdr:cNvPr id="35" name="TextBox 34">
          <a:extLst>
            <a:ext uri="{FF2B5EF4-FFF2-40B4-BE49-F238E27FC236}">
              <a16:creationId xmlns:a16="http://schemas.microsoft.com/office/drawing/2014/main" id="{3C2CF408-79C5-4188-BFD8-354BF065B240}"/>
            </a:ext>
          </a:extLst>
        </xdr:cNvPr>
        <xdr:cNvSpPr txBox="1"/>
      </xdr:nvSpPr>
      <xdr:spPr>
        <a:xfrm>
          <a:off x="6235212"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334</xdr:row>
      <xdr:rowOff>0</xdr:rowOff>
    </xdr:from>
    <xdr:ext cx="65" cy="172227"/>
    <xdr:sp macro="" textlink="">
      <xdr:nvSpPr>
        <xdr:cNvPr id="36" name="TextBox 35">
          <a:extLst>
            <a:ext uri="{FF2B5EF4-FFF2-40B4-BE49-F238E27FC236}">
              <a16:creationId xmlns:a16="http://schemas.microsoft.com/office/drawing/2014/main" id="{0C7F0E0A-BE5D-4F98-B294-CD9E1EC96723}"/>
            </a:ext>
          </a:extLst>
        </xdr:cNvPr>
        <xdr:cNvSpPr txBox="1"/>
      </xdr:nvSpPr>
      <xdr:spPr>
        <a:xfrm>
          <a:off x="7290288"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334</xdr:row>
      <xdr:rowOff>0</xdr:rowOff>
    </xdr:from>
    <xdr:ext cx="65" cy="172227"/>
    <xdr:sp macro="" textlink="">
      <xdr:nvSpPr>
        <xdr:cNvPr id="37" name="TextBox 36">
          <a:extLst>
            <a:ext uri="{FF2B5EF4-FFF2-40B4-BE49-F238E27FC236}">
              <a16:creationId xmlns:a16="http://schemas.microsoft.com/office/drawing/2014/main" id="{557A6845-5DC5-4EE0-8A9D-AA2D6301BD6E}"/>
            </a:ext>
          </a:extLst>
        </xdr:cNvPr>
        <xdr:cNvSpPr txBox="1"/>
      </xdr:nvSpPr>
      <xdr:spPr>
        <a:xfrm>
          <a:off x="6235212"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334</xdr:row>
      <xdr:rowOff>0</xdr:rowOff>
    </xdr:from>
    <xdr:ext cx="65" cy="172227"/>
    <xdr:sp macro="" textlink="">
      <xdr:nvSpPr>
        <xdr:cNvPr id="38" name="TextBox 37">
          <a:extLst>
            <a:ext uri="{FF2B5EF4-FFF2-40B4-BE49-F238E27FC236}">
              <a16:creationId xmlns:a16="http://schemas.microsoft.com/office/drawing/2014/main" id="{64324A03-B0AE-4CD2-98EE-3FABFCECE11B}"/>
            </a:ext>
          </a:extLst>
        </xdr:cNvPr>
        <xdr:cNvSpPr txBox="1"/>
      </xdr:nvSpPr>
      <xdr:spPr>
        <a:xfrm>
          <a:off x="7290288"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334</xdr:row>
      <xdr:rowOff>0</xdr:rowOff>
    </xdr:from>
    <xdr:ext cx="65" cy="172227"/>
    <xdr:sp macro="" textlink="">
      <xdr:nvSpPr>
        <xdr:cNvPr id="39" name="TextBox 38">
          <a:extLst>
            <a:ext uri="{FF2B5EF4-FFF2-40B4-BE49-F238E27FC236}">
              <a16:creationId xmlns:a16="http://schemas.microsoft.com/office/drawing/2014/main" id="{9F420633-D2A7-4121-BC20-6D00CFCDF130}"/>
            </a:ext>
          </a:extLst>
        </xdr:cNvPr>
        <xdr:cNvSpPr txBox="1"/>
      </xdr:nvSpPr>
      <xdr:spPr>
        <a:xfrm>
          <a:off x="6235212"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334</xdr:row>
      <xdr:rowOff>0</xdr:rowOff>
    </xdr:from>
    <xdr:ext cx="65" cy="172227"/>
    <xdr:sp macro="" textlink="">
      <xdr:nvSpPr>
        <xdr:cNvPr id="40" name="TextBox 39">
          <a:extLst>
            <a:ext uri="{FF2B5EF4-FFF2-40B4-BE49-F238E27FC236}">
              <a16:creationId xmlns:a16="http://schemas.microsoft.com/office/drawing/2014/main" id="{994B1B2B-1BBC-4785-9E74-06F5B538C073}"/>
            </a:ext>
          </a:extLst>
        </xdr:cNvPr>
        <xdr:cNvSpPr txBox="1"/>
      </xdr:nvSpPr>
      <xdr:spPr>
        <a:xfrm>
          <a:off x="7290288"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324</xdr:row>
      <xdr:rowOff>0</xdr:rowOff>
    </xdr:from>
    <xdr:ext cx="65" cy="172227"/>
    <xdr:sp macro="" textlink="">
      <xdr:nvSpPr>
        <xdr:cNvPr id="41" name="TextBox 40">
          <a:extLst>
            <a:ext uri="{FF2B5EF4-FFF2-40B4-BE49-F238E27FC236}">
              <a16:creationId xmlns:a16="http://schemas.microsoft.com/office/drawing/2014/main" id="{3E3B8C05-3A8D-4D53-AC21-F4949D5BF7D6}"/>
            </a:ext>
          </a:extLst>
        </xdr:cNvPr>
        <xdr:cNvSpPr txBox="1"/>
      </xdr:nvSpPr>
      <xdr:spPr>
        <a:xfrm>
          <a:off x="6235212" y="287215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324</xdr:row>
      <xdr:rowOff>0</xdr:rowOff>
    </xdr:from>
    <xdr:ext cx="65" cy="172227"/>
    <xdr:sp macro="" textlink="">
      <xdr:nvSpPr>
        <xdr:cNvPr id="42" name="TextBox 41">
          <a:extLst>
            <a:ext uri="{FF2B5EF4-FFF2-40B4-BE49-F238E27FC236}">
              <a16:creationId xmlns:a16="http://schemas.microsoft.com/office/drawing/2014/main" id="{BCFA7248-2662-492E-8622-43146D8A5B7A}"/>
            </a:ext>
          </a:extLst>
        </xdr:cNvPr>
        <xdr:cNvSpPr txBox="1"/>
      </xdr:nvSpPr>
      <xdr:spPr>
        <a:xfrm>
          <a:off x="7290288" y="287215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334</xdr:row>
      <xdr:rowOff>0</xdr:rowOff>
    </xdr:from>
    <xdr:ext cx="65" cy="172227"/>
    <xdr:sp macro="" textlink="">
      <xdr:nvSpPr>
        <xdr:cNvPr id="43" name="TextBox 42">
          <a:extLst>
            <a:ext uri="{FF2B5EF4-FFF2-40B4-BE49-F238E27FC236}">
              <a16:creationId xmlns:a16="http://schemas.microsoft.com/office/drawing/2014/main" id="{686A8DD7-DB70-4AAF-856D-0511B0BE0333}"/>
            </a:ext>
          </a:extLst>
        </xdr:cNvPr>
        <xdr:cNvSpPr txBox="1"/>
      </xdr:nvSpPr>
      <xdr:spPr>
        <a:xfrm>
          <a:off x="6235212" y="330957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349</xdr:row>
      <xdr:rowOff>0</xdr:rowOff>
    </xdr:from>
    <xdr:ext cx="65" cy="172227"/>
    <xdr:sp macro="" textlink="">
      <xdr:nvSpPr>
        <xdr:cNvPr id="44" name="TextBox 43">
          <a:extLst>
            <a:ext uri="{FF2B5EF4-FFF2-40B4-BE49-F238E27FC236}">
              <a16:creationId xmlns:a16="http://schemas.microsoft.com/office/drawing/2014/main" id="{4BA29CA8-D357-4B90-854B-1A7BEE42D8DB}"/>
            </a:ext>
          </a:extLst>
        </xdr:cNvPr>
        <xdr:cNvSpPr txBox="1"/>
      </xdr:nvSpPr>
      <xdr:spPr>
        <a:xfrm>
          <a:off x="6455019" y="3438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349</xdr:row>
      <xdr:rowOff>0</xdr:rowOff>
    </xdr:from>
    <xdr:ext cx="65" cy="172227"/>
    <xdr:sp macro="" textlink="">
      <xdr:nvSpPr>
        <xdr:cNvPr id="45" name="TextBox 44">
          <a:extLst>
            <a:ext uri="{FF2B5EF4-FFF2-40B4-BE49-F238E27FC236}">
              <a16:creationId xmlns:a16="http://schemas.microsoft.com/office/drawing/2014/main" id="{A2C9476C-67B1-4D40-AD61-AE0C9D65F9DA}"/>
            </a:ext>
          </a:extLst>
        </xdr:cNvPr>
        <xdr:cNvSpPr txBox="1"/>
      </xdr:nvSpPr>
      <xdr:spPr>
        <a:xfrm>
          <a:off x="7510096" y="3438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388</xdr:row>
      <xdr:rowOff>0</xdr:rowOff>
    </xdr:from>
    <xdr:ext cx="65" cy="172227"/>
    <xdr:sp macro="" textlink="">
      <xdr:nvSpPr>
        <xdr:cNvPr id="46" name="TextBox 45">
          <a:extLst>
            <a:ext uri="{FF2B5EF4-FFF2-40B4-BE49-F238E27FC236}">
              <a16:creationId xmlns:a16="http://schemas.microsoft.com/office/drawing/2014/main" id="{477D9950-5EE0-465B-B168-69FB19C50020}"/>
            </a:ext>
          </a:extLst>
        </xdr:cNvPr>
        <xdr:cNvSpPr txBox="1"/>
      </xdr:nvSpPr>
      <xdr:spPr>
        <a:xfrm>
          <a:off x="6455019" y="419905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388</xdr:row>
      <xdr:rowOff>0</xdr:rowOff>
    </xdr:from>
    <xdr:ext cx="65" cy="172227"/>
    <xdr:sp macro="" textlink="">
      <xdr:nvSpPr>
        <xdr:cNvPr id="47" name="TextBox 46">
          <a:extLst>
            <a:ext uri="{FF2B5EF4-FFF2-40B4-BE49-F238E27FC236}">
              <a16:creationId xmlns:a16="http://schemas.microsoft.com/office/drawing/2014/main" id="{B28C14E5-342C-4251-B4F7-07B1F2D3E57D}"/>
            </a:ext>
          </a:extLst>
        </xdr:cNvPr>
        <xdr:cNvSpPr txBox="1"/>
      </xdr:nvSpPr>
      <xdr:spPr>
        <a:xfrm>
          <a:off x="7510096" y="419905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456</xdr:row>
      <xdr:rowOff>0</xdr:rowOff>
    </xdr:from>
    <xdr:ext cx="65" cy="172227"/>
    <xdr:sp macro="" textlink="">
      <xdr:nvSpPr>
        <xdr:cNvPr id="48" name="TextBox 47">
          <a:extLst>
            <a:ext uri="{FF2B5EF4-FFF2-40B4-BE49-F238E27FC236}">
              <a16:creationId xmlns:a16="http://schemas.microsoft.com/office/drawing/2014/main" id="{A93BAA49-B702-44F5-99A2-962D5CDAF1C6}"/>
            </a:ext>
          </a:extLst>
        </xdr:cNvPr>
        <xdr:cNvSpPr txBox="1"/>
      </xdr:nvSpPr>
      <xdr:spPr>
        <a:xfrm>
          <a:off x="6455019" y="502114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456</xdr:row>
      <xdr:rowOff>0</xdr:rowOff>
    </xdr:from>
    <xdr:ext cx="65" cy="172227"/>
    <xdr:sp macro="" textlink="">
      <xdr:nvSpPr>
        <xdr:cNvPr id="49" name="TextBox 48">
          <a:extLst>
            <a:ext uri="{FF2B5EF4-FFF2-40B4-BE49-F238E27FC236}">
              <a16:creationId xmlns:a16="http://schemas.microsoft.com/office/drawing/2014/main" id="{7D079A02-AB52-4BAF-93A3-6BACB7B954E3}"/>
            </a:ext>
          </a:extLst>
        </xdr:cNvPr>
        <xdr:cNvSpPr txBox="1"/>
      </xdr:nvSpPr>
      <xdr:spPr>
        <a:xfrm>
          <a:off x="7510096" y="502114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493</xdr:row>
      <xdr:rowOff>0</xdr:rowOff>
    </xdr:from>
    <xdr:ext cx="65" cy="172227"/>
    <xdr:sp macro="" textlink="">
      <xdr:nvSpPr>
        <xdr:cNvPr id="50" name="TextBox 49">
          <a:extLst>
            <a:ext uri="{FF2B5EF4-FFF2-40B4-BE49-F238E27FC236}">
              <a16:creationId xmlns:a16="http://schemas.microsoft.com/office/drawing/2014/main" id="{3AA33CC2-6C74-4A50-8D66-E3038B50E317}"/>
            </a:ext>
          </a:extLst>
        </xdr:cNvPr>
        <xdr:cNvSpPr txBox="1"/>
      </xdr:nvSpPr>
      <xdr:spPr>
        <a:xfrm>
          <a:off x="6455019" y="600441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493</xdr:row>
      <xdr:rowOff>0</xdr:rowOff>
    </xdr:from>
    <xdr:ext cx="65" cy="172227"/>
    <xdr:sp macro="" textlink="">
      <xdr:nvSpPr>
        <xdr:cNvPr id="51" name="TextBox 50">
          <a:extLst>
            <a:ext uri="{FF2B5EF4-FFF2-40B4-BE49-F238E27FC236}">
              <a16:creationId xmlns:a16="http://schemas.microsoft.com/office/drawing/2014/main" id="{E5BC78EC-12ED-497F-8D09-0BED2F1BF24E}"/>
            </a:ext>
          </a:extLst>
        </xdr:cNvPr>
        <xdr:cNvSpPr txBox="1"/>
      </xdr:nvSpPr>
      <xdr:spPr>
        <a:xfrm>
          <a:off x="7510096" y="6004413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513</xdr:row>
      <xdr:rowOff>0</xdr:rowOff>
    </xdr:from>
    <xdr:ext cx="65" cy="172227"/>
    <xdr:sp macro="" textlink="">
      <xdr:nvSpPr>
        <xdr:cNvPr id="52" name="TextBox 51">
          <a:extLst>
            <a:ext uri="{FF2B5EF4-FFF2-40B4-BE49-F238E27FC236}">
              <a16:creationId xmlns:a16="http://schemas.microsoft.com/office/drawing/2014/main" id="{2E463525-D44C-4BEF-B375-1C61BF7618F5}"/>
            </a:ext>
          </a:extLst>
        </xdr:cNvPr>
        <xdr:cNvSpPr txBox="1"/>
      </xdr:nvSpPr>
      <xdr:spPr>
        <a:xfrm>
          <a:off x="6455019" y="6570784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513</xdr:row>
      <xdr:rowOff>0</xdr:rowOff>
    </xdr:from>
    <xdr:ext cx="65" cy="172227"/>
    <xdr:sp macro="" textlink="">
      <xdr:nvSpPr>
        <xdr:cNvPr id="53" name="TextBox 52">
          <a:extLst>
            <a:ext uri="{FF2B5EF4-FFF2-40B4-BE49-F238E27FC236}">
              <a16:creationId xmlns:a16="http://schemas.microsoft.com/office/drawing/2014/main" id="{4EB6B9D1-D2CC-441E-84F9-013432877525}"/>
            </a:ext>
          </a:extLst>
        </xdr:cNvPr>
        <xdr:cNvSpPr txBox="1"/>
      </xdr:nvSpPr>
      <xdr:spPr>
        <a:xfrm>
          <a:off x="7510096" y="6570784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514</xdr:row>
      <xdr:rowOff>0</xdr:rowOff>
    </xdr:from>
    <xdr:ext cx="65" cy="172227"/>
    <xdr:sp macro="" textlink="">
      <xdr:nvSpPr>
        <xdr:cNvPr id="54" name="TextBox 53">
          <a:extLst>
            <a:ext uri="{FF2B5EF4-FFF2-40B4-BE49-F238E27FC236}">
              <a16:creationId xmlns:a16="http://schemas.microsoft.com/office/drawing/2014/main" id="{9104029B-F9B6-41E4-A0C6-CD6CB0CBB622}"/>
            </a:ext>
          </a:extLst>
        </xdr:cNvPr>
        <xdr:cNvSpPr txBox="1"/>
      </xdr:nvSpPr>
      <xdr:spPr>
        <a:xfrm>
          <a:off x="6455019"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514</xdr:row>
      <xdr:rowOff>0</xdr:rowOff>
    </xdr:from>
    <xdr:ext cx="65" cy="172227"/>
    <xdr:sp macro="" textlink="">
      <xdr:nvSpPr>
        <xdr:cNvPr id="55" name="TextBox 54">
          <a:extLst>
            <a:ext uri="{FF2B5EF4-FFF2-40B4-BE49-F238E27FC236}">
              <a16:creationId xmlns:a16="http://schemas.microsoft.com/office/drawing/2014/main" id="{3DA3FDC6-6072-4F9F-A6C5-FE5E591D0222}"/>
            </a:ext>
          </a:extLst>
        </xdr:cNvPr>
        <xdr:cNvSpPr txBox="1"/>
      </xdr:nvSpPr>
      <xdr:spPr>
        <a:xfrm>
          <a:off x="7510096"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514</xdr:row>
      <xdr:rowOff>0</xdr:rowOff>
    </xdr:from>
    <xdr:ext cx="65" cy="172227"/>
    <xdr:sp macro="" textlink="">
      <xdr:nvSpPr>
        <xdr:cNvPr id="56" name="TextBox 55">
          <a:extLst>
            <a:ext uri="{FF2B5EF4-FFF2-40B4-BE49-F238E27FC236}">
              <a16:creationId xmlns:a16="http://schemas.microsoft.com/office/drawing/2014/main" id="{8D41369A-BF33-44B9-9578-18ACF2DA97A0}"/>
            </a:ext>
          </a:extLst>
        </xdr:cNvPr>
        <xdr:cNvSpPr txBox="1"/>
      </xdr:nvSpPr>
      <xdr:spPr>
        <a:xfrm>
          <a:off x="6455019"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514</xdr:row>
      <xdr:rowOff>0</xdr:rowOff>
    </xdr:from>
    <xdr:ext cx="65" cy="172227"/>
    <xdr:sp macro="" textlink="">
      <xdr:nvSpPr>
        <xdr:cNvPr id="57" name="TextBox 56">
          <a:extLst>
            <a:ext uri="{FF2B5EF4-FFF2-40B4-BE49-F238E27FC236}">
              <a16:creationId xmlns:a16="http://schemas.microsoft.com/office/drawing/2014/main" id="{B37C5971-FCEA-4A18-B9F3-8857907ED231}"/>
            </a:ext>
          </a:extLst>
        </xdr:cNvPr>
        <xdr:cNvSpPr txBox="1"/>
      </xdr:nvSpPr>
      <xdr:spPr>
        <a:xfrm>
          <a:off x="7510096"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514</xdr:row>
      <xdr:rowOff>0</xdr:rowOff>
    </xdr:from>
    <xdr:ext cx="65" cy="172227"/>
    <xdr:sp macro="" textlink="">
      <xdr:nvSpPr>
        <xdr:cNvPr id="58" name="TextBox 57">
          <a:extLst>
            <a:ext uri="{FF2B5EF4-FFF2-40B4-BE49-F238E27FC236}">
              <a16:creationId xmlns:a16="http://schemas.microsoft.com/office/drawing/2014/main" id="{F9B7462A-244B-42E5-85AB-343B86B622DE}"/>
            </a:ext>
          </a:extLst>
        </xdr:cNvPr>
        <xdr:cNvSpPr txBox="1"/>
      </xdr:nvSpPr>
      <xdr:spPr>
        <a:xfrm>
          <a:off x="6455019"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514</xdr:row>
      <xdr:rowOff>0</xdr:rowOff>
    </xdr:from>
    <xdr:ext cx="65" cy="172227"/>
    <xdr:sp macro="" textlink="">
      <xdr:nvSpPr>
        <xdr:cNvPr id="59" name="TextBox 58">
          <a:extLst>
            <a:ext uri="{FF2B5EF4-FFF2-40B4-BE49-F238E27FC236}">
              <a16:creationId xmlns:a16="http://schemas.microsoft.com/office/drawing/2014/main" id="{543988BC-7138-49E5-B9AA-B5AC6F074138}"/>
            </a:ext>
          </a:extLst>
        </xdr:cNvPr>
        <xdr:cNvSpPr txBox="1"/>
      </xdr:nvSpPr>
      <xdr:spPr>
        <a:xfrm>
          <a:off x="7510096"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514</xdr:row>
      <xdr:rowOff>0</xdr:rowOff>
    </xdr:from>
    <xdr:ext cx="65" cy="172227"/>
    <xdr:sp macro="" textlink="">
      <xdr:nvSpPr>
        <xdr:cNvPr id="60" name="TextBox 59">
          <a:extLst>
            <a:ext uri="{FF2B5EF4-FFF2-40B4-BE49-F238E27FC236}">
              <a16:creationId xmlns:a16="http://schemas.microsoft.com/office/drawing/2014/main" id="{E49843EA-81BA-42D4-AA1E-57909D8C1E1C}"/>
            </a:ext>
          </a:extLst>
        </xdr:cNvPr>
        <xdr:cNvSpPr txBox="1"/>
      </xdr:nvSpPr>
      <xdr:spPr>
        <a:xfrm>
          <a:off x="6455019"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514</xdr:row>
      <xdr:rowOff>0</xdr:rowOff>
    </xdr:from>
    <xdr:ext cx="65" cy="172227"/>
    <xdr:sp macro="" textlink="">
      <xdr:nvSpPr>
        <xdr:cNvPr id="61" name="TextBox 60">
          <a:extLst>
            <a:ext uri="{FF2B5EF4-FFF2-40B4-BE49-F238E27FC236}">
              <a16:creationId xmlns:a16="http://schemas.microsoft.com/office/drawing/2014/main" id="{1324B25C-16A1-4736-ACF6-6093B0D960A3}"/>
            </a:ext>
          </a:extLst>
        </xdr:cNvPr>
        <xdr:cNvSpPr txBox="1"/>
      </xdr:nvSpPr>
      <xdr:spPr>
        <a:xfrm>
          <a:off x="7510096"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499</xdr:row>
      <xdr:rowOff>0</xdr:rowOff>
    </xdr:from>
    <xdr:ext cx="65" cy="172227"/>
    <xdr:sp macro="" textlink="">
      <xdr:nvSpPr>
        <xdr:cNvPr id="62" name="TextBox 61">
          <a:extLst>
            <a:ext uri="{FF2B5EF4-FFF2-40B4-BE49-F238E27FC236}">
              <a16:creationId xmlns:a16="http://schemas.microsoft.com/office/drawing/2014/main" id="{8B3F629C-1DB2-4F85-B7D3-C44BB7D2D777}"/>
            </a:ext>
          </a:extLst>
        </xdr:cNvPr>
        <xdr:cNvSpPr txBox="1"/>
      </xdr:nvSpPr>
      <xdr:spPr>
        <a:xfrm>
          <a:off x="6455019"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499</xdr:row>
      <xdr:rowOff>0</xdr:rowOff>
    </xdr:from>
    <xdr:ext cx="65" cy="172227"/>
    <xdr:sp macro="" textlink="">
      <xdr:nvSpPr>
        <xdr:cNvPr id="63" name="TextBox 62">
          <a:extLst>
            <a:ext uri="{FF2B5EF4-FFF2-40B4-BE49-F238E27FC236}">
              <a16:creationId xmlns:a16="http://schemas.microsoft.com/office/drawing/2014/main" id="{7E5D2E60-2DF1-4833-B897-176B6A0FE29E}"/>
            </a:ext>
          </a:extLst>
        </xdr:cNvPr>
        <xdr:cNvSpPr txBox="1"/>
      </xdr:nvSpPr>
      <xdr:spPr>
        <a:xfrm>
          <a:off x="7510096" y="6181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514</xdr:row>
      <xdr:rowOff>0</xdr:rowOff>
    </xdr:from>
    <xdr:ext cx="65" cy="172227"/>
    <xdr:sp macro="" textlink="">
      <xdr:nvSpPr>
        <xdr:cNvPr id="64" name="TextBox 63">
          <a:extLst>
            <a:ext uri="{FF2B5EF4-FFF2-40B4-BE49-F238E27FC236}">
              <a16:creationId xmlns:a16="http://schemas.microsoft.com/office/drawing/2014/main" id="{4190E641-A0A2-4EC5-A731-C8E02713F3B4}"/>
            </a:ext>
          </a:extLst>
        </xdr:cNvPr>
        <xdr:cNvSpPr txBox="1"/>
      </xdr:nvSpPr>
      <xdr:spPr>
        <a:xfrm>
          <a:off x="6455019" y="66191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14</xdr:row>
      <xdr:rowOff>0</xdr:rowOff>
    </xdr:from>
    <xdr:ext cx="65" cy="172227"/>
    <xdr:sp macro="" textlink="">
      <xdr:nvSpPr>
        <xdr:cNvPr id="66" name="TextBox 65">
          <a:extLst>
            <a:ext uri="{FF2B5EF4-FFF2-40B4-BE49-F238E27FC236}">
              <a16:creationId xmlns:a16="http://schemas.microsoft.com/office/drawing/2014/main" id="{3BB1A5BC-DD6A-4A9D-B7E4-DA317FC1D342}"/>
            </a:ext>
          </a:extLst>
        </xdr:cNvPr>
        <xdr:cNvSpPr txBox="1"/>
      </xdr:nvSpPr>
      <xdr:spPr>
        <a:xfrm>
          <a:off x="7486650" y="3857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344</xdr:row>
      <xdr:rowOff>0</xdr:rowOff>
    </xdr:from>
    <xdr:ext cx="65" cy="172227"/>
    <xdr:sp macro="" textlink="">
      <xdr:nvSpPr>
        <xdr:cNvPr id="65" name="TextBox 64">
          <a:extLst>
            <a:ext uri="{FF2B5EF4-FFF2-40B4-BE49-F238E27FC236}">
              <a16:creationId xmlns:a16="http://schemas.microsoft.com/office/drawing/2014/main" id="{E084B26D-D587-4048-8090-106EAE9BD1BE}"/>
            </a:ext>
          </a:extLst>
        </xdr:cNvPr>
        <xdr:cNvSpPr txBox="1"/>
      </xdr:nvSpPr>
      <xdr:spPr>
        <a:xfrm>
          <a:off x="6443954" y="399466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180</xdr:row>
      <xdr:rowOff>0</xdr:rowOff>
    </xdr:from>
    <xdr:ext cx="65" cy="172227"/>
    <xdr:sp macro="" textlink="">
      <xdr:nvSpPr>
        <xdr:cNvPr id="67" name="TextBox 66">
          <a:extLst>
            <a:ext uri="{FF2B5EF4-FFF2-40B4-BE49-F238E27FC236}">
              <a16:creationId xmlns:a16="http://schemas.microsoft.com/office/drawing/2014/main" id="{E8185770-C211-4EE1-9AEC-D9D8F223E591}"/>
            </a:ext>
          </a:extLst>
        </xdr:cNvPr>
        <xdr:cNvSpPr txBox="1"/>
      </xdr:nvSpPr>
      <xdr:spPr>
        <a:xfrm>
          <a:off x="6443954" y="7316755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14</xdr:row>
      <xdr:rowOff>0</xdr:rowOff>
    </xdr:from>
    <xdr:ext cx="65" cy="172227"/>
    <xdr:sp macro="" textlink="">
      <xdr:nvSpPr>
        <xdr:cNvPr id="2" name="TextBox 1">
          <a:extLst>
            <a:ext uri="{FF2B5EF4-FFF2-40B4-BE49-F238E27FC236}">
              <a16:creationId xmlns:a16="http://schemas.microsoft.com/office/drawing/2014/main" id="{60944FF1-B374-4443-9E18-D54F6DBBA840}"/>
            </a:ext>
          </a:extLst>
        </xdr:cNvPr>
        <xdr:cNvSpPr txBox="1"/>
      </xdr:nvSpPr>
      <xdr:spPr>
        <a:xfrm>
          <a:off x="8829675" y="373913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14</xdr:row>
      <xdr:rowOff>0</xdr:rowOff>
    </xdr:from>
    <xdr:ext cx="65" cy="172227"/>
    <xdr:sp macro="" textlink="">
      <xdr:nvSpPr>
        <xdr:cNvPr id="3" name="TextBox 2">
          <a:extLst>
            <a:ext uri="{FF2B5EF4-FFF2-40B4-BE49-F238E27FC236}">
              <a16:creationId xmlns:a16="http://schemas.microsoft.com/office/drawing/2014/main" id="{2616691E-F758-400E-A6F9-64289D949448}"/>
            </a:ext>
          </a:extLst>
        </xdr:cNvPr>
        <xdr:cNvSpPr txBox="1"/>
      </xdr:nvSpPr>
      <xdr:spPr>
        <a:xfrm>
          <a:off x="10058400" y="373913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49</xdr:row>
      <xdr:rowOff>0</xdr:rowOff>
    </xdr:from>
    <xdr:ext cx="65" cy="172227"/>
    <xdr:sp macro="" textlink="">
      <xdr:nvSpPr>
        <xdr:cNvPr id="4" name="TextBox 3">
          <a:extLst>
            <a:ext uri="{FF2B5EF4-FFF2-40B4-BE49-F238E27FC236}">
              <a16:creationId xmlns:a16="http://schemas.microsoft.com/office/drawing/2014/main" id="{2C63FFC9-6C4A-4EAB-A201-70C649353230}"/>
            </a:ext>
          </a:extLst>
        </xdr:cNvPr>
        <xdr:cNvSpPr txBox="1"/>
      </xdr:nvSpPr>
      <xdr:spPr>
        <a:xfrm>
          <a:off x="8829675" y="38626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49</xdr:row>
      <xdr:rowOff>0</xdr:rowOff>
    </xdr:from>
    <xdr:ext cx="65" cy="172227"/>
    <xdr:sp macro="" textlink="">
      <xdr:nvSpPr>
        <xdr:cNvPr id="5" name="TextBox 4">
          <a:extLst>
            <a:ext uri="{FF2B5EF4-FFF2-40B4-BE49-F238E27FC236}">
              <a16:creationId xmlns:a16="http://schemas.microsoft.com/office/drawing/2014/main" id="{29F138EF-5B13-48AD-BDD6-7FECDF75BC31}"/>
            </a:ext>
          </a:extLst>
        </xdr:cNvPr>
        <xdr:cNvSpPr txBox="1"/>
      </xdr:nvSpPr>
      <xdr:spPr>
        <a:xfrm>
          <a:off x="10058400" y="38626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82</xdr:row>
      <xdr:rowOff>0</xdr:rowOff>
    </xdr:from>
    <xdr:ext cx="65" cy="172227"/>
    <xdr:sp macro="" textlink="">
      <xdr:nvSpPr>
        <xdr:cNvPr id="6" name="TextBox 5">
          <a:extLst>
            <a:ext uri="{FF2B5EF4-FFF2-40B4-BE49-F238E27FC236}">
              <a16:creationId xmlns:a16="http://schemas.microsoft.com/office/drawing/2014/main" id="{C51211D7-3405-49FA-97AB-3CF594B45C46}"/>
            </a:ext>
          </a:extLst>
        </xdr:cNvPr>
        <xdr:cNvSpPr txBox="1"/>
      </xdr:nvSpPr>
      <xdr:spPr>
        <a:xfrm>
          <a:off x="8829675" y="39494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82</xdr:row>
      <xdr:rowOff>0</xdr:rowOff>
    </xdr:from>
    <xdr:ext cx="65" cy="172227"/>
    <xdr:sp macro="" textlink="">
      <xdr:nvSpPr>
        <xdr:cNvPr id="7" name="TextBox 6">
          <a:extLst>
            <a:ext uri="{FF2B5EF4-FFF2-40B4-BE49-F238E27FC236}">
              <a16:creationId xmlns:a16="http://schemas.microsoft.com/office/drawing/2014/main" id="{E922E781-DEB6-4566-BAF3-4D1D27C9E131}"/>
            </a:ext>
          </a:extLst>
        </xdr:cNvPr>
        <xdr:cNvSpPr txBox="1"/>
      </xdr:nvSpPr>
      <xdr:spPr>
        <a:xfrm>
          <a:off x="10058400" y="394944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122</xdr:row>
      <xdr:rowOff>0</xdr:rowOff>
    </xdr:from>
    <xdr:ext cx="65" cy="172227"/>
    <xdr:sp macro="" textlink="">
      <xdr:nvSpPr>
        <xdr:cNvPr id="8" name="TextBox 7">
          <a:extLst>
            <a:ext uri="{FF2B5EF4-FFF2-40B4-BE49-F238E27FC236}">
              <a16:creationId xmlns:a16="http://schemas.microsoft.com/office/drawing/2014/main" id="{9F7CB8F4-967C-424C-A664-CEA8B898F78E}"/>
            </a:ext>
          </a:extLst>
        </xdr:cNvPr>
        <xdr:cNvSpPr txBox="1"/>
      </xdr:nvSpPr>
      <xdr:spPr>
        <a:xfrm>
          <a:off x="8829675" y="4067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122</xdr:row>
      <xdr:rowOff>0</xdr:rowOff>
    </xdr:from>
    <xdr:ext cx="65" cy="172227"/>
    <xdr:sp macro="" textlink="">
      <xdr:nvSpPr>
        <xdr:cNvPr id="9" name="TextBox 8">
          <a:extLst>
            <a:ext uri="{FF2B5EF4-FFF2-40B4-BE49-F238E27FC236}">
              <a16:creationId xmlns:a16="http://schemas.microsoft.com/office/drawing/2014/main" id="{CDBE124F-4F63-4D8C-AB66-EBC66833D2C4}"/>
            </a:ext>
          </a:extLst>
        </xdr:cNvPr>
        <xdr:cNvSpPr txBox="1"/>
      </xdr:nvSpPr>
      <xdr:spPr>
        <a:xfrm>
          <a:off x="10058400" y="406793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18</xdr:row>
      <xdr:rowOff>0</xdr:rowOff>
    </xdr:from>
    <xdr:ext cx="65" cy="172227"/>
    <xdr:sp macro="" textlink="">
      <xdr:nvSpPr>
        <xdr:cNvPr id="10" name="TextBox 9">
          <a:extLst>
            <a:ext uri="{FF2B5EF4-FFF2-40B4-BE49-F238E27FC236}">
              <a16:creationId xmlns:a16="http://schemas.microsoft.com/office/drawing/2014/main" id="{F1A6C103-E6AF-40C4-A700-0494D81B1920}"/>
            </a:ext>
          </a:extLst>
        </xdr:cNvPr>
        <xdr:cNvSpPr txBox="1"/>
      </xdr:nvSpPr>
      <xdr:spPr>
        <a:xfrm>
          <a:off x="8829675" y="37492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18</xdr:row>
      <xdr:rowOff>0</xdr:rowOff>
    </xdr:from>
    <xdr:ext cx="65" cy="172227"/>
    <xdr:sp macro="" textlink="">
      <xdr:nvSpPr>
        <xdr:cNvPr id="11" name="TextBox 10">
          <a:extLst>
            <a:ext uri="{FF2B5EF4-FFF2-40B4-BE49-F238E27FC236}">
              <a16:creationId xmlns:a16="http://schemas.microsoft.com/office/drawing/2014/main" id="{DE5149A8-8738-439C-A1FE-B47092FF9196}"/>
            </a:ext>
          </a:extLst>
        </xdr:cNvPr>
        <xdr:cNvSpPr txBox="1"/>
      </xdr:nvSpPr>
      <xdr:spPr>
        <a:xfrm>
          <a:off x="10058400" y="374923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174</xdr:row>
      <xdr:rowOff>0</xdr:rowOff>
    </xdr:from>
    <xdr:ext cx="65" cy="172227"/>
    <xdr:sp macro="" textlink="">
      <xdr:nvSpPr>
        <xdr:cNvPr id="12" name="TextBox 11">
          <a:extLst>
            <a:ext uri="{FF2B5EF4-FFF2-40B4-BE49-F238E27FC236}">
              <a16:creationId xmlns:a16="http://schemas.microsoft.com/office/drawing/2014/main" id="{0833A428-8042-40A1-BFA2-B59FBC8BCA97}"/>
            </a:ext>
          </a:extLst>
        </xdr:cNvPr>
        <xdr:cNvSpPr txBox="1"/>
      </xdr:nvSpPr>
      <xdr:spPr>
        <a:xfrm>
          <a:off x="6959395" y="3702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174</xdr:row>
      <xdr:rowOff>0</xdr:rowOff>
    </xdr:from>
    <xdr:ext cx="65" cy="172227"/>
    <xdr:sp macro="" textlink="">
      <xdr:nvSpPr>
        <xdr:cNvPr id="13" name="TextBox 12">
          <a:extLst>
            <a:ext uri="{FF2B5EF4-FFF2-40B4-BE49-F238E27FC236}">
              <a16:creationId xmlns:a16="http://schemas.microsoft.com/office/drawing/2014/main" id="{F1943286-5C34-423F-AE06-1BFAD1EF01B2}"/>
            </a:ext>
          </a:extLst>
        </xdr:cNvPr>
        <xdr:cNvSpPr txBox="1"/>
      </xdr:nvSpPr>
      <xdr:spPr>
        <a:xfrm>
          <a:off x="7796673" y="3702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212</xdr:row>
      <xdr:rowOff>0</xdr:rowOff>
    </xdr:from>
    <xdr:ext cx="65" cy="172227"/>
    <xdr:sp macro="" textlink="">
      <xdr:nvSpPr>
        <xdr:cNvPr id="14" name="TextBox 13">
          <a:extLst>
            <a:ext uri="{FF2B5EF4-FFF2-40B4-BE49-F238E27FC236}">
              <a16:creationId xmlns:a16="http://schemas.microsoft.com/office/drawing/2014/main" id="{EF862E98-E8F9-4207-971C-15173033D884}"/>
            </a:ext>
          </a:extLst>
        </xdr:cNvPr>
        <xdr:cNvSpPr txBox="1"/>
      </xdr:nvSpPr>
      <xdr:spPr>
        <a:xfrm>
          <a:off x="6959395" y="122903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212</xdr:row>
      <xdr:rowOff>0</xdr:rowOff>
    </xdr:from>
    <xdr:ext cx="65" cy="172227"/>
    <xdr:sp macro="" textlink="">
      <xdr:nvSpPr>
        <xdr:cNvPr id="15" name="TextBox 14">
          <a:extLst>
            <a:ext uri="{FF2B5EF4-FFF2-40B4-BE49-F238E27FC236}">
              <a16:creationId xmlns:a16="http://schemas.microsoft.com/office/drawing/2014/main" id="{A329ED5F-856E-4C7A-A7C9-CC9B57778ACE}"/>
            </a:ext>
          </a:extLst>
        </xdr:cNvPr>
        <xdr:cNvSpPr txBox="1"/>
      </xdr:nvSpPr>
      <xdr:spPr>
        <a:xfrm>
          <a:off x="7796673" y="122903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252</xdr:row>
      <xdr:rowOff>0</xdr:rowOff>
    </xdr:from>
    <xdr:ext cx="65" cy="172227"/>
    <xdr:sp macro="" textlink="">
      <xdr:nvSpPr>
        <xdr:cNvPr id="16" name="TextBox 15">
          <a:extLst>
            <a:ext uri="{FF2B5EF4-FFF2-40B4-BE49-F238E27FC236}">
              <a16:creationId xmlns:a16="http://schemas.microsoft.com/office/drawing/2014/main" id="{C22609A4-7ED9-46D3-BE57-1B2F6519E60B}"/>
            </a:ext>
          </a:extLst>
        </xdr:cNvPr>
        <xdr:cNvSpPr txBox="1"/>
      </xdr:nvSpPr>
      <xdr:spPr>
        <a:xfrm>
          <a:off x="6959395" y="196952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252</xdr:row>
      <xdr:rowOff>0</xdr:rowOff>
    </xdr:from>
    <xdr:ext cx="65" cy="172227"/>
    <xdr:sp macro="" textlink="">
      <xdr:nvSpPr>
        <xdr:cNvPr id="17" name="TextBox 16">
          <a:extLst>
            <a:ext uri="{FF2B5EF4-FFF2-40B4-BE49-F238E27FC236}">
              <a16:creationId xmlns:a16="http://schemas.microsoft.com/office/drawing/2014/main" id="{9ECC03CD-717E-428A-84AA-7BCBA3FC04CB}"/>
            </a:ext>
          </a:extLst>
        </xdr:cNvPr>
        <xdr:cNvSpPr txBox="1"/>
      </xdr:nvSpPr>
      <xdr:spPr>
        <a:xfrm>
          <a:off x="7796673" y="196952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292</xdr:row>
      <xdr:rowOff>0</xdr:rowOff>
    </xdr:from>
    <xdr:ext cx="65" cy="172227"/>
    <xdr:sp macro="" textlink="">
      <xdr:nvSpPr>
        <xdr:cNvPr id="18" name="TextBox 17">
          <a:extLst>
            <a:ext uri="{FF2B5EF4-FFF2-40B4-BE49-F238E27FC236}">
              <a16:creationId xmlns:a16="http://schemas.microsoft.com/office/drawing/2014/main" id="{98A5E650-E95F-49BE-BE44-5DEA7733E531}"/>
            </a:ext>
          </a:extLst>
        </xdr:cNvPr>
        <xdr:cNvSpPr txBox="1"/>
      </xdr:nvSpPr>
      <xdr:spPr>
        <a:xfrm>
          <a:off x="6959395" y="2832919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292</xdr:row>
      <xdr:rowOff>0</xdr:rowOff>
    </xdr:from>
    <xdr:ext cx="65" cy="172227"/>
    <xdr:sp macro="" textlink="">
      <xdr:nvSpPr>
        <xdr:cNvPr id="19" name="TextBox 18">
          <a:extLst>
            <a:ext uri="{FF2B5EF4-FFF2-40B4-BE49-F238E27FC236}">
              <a16:creationId xmlns:a16="http://schemas.microsoft.com/office/drawing/2014/main" id="{A28CAAE4-1B6C-4382-B650-D716D3B76193}"/>
            </a:ext>
          </a:extLst>
        </xdr:cNvPr>
        <xdr:cNvSpPr txBox="1"/>
      </xdr:nvSpPr>
      <xdr:spPr>
        <a:xfrm>
          <a:off x="7796673" y="2832919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6</xdr:col>
      <xdr:colOff>0</xdr:colOff>
      <xdr:row>178</xdr:row>
      <xdr:rowOff>0</xdr:rowOff>
    </xdr:from>
    <xdr:ext cx="65" cy="172227"/>
    <xdr:sp macro="" textlink="">
      <xdr:nvSpPr>
        <xdr:cNvPr id="20" name="TextBox 19">
          <a:extLst>
            <a:ext uri="{FF2B5EF4-FFF2-40B4-BE49-F238E27FC236}">
              <a16:creationId xmlns:a16="http://schemas.microsoft.com/office/drawing/2014/main" id="{4B292C4F-904C-41C6-8904-B3E0DC0ACD94}"/>
            </a:ext>
          </a:extLst>
        </xdr:cNvPr>
        <xdr:cNvSpPr txBox="1"/>
      </xdr:nvSpPr>
      <xdr:spPr>
        <a:xfrm>
          <a:off x="6959395" y="434770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178</xdr:row>
      <xdr:rowOff>0</xdr:rowOff>
    </xdr:from>
    <xdr:ext cx="65" cy="172227"/>
    <xdr:sp macro="" textlink="">
      <xdr:nvSpPr>
        <xdr:cNvPr id="21" name="TextBox 20">
          <a:extLst>
            <a:ext uri="{FF2B5EF4-FFF2-40B4-BE49-F238E27FC236}">
              <a16:creationId xmlns:a16="http://schemas.microsoft.com/office/drawing/2014/main" id="{B993718A-021F-49D8-8D81-0DBC22F95EE4}"/>
            </a:ext>
          </a:extLst>
        </xdr:cNvPr>
        <xdr:cNvSpPr txBox="1"/>
      </xdr:nvSpPr>
      <xdr:spPr>
        <a:xfrm>
          <a:off x="7796673" y="434770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7</xdr:row>
      <xdr:rowOff>0</xdr:rowOff>
    </xdr:from>
    <xdr:ext cx="65" cy="172227"/>
    <xdr:sp macro="" textlink="">
      <xdr:nvSpPr>
        <xdr:cNvPr id="2" name="TextBox 1">
          <a:extLst>
            <a:ext uri="{FF2B5EF4-FFF2-40B4-BE49-F238E27FC236}">
              <a16:creationId xmlns:a16="http://schemas.microsoft.com/office/drawing/2014/main" id="{185B434D-0587-4520-9037-6C4C33C21857}"/>
            </a:ext>
          </a:extLst>
        </xdr:cNvPr>
        <xdr:cNvSpPr txBox="1"/>
      </xdr:nvSpPr>
      <xdr:spPr>
        <a:xfrm>
          <a:off x="8829675" y="86610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7</xdr:row>
      <xdr:rowOff>0</xdr:rowOff>
    </xdr:from>
    <xdr:ext cx="65" cy="172227"/>
    <xdr:sp macro="" textlink="">
      <xdr:nvSpPr>
        <xdr:cNvPr id="3" name="TextBox 2">
          <a:extLst>
            <a:ext uri="{FF2B5EF4-FFF2-40B4-BE49-F238E27FC236}">
              <a16:creationId xmlns:a16="http://schemas.microsoft.com/office/drawing/2014/main" id="{3E913C8B-DEF6-4B70-AA39-7E0FFB25F907}"/>
            </a:ext>
          </a:extLst>
        </xdr:cNvPr>
        <xdr:cNvSpPr txBox="1"/>
      </xdr:nvSpPr>
      <xdr:spPr>
        <a:xfrm>
          <a:off x="10058400" y="86610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4" name="TextBox 3">
          <a:extLst>
            <a:ext uri="{FF2B5EF4-FFF2-40B4-BE49-F238E27FC236}">
              <a16:creationId xmlns:a16="http://schemas.microsoft.com/office/drawing/2014/main" id="{C30974E1-CF5F-4F50-A1B3-67F3A700F030}"/>
            </a:ext>
          </a:extLst>
        </xdr:cNvPr>
        <xdr:cNvSpPr txBox="1"/>
      </xdr:nvSpPr>
      <xdr:spPr>
        <a:xfrm>
          <a:off x="8829675" y="98212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5" name="TextBox 4">
          <a:extLst>
            <a:ext uri="{FF2B5EF4-FFF2-40B4-BE49-F238E27FC236}">
              <a16:creationId xmlns:a16="http://schemas.microsoft.com/office/drawing/2014/main" id="{D1A3ADE2-2B65-4318-A36B-6767A647626D}"/>
            </a:ext>
          </a:extLst>
        </xdr:cNvPr>
        <xdr:cNvSpPr txBox="1"/>
      </xdr:nvSpPr>
      <xdr:spPr>
        <a:xfrm>
          <a:off x="10058400" y="98212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6" name="TextBox 5">
          <a:extLst>
            <a:ext uri="{FF2B5EF4-FFF2-40B4-BE49-F238E27FC236}">
              <a16:creationId xmlns:a16="http://schemas.microsoft.com/office/drawing/2014/main" id="{753B6126-9F4A-47C8-AAD9-CFEEF610AE08}"/>
            </a:ext>
          </a:extLst>
        </xdr:cNvPr>
        <xdr:cNvSpPr txBox="1"/>
      </xdr:nvSpPr>
      <xdr:spPr>
        <a:xfrm>
          <a:off x="8829675" y="10592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7" name="TextBox 6">
          <a:extLst>
            <a:ext uri="{FF2B5EF4-FFF2-40B4-BE49-F238E27FC236}">
              <a16:creationId xmlns:a16="http://schemas.microsoft.com/office/drawing/2014/main" id="{92292D8B-054E-462E-BD79-46FFF47D5618}"/>
            </a:ext>
          </a:extLst>
        </xdr:cNvPr>
        <xdr:cNvSpPr txBox="1"/>
      </xdr:nvSpPr>
      <xdr:spPr>
        <a:xfrm>
          <a:off x="10058400" y="10592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8" name="TextBox 7">
          <a:extLst>
            <a:ext uri="{FF2B5EF4-FFF2-40B4-BE49-F238E27FC236}">
              <a16:creationId xmlns:a16="http://schemas.microsoft.com/office/drawing/2014/main" id="{1DEE8604-0D15-47D0-8981-3F86FA64012F}"/>
            </a:ext>
          </a:extLst>
        </xdr:cNvPr>
        <xdr:cNvSpPr txBox="1"/>
      </xdr:nvSpPr>
      <xdr:spPr>
        <a:xfrm>
          <a:off x="8829675" y="114671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9" name="TextBox 8">
          <a:extLst>
            <a:ext uri="{FF2B5EF4-FFF2-40B4-BE49-F238E27FC236}">
              <a16:creationId xmlns:a16="http://schemas.microsoft.com/office/drawing/2014/main" id="{6417F758-3DC7-4B61-8D5B-DDEC49D3A0FB}"/>
            </a:ext>
          </a:extLst>
        </xdr:cNvPr>
        <xdr:cNvSpPr txBox="1"/>
      </xdr:nvSpPr>
      <xdr:spPr>
        <a:xfrm>
          <a:off x="10058400" y="114671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10" name="TextBox 9">
          <a:extLst>
            <a:ext uri="{FF2B5EF4-FFF2-40B4-BE49-F238E27FC236}">
              <a16:creationId xmlns:a16="http://schemas.microsoft.com/office/drawing/2014/main" id="{DDD0364B-608E-4672-88A4-EB988B57712A}"/>
            </a:ext>
          </a:extLst>
        </xdr:cNvPr>
        <xdr:cNvSpPr txBox="1"/>
      </xdr:nvSpPr>
      <xdr:spPr>
        <a:xfrm>
          <a:off x="8829675" y="1225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11" name="TextBox 10">
          <a:extLst>
            <a:ext uri="{FF2B5EF4-FFF2-40B4-BE49-F238E27FC236}">
              <a16:creationId xmlns:a16="http://schemas.microsoft.com/office/drawing/2014/main" id="{79D0DFA3-4207-4DD0-B1AC-6DB43A27F505}"/>
            </a:ext>
          </a:extLst>
        </xdr:cNvPr>
        <xdr:cNvSpPr txBox="1"/>
      </xdr:nvSpPr>
      <xdr:spPr>
        <a:xfrm>
          <a:off x="10058400" y="1225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12" name="TextBox 11">
          <a:extLst>
            <a:ext uri="{FF2B5EF4-FFF2-40B4-BE49-F238E27FC236}">
              <a16:creationId xmlns:a16="http://schemas.microsoft.com/office/drawing/2014/main" id="{7F6B6F84-3526-4502-B166-FF0248503A00}"/>
            </a:ext>
          </a:extLst>
        </xdr:cNvPr>
        <xdr:cNvSpPr txBox="1"/>
      </xdr:nvSpPr>
      <xdr:spPr>
        <a:xfrm>
          <a:off x="8829675" y="13296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13" name="TextBox 12">
          <a:extLst>
            <a:ext uri="{FF2B5EF4-FFF2-40B4-BE49-F238E27FC236}">
              <a16:creationId xmlns:a16="http://schemas.microsoft.com/office/drawing/2014/main" id="{A0146C5A-758E-4910-AD15-EB62C83ECEFF}"/>
            </a:ext>
          </a:extLst>
        </xdr:cNvPr>
        <xdr:cNvSpPr txBox="1"/>
      </xdr:nvSpPr>
      <xdr:spPr>
        <a:xfrm>
          <a:off x="10058400" y="132969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14" name="TextBox 13">
          <a:extLst>
            <a:ext uri="{FF2B5EF4-FFF2-40B4-BE49-F238E27FC236}">
              <a16:creationId xmlns:a16="http://schemas.microsoft.com/office/drawing/2014/main" id="{D3693A0F-7B62-4AF7-808C-1D98186E9AEF}"/>
            </a:ext>
          </a:extLst>
        </xdr:cNvPr>
        <xdr:cNvSpPr txBox="1"/>
      </xdr:nvSpPr>
      <xdr:spPr>
        <a:xfrm>
          <a:off x="8829675" y="142713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15" name="TextBox 14">
          <a:extLst>
            <a:ext uri="{FF2B5EF4-FFF2-40B4-BE49-F238E27FC236}">
              <a16:creationId xmlns:a16="http://schemas.microsoft.com/office/drawing/2014/main" id="{60D37710-9AE0-44A7-9CE8-15DCA8CD8543}"/>
            </a:ext>
          </a:extLst>
        </xdr:cNvPr>
        <xdr:cNvSpPr txBox="1"/>
      </xdr:nvSpPr>
      <xdr:spPr>
        <a:xfrm>
          <a:off x="10058400" y="142713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16" name="TextBox 15">
          <a:extLst>
            <a:ext uri="{FF2B5EF4-FFF2-40B4-BE49-F238E27FC236}">
              <a16:creationId xmlns:a16="http://schemas.microsoft.com/office/drawing/2014/main" id="{1FFA1CE2-9E59-4027-9BD2-066BEDD5656E}"/>
            </a:ext>
          </a:extLst>
        </xdr:cNvPr>
        <xdr:cNvSpPr txBox="1"/>
      </xdr:nvSpPr>
      <xdr:spPr>
        <a:xfrm>
          <a:off x="8829675" y="15017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17" name="TextBox 16">
          <a:extLst>
            <a:ext uri="{FF2B5EF4-FFF2-40B4-BE49-F238E27FC236}">
              <a16:creationId xmlns:a16="http://schemas.microsoft.com/office/drawing/2014/main" id="{0EAF31EE-0321-454A-A80A-239C50779AF0}"/>
            </a:ext>
          </a:extLst>
        </xdr:cNvPr>
        <xdr:cNvSpPr txBox="1"/>
      </xdr:nvSpPr>
      <xdr:spPr>
        <a:xfrm>
          <a:off x="10058400" y="150171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18" name="TextBox 17">
          <a:extLst>
            <a:ext uri="{FF2B5EF4-FFF2-40B4-BE49-F238E27FC236}">
              <a16:creationId xmlns:a16="http://schemas.microsoft.com/office/drawing/2014/main" id="{E1399682-C83D-4FF8-AC22-C72F1522B73B}"/>
            </a:ext>
          </a:extLst>
        </xdr:cNvPr>
        <xdr:cNvSpPr txBox="1"/>
      </xdr:nvSpPr>
      <xdr:spPr>
        <a:xfrm>
          <a:off x="8829675" y="161534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19" name="TextBox 18">
          <a:extLst>
            <a:ext uri="{FF2B5EF4-FFF2-40B4-BE49-F238E27FC236}">
              <a16:creationId xmlns:a16="http://schemas.microsoft.com/office/drawing/2014/main" id="{C3443901-EA8E-4EA0-8392-C7B65CF88D70}"/>
            </a:ext>
          </a:extLst>
        </xdr:cNvPr>
        <xdr:cNvSpPr txBox="1"/>
      </xdr:nvSpPr>
      <xdr:spPr>
        <a:xfrm>
          <a:off x="10058400" y="161534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20" name="TextBox 19">
          <a:extLst>
            <a:ext uri="{FF2B5EF4-FFF2-40B4-BE49-F238E27FC236}">
              <a16:creationId xmlns:a16="http://schemas.microsoft.com/office/drawing/2014/main" id="{818F3AA3-02B1-4F86-A942-3F3C9158FA67}"/>
            </a:ext>
          </a:extLst>
        </xdr:cNvPr>
        <xdr:cNvSpPr txBox="1"/>
      </xdr:nvSpPr>
      <xdr:spPr>
        <a:xfrm>
          <a:off x="8829675" y="170449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21" name="TextBox 20">
          <a:extLst>
            <a:ext uri="{FF2B5EF4-FFF2-40B4-BE49-F238E27FC236}">
              <a16:creationId xmlns:a16="http://schemas.microsoft.com/office/drawing/2014/main" id="{CBB258EC-677F-47F2-B8F7-E5B54669B1EF}"/>
            </a:ext>
          </a:extLst>
        </xdr:cNvPr>
        <xdr:cNvSpPr txBox="1"/>
      </xdr:nvSpPr>
      <xdr:spPr>
        <a:xfrm>
          <a:off x="10058400" y="170449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22" name="TextBox 21">
          <a:extLst>
            <a:ext uri="{FF2B5EF4-FFF2-40B4-BE49-F238E27FC236}">
              <a16:creationId xmlns:a16="http://schemas.microsoft.com/office/drawing/2014/main" id="{0F2415E9-30D5-46B1-802F-75396DE6FA38}"/>
            </a:ext>
          </a:extLst>
        </xdr:cNvPr>
        <xdr:cNvSpPr txBox="1"/>
      </xdr:nvSpPr>
      <xdr:spPr>
        <a:xfrm>
          <a:off x="8829675" y="179365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23" name="TextBox 22">
          <a:extLst>
            <a:ext uri="{FF2B5EF4-FFF2-40B4-BE49-F238E27FC236}">
              <a16:creationId xmlns:a16="http://schemas.microsoft.com/office/drawing/2014/main" id="{A8FB87DB-FD07-4DE5-9979-9229F340D6CC}"/>
            </a:ext>
          </a:extLst>
        </xdr:cNvPr>
        <xdr:cNvSpPr txBox="1"/>
      </xdr:nvSpPr>
      <xdr:spPr>
        <a:xfrm>
          <a:off x="10058400" y="179365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24" name="TextBox 23">
          <a:extLst>
            <a:ext uri="{FF2B5EF4-FFF2-40B4-BE49-F238E27FC236}">
              <a16:creationId xmlns:a16="http://schemas.microsoft.com/office/drawing/2014/main" id="{C740361E-E840-422C-8F2E-F4C4A971A9CA}"/>
            </a:ext>
          </a:extLst>
        </xdr:cNvPr>
        <xdr:cNvSpPr txBox="1"/>
      </xdr:nvSpPr>
      <xdr:spPr>
        <a:xfrm>
          <a:off x="8829675" y="190642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25" name="TextBox 24">
          <a:extLst>
            <a:ext uri="{FF2B5EF4-FFF2-40B4-BE49-F238E27FC236}">
              <a16:creationId xmlns:a16="http://schemas.microsoft.com/office/drawing/2014/main" id="{81E1221F-1493-4645-A9A4-7063DF022C57}"/>
            </a:ext>
          </a:extLst>
        </xdr:cNvPr>
        <xdr:cNvSpPr txBox="1"/>
      </xdr:nvSpPr>
      <xdr:spPr>
        <a:xfrm>
          <a:off x="10058400" y="190642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26" name="TextBox 25">
          <a:extLst>
            <a:ext uri="{FF2B5EF4-FFF2-40B4-BE49-F238E27FC236}">
              <a16:creationId xmlns:a16="http://schemas.microsoft.com/office/drawing/2014/main" id="{94832320-4A61-4F23-AE5D-610C9A789994}"/>
            </a:ext>
          </a:extLst>
        </xdr:cNvPr>
        <xdr:cNvSpPr txBox="1"/>
      </xdr:nvSpPr>
      <xdr:spPr>
        <a:xfrm>
          <a:off x="8829675" y="198872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27" name="TextBox 26">
          <a:extLst>
            <a:ext uri="{FF2B5EF4-FFF2-40B4-BE49-F238E27FC236}">
              <a16:creationId xmlns:a16="http://schemas.microsoft.com/office/drawing/2014/main" id="{BA2E5BBE-8419-49B0-BB37-93AC461994CA}"/>
            </a:ext>
          </a:extLst>
        </xdr:cNvPr>
        <xdr:cNvSpPr txBox="1"/>
      </xdr:nvSpPr>
      <xdr:spPr>
        <a:xfrm>
          <a:off x="10058400" y="198872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28" name="TextBox 27">
          <a:extLst>
            <a:ext uri="{FF2B5EF4-FFF2-40B4-BE49-F238E27FC236}">
              <a16:creationId xmlns:a16="http://schemas.microsoft.com/office/drawing/2014/main" id="{C5DEDCBE-8AF5-47AE-8754-9E8BD8CE5526}"/>
            </a:ext>
          </a:extLst>
        </xdr:cNvPr>
        <xdr:cNvSpPr txBox="1"/>
      </xdr:nvSpPr>
      <xdr:spPr>
        <a:xfrm>
          <a:off x="8829675" y="20890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29" name="TextBox 28">
          <a:extLst>
            <a:ext uri="{FF2B5EF4-FFF2-40B4-BE49-F238E27FC236}">
              <a16:creationId xmlns:a16="http://schemas.microsoft.com/office/drawing/2014/main" id="{FBCF2381-2637-4AAA-9DD8-BED77B862A5E}"/>
            </a:ext>
          </a:extLst>
        </xdr:cNvPr>
        <xdr:cNvSpPr txBox="1"/>
      </xdr:nvSpPr>
      <xdr:spPr>
        <a:xfrm>
          <a:off x="10058400" y="208902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xdr:row>
      <xdr:rowOff>0</xdr:rowOff>
    </xdr:from>
    <xdr:ext cx="65" cy="172227"/>
    <xdr:sp macro="" textlink="">
      <xdr:nvSpPr>
        <xdr:cNvPr id="30" name="TextBox 29">
          <a:extLst>
            <a:ext uri="{FF2B5EF4-FFF2-40B4-BE49-F238E27FC236}">
              <a16:creationId xmlns:a16="http://schemas.microsoft.com/office/drawing/2014/main" id="{1A2957EF-F219-4410-B6DE-6256FBC543F4}"/>
            </a:ext>
          </a:extLst>
        </xdr:cNvPr>
        <xdr:cNvSpPr txBox="1"/>
      </xdr:nvSpPr>
      <xdr:spPr>
        <a:xfrm>
          <a:off x="8829675" y="199558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xdr:row>
      <xdr:rowOff>0</xdr:rowOff>
    </xdr:from>
    <xdr:ext cx="65" cy="172227"/>
    <xdr:sp macro="" textlink="">
      <xdr:nvSpPr>
        <xdr:cNvPr id="31" name="TextBox 30">
          <a:extLst>
            <a:ext uri="{FF2B5EF4-FFF2-40B4-BE49-F238E27FC236}">
              <a16:creationId xmlns:a16="http://schemas.microsoft.com/office/drawing/2014/main" id="{654CA775-6339-4E57-9227-732F466CEF8D}"/>
            </a:ext>
          </a:extLst>
        </xdr:cNvPr>
        <xdr:cNvSpPr txBox="1"/>
      </xdr:nvSpPr>
      <xdr:spPr>
        <a:xfrm>
          <a:off x="10058400" y="1995582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62</xdr:row>
      <xdr:rowOff>0</xdr:rowOff>
    </xdr:from>
    <xdr:ext cx="65" cy="172227"/>
    <xdr:sp macro="" textlink="">
      <xdr:nvSpPr>
        <xdr:cNvPr id="2" name="TextBox 1">
          <a:extLst>
            <a:ext uri="{FF2B5EF4-FFF2-40B4-BE49-F238E27FC236}">
              <a16:creationId xmlns:a16="http://schemas.microsoft.com/office/drawing/2014/main" id="{81C008F7-CE59-4357-AA2F-E7F11AB3A86B}"/>
            </a:ext>
          </a:extLst>
        </xdr:cNvPr>
        <xdr:cNvSpPr txBox="1"/>
      </xdr:nvSpPr>
      <xdr:spPr>
        <a:xfrm>
          <a:off x="8829675" y="632517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62</xdr:row>
      <xdr:rowOff>0</xdr:rowOff>
    </xdr:from>
    <xdr:ext cx="65" cy="172227"/>
    <xdr:sp macro="" textlink="">
      <xdr:nvSpPr>
        <xdr:cNvPr id="3" name="TextBox 2">
          <a:extLst>
            <a:ext uri="{FF2B5EF4-FFF2-40B4-BE49-F238E27FC236}">
              <a16:creationId xmlns:a16="http://schemas.microsoft.com/office/drawing/2014/main" id="{E92A21F5-F152-4540-BED6-59F101ED2DB5}"/>
            </a:ext>
          </a:extLst>
        </xdr:cNvPr>
        <xdr:cNvSpPr txBox="1"/>
      </xdr:nvSpPr>
      <xdr:spPr>
        <a:xfrm>
          <a:off x="10058400" y="632517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100</xdr:row>
      <xdr:rowOff>0</xdr:rowOff>
    </xdr:from>
    <xdr:ext cx="65" cy="172227"/>
    <xdr:sp macro="" textlink="">
      <xdr:nvSpPr>
        <xdr:cNvPr id="4" name="TextBox 3">
          <a:extLst>
            <a:ext uri="{FF2B5EF4-FFF2-40B4-BE49-F238E27FC236}">
              <a16:creationId xmlns:a16="http://schemas.microsoft.com/office/drawing/2014/main" id="{ADDA10DF-9D17-4703-94B2-21EF7CD55E7A}"/>
            </a:ext>
          </a:extLst>
        </xdr:cNvPr>
        <xdr:cNvSpPr txBox="1"/>
      </xdr:nvSpPr>
      <xdr:spPr>
        <a:xfrm>
          <a:off x="8829675" y="64485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100</xdr:row>
      <xdr:rowOff>0</xdr:rowOff>
    </xdr:from>
    <xdr:ext cx="65" cy="172227"/>
    <xdr:sp macro="" textlink="">
      <xdr:nvSpPr>
        <xdr:cNvPr id="5" name="TextBox 4">
          <a:extLst>
            <a:ext uri="{FF2B5EF4-FFF2-40B4-BE49-F238E27FC236}">
              <a16:creationId xmlns:a16="http://schemas.microsoft.com/office/drawing/2014/main" id="{1736946A-B0FF-4E1A-BD0D-3FA303ECA783}"/>
            </a:ext>
          </a:extLst>
        </xdr:cNvPr>
        <xdr:cNvSpPr txBox="1"/>
      </xdr:nvSpPr>
      <xdr:spPr>
        <a:xfrm>
          <a:off x="10058400" y="64485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142</xdr:row>
      <xdr:rowOff>0</xdr:rowOff>
    </xdr:from>
    <xdr:ext cx="65" cy="172227"/>
    <xdr:sp macro="" textlink="">
      <xdr:nvSpPr>
        <xdr:cNvPr id="6" name="TextBox 5">
          <a:extLst>
            <a:ext uri="{FF2B5EF4-FFF2-40B4-BE49-F238E27FC236}">
              <a16:creationId xmlns:a16="http://schemas.microsoft.com/office/drawing/2014/main" id="{D458E12E-1795-4558-9458-F329F8629AAB}"/>
            </a:ext>
          </a:extLst>
        </xdr:cNvPr>
        <xdr:cNvSpPr txBox="1"/>
      </xdr:nvSpPr>
      <xdr:spPr>
        <a:xfrm>
          <a:off x="8829675" y="657710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142</xdr:row>
      <xdr:rowOff>0</xdr:rowOff>
    </xdr:from>
    <xdr:ext cx="65" cy="172227"/>
    <xdr:sp macro="" textlink="">
      <xdr:nvSpPr>
        <xdr:cNvPr id="7" name="TextBox 6">
          <a:extLst>
            <a:ext uri="{FF2B5EF4-FFF2-40B4-BE49-F238E27FC236}">
              <a16:creationId xmlns:a16="http://schemas.microsoft.com/office/drawing/2014/main" id="{427B1B98-1D1A-471D-900B-801E2FC94550}"/>
            </a:ext>
          </a:extLst>
        </xdr:cNvPr>
        <xdr:cNvSpPr txBox="1"/>
      </xdr:nvSpPr>
      <xdr:spPr>
        <a:xfrm>
          <a:off x="10058400" y="657710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8" name="TextBox 7">
          <a:extLst>
            <a:ext uri="{FF2B5EF4-FFF2-40B4-BE49-F238E27FC236}">
              <a16:creationId xmlns:a16="http://schemas.microsoft.com/office/drawing/2014/main" id="{26E0BC88-5367-4D61-8E65-B0C88AECF2F1}"/>
            </a:ext>
          </a:extLst>
        </xdr:cNvPr>
        <xdr:cNvSpPr txBox="1"/>
      </xdr:nvSpPr>
      <xdr:spPr>
        <a:xfrm>
          <a:off x="8829675" y="670550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9" name="TextBox 8">
          <a:extLst>
            <a:ext uri="{FF2B5EF4-FFF2-40B4-BE49-F238E27FC236}">
              <a16:creationId xmlns:a16="http://schemas.microsoft.com/office/drawing/2014/main" id="{1CD8B53C-FEE9-4FA2-B7EB-F68EC8A244FF}"/>
            </a:ext>
          </a:extLst>
        </xdr:cNvPr>
        <xdr:cNvSpPr txBox="1"/>
      </xdr:nvSpPr>
      <xdr:spPr>
        <a:xfrm>
          <a:off x="10058400" y="670550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0" name="TextBox 9">
          <a:extLst>
            <a:ext uri="{FF2B5EF4-FFF2-40B4-BE49-F238E27FC236}">
              <a16:creationId xmlns:a16="http://schemas.microsoft.com/office/drawing/2014/main" id="{192C361F-5204-4F01-98FF-6B57AD1E1834}"/>
            </a:ext>
          </a:extLst>
        </xdr:cNvPr>
        <xdr:cNvSpPr txBox="1"/>
      </xdr:nvSpPr>
      <xdr:spPr>
        <a:xfrm>
          <a:off x="8829675" y="68387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1" name="TextBox 10">
          <a:extLst>
            <a:ext uri="{FF2B5EF4-FFF2-40B4-BE49-F238E27FC236}">
              <a16:creationId xmlns:a16="http://schemas.microsoft.com/office/drawing/2014/main" id="{9644AE9D-A80E-43A4-990E-041870EB6435}"/>
            </a:ext>
          </a:extLst>
        </xdr:cNvPr>
        <xdr:cNvSpPr txBox="1"/>
      </xdr:nvSpPr>
      <xdr:spPr>
        <a:xfrm>
          <a:off x="10058400" y="683875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2" name="TextBox 11">
          <a:extLst>
            <a:ext uri="{FF2B5EF4-FFF2-40B4-BE49-F238E27FC236}">
              <a16:creationId xmlns:a16="http://schemas.microsoft.com/office/drawing/2014/main" id="{C42A8445-274A-475B-86E4-90D0FE9AB17F}"/>
            </a:ext>
          </a:extLst>
        </xdr:cNvPr>
        <xdr:cNvSpPr txBox="1"/>
      </xdr:nvSpPr>
      <xdr:spPr>
        <a:xfrm>
          <a:off x="8829675" y="6965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3" name="TextBox 12">
          <a:extLst>
            <a:ext uri="{FF2B5EF4-FFF2-40B4-BE49-F238E27FC236}">
              <a16:creationId xmlns:a16="http://schemas.microsoft.com/office/drawing/2014/main" id="{C965BD7C-72AA-4D46-B00E-26063509355D}"/>
            </a:ext>
          </a:extLst>
        </xdr:cNvPr>
        <xdr:cNvSpPr txBox="1"/>
      </xdr:nvSpPr>
      <xdr:spPr>
        <a:xfrm>
          <a:off x="10058400" y="696544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4" name="TextBox 13">
          <a:extLst>
            <a:ext uri="{FF2B5EF4-FFF2-40B4-BE49-F238E27FC236}">
              <a16:creationId xmlns:a16="http://schemas.microsoft.com/office/drawing/2014/main" id="{DEDB9123-461E-4057-8C37-8FD88E1DB605}"/>
            </a:ext>
          </a:extLst>
        </xdr:cNvPr>
        <xdr:cNvSpPr txBox="1"/>
      </xdr:nvSpPr>
      <xdr:spPr>
        <a:xfrm>
          <a:off x="8829675" y="710441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5" name="TextBox 14">
          <a:extLst>
            <a:ext uri="{FF2B5EF4-FFF2-40B4-BE49-F238E27FC236}">
              <a16:creationId xmlns:a16="http://schemas.microsoft.com/office/drawing/2014/main" id="{6A9D0A70-FD64-43CF-BAC9-6B907ED5F93F}"/>
            </a:ext>
          </a:extLst>
        </xdr:cNvPr>
        <xdr:cNvSpPr txBox="1"/>
      </xdr:nvSpPr>
      <xdr:spPr>
        <a:xfrm>
          <a:off x="10058400" y="710441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6" name="TextBox 15">
          <a:extLst>
            <a:ext uri="{FF2B5EF4-FFF2-40B4-BE49-F238E27FC236}">
              <a16:creationId xmlns:a16="http://schemas.microsoft.com/office/drawing/2014/main" id="{CE0AE6BB-6EF7-4CF1-964D-173725B21816}"/>
            </a:ext>
          </a:extLst>
        </xdr:cNvPr>
        <xdr:cNvSpPr txBox="1"/>
      </xdr:nvSpPr>
      <xdr:spPr>
        <a:xfrm>
          <a:off x="8829675" y="72363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7" name="TextBox 16">
          <a:extLst>
            <a:ext uri="{FF2B5EF4-FFF2-40B4-BE49-F238E27FC236}">
              <a16:creationId xmlns:a16="http://schemas.microsoft.com/office/drawing/2014/main" id="{061EF83B-F6FA-4DE4-91A3-8A3F0495C04B}"/>
            </a:ext>
          </a:extLst>
        </xdr:cNvPr>
        <xdr:cNvSpPr txBox="1"/>
      </xdr:nvSpPr>
      <xdr:spPr>
        <a:xfrm>
          <a:off x="10058400" y="723633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18" name="TextBox 17">
          <a:extLst>
            <a:ext uri="{FF2B5EF4-FFF2-40B4-BE49-F238E27FC236}">
              <a16:creationId xmlns:a16="http://schemas.microsoft.com/office/drawing/2014/main" id="{8F664679-EE3C-4EA9-B649-99B59B3C6BE8}"/>
            </a:ext>
          </a:extLst>
        </xdr:cNvPr>
        <xdr:cNvSpPr txBox="1"/>
      </xdr:nvSpPr>
      <xdr:spPr>
        <a:xfrm>
          <a:off x="8829675" y="733282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19" name="TextBox 18">
          <a:extLst>
            <a:ext uri="{FF2B5EF4-FFF2-40B4-BE49-F238E27FC236}">
              <a16:creationId xmlns:a16="http://schemas.microsoft.com/office/drawing/2014/main" id="{12404970-2268-4777-9FF0-5FDE6DCA11AE}"/>
            </a:ext>
          </a:extLst>
        </xdr:cNvPr>
        <xdr:cNvSpPr txBox="1"/>
      </xdr:nvSpPr>
      <xdr:spPr>
        <a:xfrm>
          <a:off x="10058400" y="733282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7</xdr:col>
      <xdr:colOff>0</xdr:colOff>
      <xdr:row>169</xdr:row>
      <xdr:rowOff>0</xdr:rowOff>
    </xdr:from>
    <xdr:ext cx="65" cy="172227"/>
    <xdr:sp macro="" textlink="">
      <xdr:nvSpPr>
        <xdr:cNvPr id="20" name="TextBox 19">
          <a:extLst>
            <a:ext uri="{FF2B5EF4-FFF2-40B4-BE49-F238E27FC236}">
              <a16:creationId xmlns:a16="http://schemas.microsoft.com/office/drawing/2014/main" id="{0A48CC2F-AE3B-4740-9998-ED4BFEB0CA89}"/>
            </a:ext>
          </a:extLst>
        </xdr:cNvPr>
        <xdr:cNvSpPr txBox="1"/>
      </xdr:nvSpPr>
      <xdr:spPr>
        <a:xfrm>
          <a:off x="8829675" y="74358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8</xdr:col>
      <xdr:colOff>0</xdr:colOff>
      <xdr:row>169</xdr:row>
      <xdr:rowOff>0</xdr:rowOff>
    </xdr:from>
    <xdr:ext cx="65" cy="172227"/>
    <xdr:sp macro="" textlink="">
      <xdr:nvSpPr>
        <xdr:cNvPr id="21" name="TextBox 20">
          <a:extLst>
            <a:ext uri="{FF2B5EF4-FFF2-40B4-BE49-F238E27FC236}">
              <a16:creationId xmlns:a16="http://schemas.microsoft.com/office/drawing/2014/main" id="{A8EA8AAB-7C70-42B0-BB43-176D091BF683}"/>
            </a:ext>
          </a:extLst>
        </xdr:cNvPr>
        <xdr:cNvSpPr txBox="1"/>
      </xdr:nvSpPr>
      <xdr:spPr>
        <a:xfrm>
          <a:off x="10058400" y="74358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ata\N1%20-%20Flood%20Repairs\Daily%20Cost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2.168.5.1\Projects\Documents%20and%20Settings\rtaljaard\Local%20Settings\Temporary%20Internet%20Files\OLK37\Cashflow%20S10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TASVR\Water\Clint\Temp\Res%20Cost%20Shee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ata\Projects\24042\Design\Excel\PH2%20PipeQua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92.168.60.2\Engineering\Users\Ano\Documents\Ano%20Mupfururi\Documents\TENDERS%20II\JDA%20BRT%20Tenders%202013\BRT%20Section%2015%20A%20BoQ--Pricing%207th-Nov-13%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 March 2000"/>
      <sheetName val="23 March 2000"/>
      <sheetName val="24 March 2000"/>
      <sheetName val="25 March 2000"/>
      <sheetName val="26 March 2000"/>
      <sheetName val="Summary"/>
      <sheetName val="Summary Resources"/>
      <sheetName val="22_March_2000"/>
      <sheetName val="23_March_2000"/>
      <sheetName val="24_March_2000"/>
      <sheetName val="25_March_2000"/>
      <sheetName val="26_March_2000"/>
      <sheetName val="Summary_Resour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y size"/>
      <sheetName val="Any_size"/>
      <sheetName val="Reticulation_Ph2"/>
      <sheetName val="Any_size1"/>
      <sheetName val="Any_size2"/>
    </sheetNames>
    <sheetDataSet>
      <sheetData sheetId="0" refreshError="1">
        <row r="5">
          <cell r="C5" t="str">
            <v xml:space="preserve">Transport materials to unspecified sites </v>
          </cell>
          <cell r="D5" t="str">
            <v>t.km</v>
          </cell>
          <cell r="E5">
            <v>3.4333333333333336</v>
          </cell>
          <cell r="F5">
            <v>2.2999999999999998</v>
          </cell>
          <cell r="G5">
            <v>3</v>
          </cell>
          <cell r="H5">
            <v>5</v>
          </cell>
          <cell r="L5">
            <v>30</v>
          </cell>
          <cell r="M5">
            <v>103</v>
          </cell>
        </row>
        <row r="6">
          <cell r="C6" t="str">
            <v>Remove topsoil to 150mm &amp; stockpile</v>
          </cell>
          <cell r="D6" t="str">
            <v>m²</v>
          </cell>
          <cell r="E6">
            <v>5.6333333333333329</v>
          </cell>
          <cell r="F6">
            <v>3.7</v>
          </cell>
          <cell r="G6">
            <v>3.2</v>
          </cell>
          <cell r="H6">
            <v>10</v>
          </cell>
          <cell r="L6">
            <v>56.462920227426856</v>
          </cell>
          <cell r="M6">
            <v>318.0744506145046</v>
          </cell>
          <cell r="O6" t="str">
            <v>Height (m)</v>
          </cell>
          <cell r="P6">
            <v>3</v>
          </cell>
        </row>
        <row r="7">
          <cell r="C7" t="str">
            <v>EARTHWORKS</v>
          </cell>
          <cell r="M7">
            <v>0</v>
          </cell>
          <cell r="O7" t="str">
            <v>Diameter ø (m)</v>
          </cell>
          <cell r="P7">
            <v>7.9788456080286538</v>
          </cell>
        </row>
        <row r="8">
          <cell r="C8" t="str">
            <v>Bulk Excavation</v>
          </cell>
          <cell r="M8">
            <v>0</v>
          </cell>
        </row>
        <row r="9">
          <cell r="C9" t="str">
            <v xml:space="preserve">Exc. in all materials, use for backfill </v>
          </cell>
          <cell r="D9" t="str">
            <v>m³</v>
          </cell>
          <cell r="E9">
            <v>29.233333333333334</v>
          </cell>
          <cell r="F9">
            <v>28.7</v>
          </cell>
          <cell r="G9">
            <v>27</v>
          </cell>
          <cell r="H9">
            <v>32</v>
          </cell>
          <cell r="L9">
            <v>28.231460113713428</v>
          </cell>
          <cell r="M9">
            <v>825.29968399088921</v>
          </cell>
        </row>
        <row r="10">
          <cell r="C10" t="str">
            <v>E.O.</v>
          </cell>
          <cell r="M10">
            <v>0</v>
          </cell>
          <cell r="O10" t="str">
            <v>Area (m²)</v>
          </cell>
          <cell r="P10">
            <v>50</v>
          </cell>
        </row>
        <row r="11">
          <cell r="C11" t="str">
            <v>Intermediate excavation</v>
          </cell>
          <cell r="D11" t="str">
            <v>m³</v>
          </cell>
          <cell r="E11">
            <v>25.666666666666668</v>
          </cell>
          <cell r="F11">
            <v>35</v>
          </cell>
          <cell r="G11">
            <v>12</v>
          </cell>
          <cell r="H11">
            <v>30</v>
          </cell>
          <cell r="L11">
            <v>2.8231460113713429</v>
          </cell>
          <cell r="M11">
            <v>72.460747625197811</v>
          </cell>
          <cell r="O11" t="str">
            <v>Capacity (kl)</v>
          </cell>
          <cell r="P11">
            <v>150</v>
          </cell>
        </row>
        <row r="12">
          <cell r="C12" t="str">
            <v>Hard rock excavation</v>
          </cell>
          <cell r="D12" t="str">
            <v>m³</v>
          </cell>
          <cell r="E12">
            <v>129.93333333333334</v>
          </cell>
          <cell r="F12">
            <v>149.80000000000001</v>
          </cell>
          <cell r="G12">
            <v>140</v>
          </cell>
          <cell r="H12">
            <v>100</v>
          </cell>
          <cell r="L12">
            <v>1.4115730056856715</v>
          </cell>
          <cell r="M12">
            <v>183.41038587209158</v>
          </cell>
        </row>
        <row r="13">
          <cell r="C13" t="str">
            <v>Restricted excavation</v>
          </cell>
          <cell r="M13">
            <v>0</v>
          </cell>
          <cell r="N13">
            <v>8.4788456080286529</v>
          </cell>
          <cell r="O13" t="str">
            <v>m</v>
          </cell>
          <cell r="P13" t="str">
            <v>Outside diameter of reservoir</v>
          </cell>
        </row>
        <row r="14">
          <cell r="C14" t="str">
            <v xml:space="preserve">Exc. for restricted foundations, footings, chambers &amp; trenches in all materials </v>
          </cell>
          <cell r="D14" t="str">
            <v>m³</v>
          </cell>
          <cell r="E14">
            <v>39.666666666666664</v>
          </cell>
          <cell r="F14">
            <v>48</v>
          </cell>
          <cell r="G14">
            <v>41</v>
          </cell>
          <cell r="H14">
            <v>30</v>
          </cell>
          <cell r="L14">
            <v>5.25</v>
          </cell>
          <cell r="M14">
            <v>208.25</v>
          </cell>
          <cell r="N14">
            <v>7.9788456080286538</v>
          </cell>
          <cell r="O14" t="str">
            <v>m</v>
          </cell>
          <cell r="P14" t="str">
            <v>Inside diameter of reservoir</v>
          </cell>
        </row>
        <row r="15">
          <cell r="C15" t="str">
            <v>E.O.</v>
          </cell>
          <cell r="M15">
            <v>0</v>
          </cell>
          <cell r="N15">
            <v>0.25</v>
          </cell>
          <cell r="O15" t="str">
            <v>m</v>
          </cell>
          <cell r="P15" t="str">
            <v>Wall thickness</v>
          </cell>
        </row>
        <row r="16">
          <cell r="C16" t="str">
            <v>Intermediate excavation</v>
          </cell>
          <cell r="D16" t="str">
            <v>m³</v>
          </cell>
          <cell r="E16">
            <v>38.333333333333336</v>
          </cell>
          <cell r="F16">
            <v>50</v>
          </cell>
          <cell r="G16">
            <v>15</v>
          </cell>
          <cell r="H16">
            <v>50</v>
          </cell>
          <cell r="L16">
            <v>1</v>
          </cell>
          <cell r="M16">
            <v>38.333333333333336</v>
          </cell>
          <cell r="N16">
            <v>0.25</v>
          </cell>
          <cell r="O16" t="str">
            <v>m</v>
          </cell>
          <cell r="P16" t="str">
            <v>Deck slab thickness</v>
          </cell>
        </row>
        <row r="17">
          <cell r="C17" t="str">
            <v>Hard rock excavation</v>
          </cell>
          <cell r="D17" t="str">
            <v>m³</v>
          </cell>
          <cell r="E17">
            <v>147.93333333333334</v>
          </cell>
          <cell r="F17">
            <v>149.80000000000001</v>
          </cell>
          <cell r="G17">
            <v>174</v>
          </cell>
          <cell r="H17">
            <v>120</v>
          </cell>
          <cell r="L17">
            <v>1.5</v>
          </cell>
          <cell r="M17">
            <v>221.9</v>
          </cell>
          <cell r="N17">
            <v>0.25</v>
          </cell>
          <cell r="O17" t="str">
            <v>m</v>
          </cell>
          <cell r="P17" t="str">
            <v>Floor slab thickness</v>
          </cell>
        </row>
        <row r="18">
          <cell r="C18" t="str">
            <v xml:space="preserve">Extra exc.for working space </v>
          </cell>
          <cell r="D18" t="str">
            <v>m²</v>
          </cell>
          <cell r="E18">
            <v>22.566666666666666</v>
          </cell>
          <cell r="F18">
            <v>28.7</v>
          </cell>
          <cell r="G18">
            <v>19</v>
          </cell>
          <cell r="H18">
            <v>20</v>
          </cell>
          <cell r="L18">
            <v>6.659269768276225</v>
          </cell>
          <cell r="M18">
            <v>150.27752110410015</v>
          </cell>
          <cell r="N18">
            <v>3</v>
          </cell>
          <cell r="O18" t="str">
            <v>m</v>
          </cell>
          <cell r="P18" t="str">
            <v>Height of walls (excl. slabs)</v>
          </cell>
        </row>
        <row r="19">
          <cell r="C19" t="str">
            <v>Importing of materials</v>
          </cell>
          <cell r="D19" t="str">
            <v>m³</v>
          </cell>
          <cell r="E19">
            <v>42.333333333333336</v>
          </cell>
          <cell r="F19">
            <v>35</v>
          </cell>
          <cell r="G19">
            <v>22</v>
          </cell>
          <cell r="H19">
            <v>70</v>
          </cell>
          <cell r="L19">
            <v>5.6462920227426858</v>
          </cell>
          <cell r="M19">
            <v>239.02636229610704</v>
          </cell>
          <cell r="N19">
            <v>0.5</v>
          </cell>
          <cell r="O19" t="str">
            <v>m</v>
          </cell>
          <cell r="P19" t="str">
            <v>Depth of structure below ground</v>
          </cell>
        </row>
        <row r="20">
          <cell r="C20" t="str">
            <v>CONCRETE (STRUCTURAL)</v>
          </cell>
          <cell r="M20">
            <v>0</v>
          </cell>
          <cell r="N20">
            <v>0.4</v>
          </cell>
          <cell r="O20" t="str">
            <v>m</v>
          </cell>
          <cell r="P20" t="str">
            <v>Column Diameter</v>
          </cell>
        </row>
        <row r="21">
          <cell r="C21" t="str">
            <v>FORMWORK</v>
          </cell>
          <cell r="M21">
            <v>0</v>
          </cell>
          <cell r="N21">
            <v>3</v>
          </cell>
          <cell r="O21" t="str">
            <v>m</v>
          </cell>
          <cell r="P21" t="str">
            <v>Column height</v>
          </cell>
        </row>
        <row r="22">
          <cell r="C22" t="str">
            <v>Rough vertical plane</v>
          </cell>
          <cell r="M22">
            <v>0</v>
          </cell>
        </row>
        <row r="23">
          <cell r="C23" t="str">
            <v>for walls and slabs below ground level</v>
          </cell>
          <cell r="D23" t="str">
            <v>m²</v>
          </cell>
          <cell r="E23">
            <v>109.10000000000001</v>
          </cell>
          <cell r="F23">
            <v>98.3</v>
          </cell>
          <cell r="G23">
            <v>124</v>
          </cell>
          <cell r="H23">
            <v>105</v>
          </cell>
          <cell r="L23">
            <v>13.31853953655245</v>
          </cell>
          <cell r="M23">
            <v>1453.0526634378723</v>
          </cell>
        </row>
        <row r="24">
          <cell r="C24" t="str">
            <v>Smooth vertical plane</v>
          </cell>
          <cell r="M24">
            <v>0</v>
          </cell>
        </row>
        <row r="25">
          <cell r="C25" t="str">
            <v>for walls above ground</v>
          </cell>
          <cell r="D25" t="str">
            <v>m²</v>
          </cell>
          <cell r="E25">
            <v>156.66666666666666</v>
          </cell>
          <cell r="F25">
            <v>170</v>
          </cell>
          <cell r="G25">
            <v>150</v>
          </cell>
          <cell r="H25">
            <v>150</v>
          </cell>
          <cell r="L25">
            <v>141.79154592169226</v>
          </cell>
          <cell r="M25">
            <v>22214.008861065118</v>
          </cell>
        </row>
        <row r="26">
          <cell r="C26" t="str">
            <v>Smooth horizontal plane</v>
          </cell>
          <cell r="M26">
            <v>0</v>
          </cell>
        </row>
        <row r="27">
          <cell r="C27" t="str">
            <v>Slabs above ground level</v>
          </cell>
          <cell r="D27" t="str">
            <v>m²</v>
          </cell>
          <cell r="E27">
            <v>153.33333333333334</v>
          </cell>
          <cell r="F27">
            <v>120</v>
          </cell>
          <cell r="G27">
            <v>150</v>
          </cell>
          <cell r="H27">
            <v>190</v>
          </cell>
          <cell r="L27">
            <v>50</v>
          </cell>
          <cell r="M27">
            <v>7666.666666666667</v>
          </cell>
        </row>
        <row r="28">
          <cell r="C28" t="str">
            <v>Smooth narrow width (0-300m) curved</v>
          </cell>
          <cell r="D28" t="str">
            <v xml:space="preserve"> m</v>
          </cell>
          <cell r="E28">
            <v>26.099999999999998</v>
          </cell>
          <cell r="F28">
            <v>24.3</v>
          </cell>
          <cell r="G28">
            <v>34</v>
          </cell>
          <cell r="H28">
            <v>20</v>
          </cell>
          <cell r="L28">
            <v>26.6370790731049</v>
          </cell>
          <cell r="M28">
            <v>695.22776380803782</v>
          </cell>
        </row>
        <row r="29">
          <cell r="C29" t="str">
            <v>Box out holes for specials</v>
          </cell>
          <cell r="D29" t="str">
            <v>No.</v>
          </cell>
          <cell r="E29">
            <v>67.100000000000009</v>
          </cell>
          <cell r="F29">
            <v>71.3</v>
          </cell>
          <cell r="G29">
            <v>80</v>
          </cell>
          <cell r="H29">
            <v>50</v>
          </cell>
          <cell r="L29">
            <v>7</v>
          </cell>
          <cell r="M29">
            <v>469.70000000000005</v>
          </cell>
        </row>
        <row r="30">
          <cell r="C30" t="str">
            <v>Box out holes for manhole covers</v>
          </cell>
          <cell r="D30" t="str">
            <v>No.</v>
          </cell>
          <cell r="E30">
            <v>104.60000000000001</v>
          </cell>
          <cell r="F30">
            <v>118.8</v>
          </cell>
          <cell r="G30">
            <v>80</v>
          </cell>
          <cell r="H30">
            <v>115</v>
          </cell>
          <cell r="L30">
            <v>4</v>
          </cell>
          <cell r="M30">
            <v>418.40000000000003</v>
          </cell>
        </row>
        <row r="31">
          <cell r="C31" t="str">
            <v>REINFORCEMENT</v>
          </cell>
          <cell r="M31">
            <v>0</v>
          </cell>
        </row>
        <row r="32">
          <cell r="C32" t="str">
            <v>Mild steel bars</v>
          </cell>
          <cell r="D32" t="str">
            <v>t</v>
          </cell>
          <cell r="E32">
            <v>5500</v>
          </cell>
          <cell r="F32">
            <v>5000</v>
          </cell>
          <cell r="G32">
            <v>5500</v>
          </cell>
          <cell r="H32">
            <v>6000</v>
          </cell>
          <cell r="L32">
            <v>0.10139442382884958</v>
          </cell>
          <cell r="M32">
            <v>557.6693310586727</v>
          </cell>
        </row>
        <row r="33">
          <cell r="C33" t="str">
            <v>High-tensile steel bars</v>
          </cell>
          <cell r="D33" t="str">
            <v>t</v>
          </cell>
          <cell r="E33">
            <v>5500</v>
          </cell>
          <cell r="F33">
            <v>5000</v>
          </cell>
          <cell r="G33">
            <v>5500</v>
          </cell>
          <cell r="H33">
            <v>6000</v>
          </cell>
          <cell r="L33">
            <v>5.0697211914424791</v>
          </cell>
          <cell r="M33">
            <v>27883.466552933634</v>
          </cell>
        </row>
        <row r="34">
          <cell r="C34" t="str">
            <v>High tensile welded mesh</v>
          </cell>
          <cell r="D34" t="str">
            <v xml:space="preserve"> t</v>
          </cell>
          <cell r="E34">
            <v>5666.666666666667</v>
          </cell>
          <cell r="F34">
            <v>5000</v>
          </cell>
          <cell r="G34">
            <v>5500</v>
          </cell>
          <cell r="H34">
            <v>6500</v>
          </cell>
          <cell r="L34">
            <v>0.25348605957212395</v>
          </cell>
          <cell r="M34">
            <v>1436.4210042420357</v>
          </cell>
        </row>
        <row r="35">
          <cell r="C35" t="str">
            <v>CONCRETE</v>
          </cell>
          <cell r="M35">
            <v>0</v>
          </cell>
        </row>
        <row r="36">
          <cell r="C36" t="str">
            <v>50mm blinding layer to res. &amp; chambers</v>
          </cell>
          <cell r="D36" t="str">
            <v>m³</v>
          </cell>
          <cell r="E36">
            <v>816.66666666666663</v>
          </cell>
          <cell r="F36">
            <v>650</v>
          </cell>
          <cell r="G36">
            <v>1000</v>
          </cell>
          <cell r="H36">
            <v>800</v>
          </cell>
          <cell r="L36">
            <v>3.201146011371343</v>
          </cell>
          <cell r="M36">
            <v>2614.2692426199301</v>
          </cell>
        </row>
        <row r="37">
          <cell r="C37" t="str">
            <v>Strength concrete : 30MPa/20mm</v>
          </cell>
          <cell r="M37">
            <v>0</v>
          </cell>
        </row>
        <row r="38">
          <cell r="C38" t="str">
            <v>kl Reservoir incl. chambers</v>
          </cell>
          <cell r="D38" t="str">
            <v>m³</v>
          </cell>
          <cell r="E38">
            <v>866.66666666666663</v>
          </cell>
          <cell r="F38">
            <v>850</v>
          </cell>
          <cell r="G38">
            <v>1000</v>
          </cell>
          <cell r="H38">
            <v>750</v>
          </cell>
          <cell r="L38">
            <v>50.697211914424791</v>
          </cell>
          <cell r="M38">
            <v>43937.583659168151</v>
          </cell>
          <cell r="N38" t="str">
            <v>CAPACITY :</v>
          </cell>
          <cell r="O38">
            <v>150</v>
          </cell>
        </row>
        <row r="39">
          <cell r="C39" t="str">
            <v>UNFORMED SURFACE FINISHES</v>
          </cell>
          <cell r="M39">
            <v>0</v>
          </cell>
          <cell r="N39" t="str">
            <v>Vol. of concrete F/Slab</v>
          </cell>
          <cell r="O39">
            <v>14.115730056856714</v>
          </cell>
        </row>
        <row r="40">
          <cell r="C40" t="str">
            <v>a) Wood floated finish to blinding layer, chamber floor slabs, horizontal joints</v>
          </cell>
          <cell r="D40" t="str">
            <v>m²</v>
          </cell>
          <cell r="E40">
            <v>3.2166666666666668</v>
          </cell>
          <cell r="F40">
            <v>3</v>
          </cell>
          <cell r="G40">
            <v>3.15</v>
          </cell>
          <cell r="H40">
            <v>3.5</v>
          </cell>
          <cell r="L40">
            <v>64.022920227426852</v>
          </cell>
          <cell r="M40">
            <v>205.94039339822305</v>
          </cell>
          <cell r="N40" t="str">
            <v>Vol. of concrete R/Slab</v>
          </cell>
          <cell r="O40">
            <v>15.015730056856714</v>
          </cell>
        </row>
        <row r="41">
          <cell r="C41" t="str">
            <v>b) Steel floated finish to reservoir roof and floor slabs and chamber roof slabs</v>
          </cell>
          <cell r="D41" t="str">
            <v>m²</v>
          </cell>
          <cell r="E41">
            <v>4.75</v>
          </cell>
          <cell r="F41">
            <v>4.5</v>
          </cell>
          <cell r="G41">
            <v>4.3499999999999996</v>
          </cell>
          <cell r="H41">
            <v>5.4</v>
          </cell>
          <cell r="L41">
            <v>121.97864045485372</v>
          </cell>
          <cell r="M41">
            <v>579.39854216055517</v>
          </cell>
          <cell r="N41" t="str">
            <v>Vol. of concrete Column</v>
          </cell>
          <cell r="O41">
            <v>0.37699111843077521</v>
          </cell>
        </row>
        <row r="42">
          <cell r="C42" t="str">
            <v>JOINTS</v>
          </cell>
          <cell r="M42">
            <v>0</v>
          </cell>
          <cell r="N42" t="str">
            <v xml:space="preserve"> Walls</v>
          </cell>
          <cell r="O42">
            <v>19.388760682280587</v>
          </cell>
        </row>
        <row r="43">
          <cell r="C43" t="str">
            <v xml:space="preserve">Horizontal joint at base with water stop </v>
          </cell>
          <cell r="D43" t="str">
            <v>m</v>
          </cell>
          <cell r="E43">
            <v>61.433333333333337</v>
          </cell>
          <cell r="F43">
            <v>30</v>
          </cell>
          <cell r="G43">
            <v>54.3</v>
          </cell>
          <cell r="H43">
            <v>100</v>
          </cell>
          <cell r="L43">
            <v>25.851680909707451</v>
          </cell>
          <cell r="M43">
            <v>1588.1549305530277</v>
          </cell>
          <cell r="N43" t="str">
            <v>Chamber slabs</v>
          </cell>
          <cell r="O43">
            <v>1.7999999999999998</v>
          </cell>
        </row>
        <row r="44">
          <cell r="C44" t="str">
            <v>Horizontal at construction joint at intermediate level of reservoir wall</v>
          </cell>
          <cell r="D44" t="str">
            <v>m</v>
          </cell>
          <cell r="E44">
            <v>30</v>
          </cell>
          <cell r="F44">
            <v>25</v>
          </cell>
          <cell r="G44">
            <v>30</v>
          </cell>
          <cell r="H44">
            <v>35</v>
          </cell>
          <cell r="L44">
            <v>25.851680909707451</v>
          </cell>
          <cell r="M44">
            <v>775.55042729122351</v>
          </cell>
        </row>
        <row r="45">
          <cell r="C45" t="str">
            <v>MISCELLANEOUS</v>
          </cell>
          <cell r="M45">
            <v>0</v>
          </cell>
          <cell r="N45" t="str">
            <v>Total Vol. : Concrete</v>
          </cell>
          <cell r="O45">
            <v>50.697211914424791</v>
          </cell>
          <cell r="P45" t="str">
            <v>(m³)</v>
          </cell>
        </row>
        <row r="46">
          <cell r="C46" t="str">
            <v xml:space="preserve">Build in pipes </v>
          </cell>
          <cell r="D46" t="str">
            <v>No.</v>
          </cell>
          <cell r="E46">
            <v>83.333333333333329</v>
          </cell>
          <cell r="F46">
            <v>150</v>
          </cell>
          <cell r="G46">
            <v>45</v>
          </cell>
          <cell r="H46">
            <v>55</v>
          </cell>
          <cell r="L46">
            <v>7</v>
          </cell>
          <cell r="M46">
            <v>583.33333333333326</v>
          </cell>
        </row>
        <row r="47">
          <cell r="C47" t="str">
            <v xml:space="preserve">Install valves in chambers </v>
          </cell>
          <cell r="D47" t="str">
            <v>No.</v>
          </cell>
          <cell r="E47">
            <v>1033.3333333333333</v>
          </cell>
          <cell r="F47">
            <v>1800</v>
          </cell>
          <cell r="G47">
            <v>500</v>
          </cell>
          <cell r="H47">
            <v>800</v>
          </cell>
          <cell r="L47">
            <v>3</v>
          </cell>
          <cell r="M47">
            <v>3100</v>
          </cell>
        </row>
        <row r="48">
          <cell r="C48" t="str">
            <v>Water level indicator</v>
          </cell>
          <cell r="D48" t="str">
            <v>No.</v>
          </cell>
          <cell r="E48">
            <v>5533.333333333333</v>
          </cell>
          <cell r="F48">
            <v>5300</v>
          </cell>
          <cell r="G48">
            <v>5300</v>
          </cell>
          <cell r="H48">
            <v>6000</v>
          </cell>
          <cell r="L48">
            <v>1</v>
          </cell>
          <cell r="M48">
            <v>5533.333333333333</v>
          </cell>
        </row>
        <row r="49">
          <cell r="C49" t="str">
            <v>Supply of Valves</v>
          </cell>
          <cell r="D49" t="str">
            <v>No.</v>
          </cell>
          <cell r="E49">
            <v>2866.6666666666665</v>
          </cell>
          <cell r="F49">
            <v>2800</v>
          </cell>
          <cell r="G49">
            <v>2800</v>
          </cell>
          <cell r="H49">
            <v>3000</v>
          </cell>
          <cell r="L49">
            <v>3</v>
          </cell>
          <cell r="M49">
            <v>8600</v>
          </cell>
        </row>
        <row r="50">
          <cell r="C50" t="str">
            <v>Flow Meter</v>
          </cell>
          <cell r="D50" t="str">
            <v>No.</v>
          </cell>
          <cell r="E50">
            <v>3266.6666666666665</v>
          </cell>
          <cell r="F50">
            <v>4500</v>
          </cell>
          <cell r="G50">
            <v>1800</v>
          </cell>
          <cell r="H50">
            <v>3500</v>
          </cell>
          <cell r="L50">
            <v>1</v>
          </cell>
          <cell r="M50">
            <v>3266.6666666666665</v>
          </cell>
        </row>
        <row r="51">
          <cell r="C51" t="str">
            <v>Strainer</v>
          </cell>
          <cell r="D51" t="str">
            <v>No.</v>
          </cell>
          <cell r="E51">
            <v>1016.6666666666666</v>
          </cell>
          <cell r="F51">
            <v>1500</v>
          </cell>
          <cell r="G51">
            <v>650</v>
          </cell>
          <cell r="H51">
            <v>900</v>
          </cell>
          <cell r="L51">
            <v>1</v>
          </cell>
          <cell r="M51">
            <v>1016.6666666666666</v>
          </cell>
        </row>
        <row r="52">
          <cell r="C52" t="str">
            <v>LevelDex float valve</v>
          </cell>
          <cell r="D52" t="str">
            <v>No.</v>
          </cell>
          <cell r="E52">
            <v>6166.666666666667</v>
          </cell>
          <cell r="F52">
            <v>7000</v>
          </cell>
          <cell r="G52">
            <v>5500</v>
          </cell>
          <cell r="H52">
            <v>6000</v>
          </cell>
          <cell r="L52">
            <v>1</v>
          </cell>
          <cell r="M52">
            <v>6166.666666666667</v>
          </cell>
        </row>
        <row r="53">
          <cell r="C53" t="str">
            <v>50 Micron PVC sheeting , in two layers on top of walls as a bond breaker to roof slabs</v>
          </cell>
          <cell r="D53" t="str">
            <v>m</v>
          </cell>
          <cell r="E53">
            <v>4.42</v>
          </cell>
          <cell r="F53">
            <v>3</v>
          </cell>
          <cell r="G53">
            <v>6</v>
          </cell>
          <cell r="H53">
            <v>4.26</v>
          </cell>
          <cell r="L53">
            <v>51.703361819414901</v>
          </cell>
          <cell r="M53">
            <v>228.52885924181385</v>
          </cell>
        </row>
        <row r="54">
          <cell r="C54" t="str">
            <v>75 Micron PVC sheeting placed as bond breaker between base and blinding</v>
          </cell>
          <cell r="D54" t="str">
            <v>m²</v>
          </cell>
          <cell r="E54">
            <v>6.0666666666666664</v>
          </cell>
          <cell r="F54">
            <v>5</v>
          </cell>
          <cell r="G54">
            <v>8</v>
          </cell>
          <cell r="H54">
            <v>5.2</v>
          </cell>
          <cell r="L54">
            <v>56.462920227426856</v>
          </cell>
          <cell r="M54">
            <v>342.54171604638958</v>
          </cell>
        </row>
        <row r="55">
          <cell r="C55" t="str">
            <v>Manhole covers for :</v>
          </cell>
          <cell r="M55">
            <v>0</v>
          </cell>
        </row>
        <row r="56">
          <cell r="C56" t="str">
            <v xml:space="preserve">          a) Reservoirs</v>
          </cell>
          <cell r="D56" t="str">
            <v>No.</v>
          </cell>
          <cell r="E56">
            <v>603.33333333333337</v>
          </cell>
          <cell r="F56">
            <v>600</v>
          </cell>
          <cell r="G56">
            <v>600</v>
          </cell>
          <cell r="H56">
            <v>610</v>
          </cell>
          <cell r="L56">
            <v>1</v>
          </cell>
          <cell r="M56">
            <v>603.33333333333337</v>
          </cell>
        </row>
        <row r="57">
          <cell r="C57" t="str">
            <v xml:space="preserve">          b) Chambers</v>
          </cell>
          <cell r="D57" t="str">
            <v>No.</v>
          </cell>
          <cell r="E57">
            <v>603.33333333333337</v>
          </cell>
          <cell r="F57">
            <v>600</v>
          </cell>
          <cell r="G57">
            <v>600</v>
          </cell>
          <cell r="H57">
            <v>610</v>
          </cell>
          <cell r="L57">
            <v>3</v>
          </cell>
          <cell r="M57">
            <v>1810</v>
          </cell>
        </row>
        <row r="58">
          <cell r="C58" t="str">
            <v>Ladders : supply and install</v>
          </cell>
          <cell r="D58" t="str">
            <v>No.</v>
          </cell>
          <cell r="E58">
            <v>3100</v>
          </cell>
          <cell r="F58">
            <v>1800</v>
          </cell>
          <cell r="G58">
            <v>3000</v>
          </cell>
          <cell r="H58">
            <v>4500</v>
          </cell>
          <cell r="L58">
            <v>1</v>
          </cell>
          <cell r="M58">
            <v>3100</v>
          </cell>
        </row>
        <row r="59">
          <cell r="C59" t="str">
            <v>MEDIUM PRESSURE PIPELINES</v>
          </cell>
          <cell r="M59">
            <v>0</v>
          </cell>
        </row>
        <row r="60">
          <cell r="C60" t="str">
            <v>Supply &amp; place pipes and specials for :</v>
          </cell>
          <cell r="M60">
            <v>0</v>
          </cell>
        </row>
        <row r="61">
          <cell r="C61" t="str">
            <v xml:space="preserve">Inlet pipe </v>
          </cell>
          <cell r="D61" t="str">
            <v>No.</v>
          </cell>
          <cell r="E61">
            <v>1400</v>
          </cell>
          <cell r="F61">
            <v>1900</v>
          </cell>
          <cell r="G61">
            <v>1500</v>
          </cell>
          <cell r="H61">
            <v>800</v>
          </cell>
          <cell r="L61">
            <v>1</v>
          </cell>
          <cell r="M61">
            <v>1400</v>
          </cell>
        </row>
        <row r="62">
          <cell r="C62" t="str">
            <v xml:space="preserve">Outlet pipe </v>
          </cell>
          <cell r="D62" t="str">
            <v>No.</v>
          </cell>
          <cell r="E62">
            <v>1333.3333333333333</v>
          </cell>
          <cell r="F62">
            <v>1500</v>
          </cell>
          <cell r="G62">
            <v>1000</v>
          </cell>
          <cell r="H62">
            <v>1500</v>
          </cell>
          <cell r="L62">
            <v>1</v>
          </cell>
          <cell r="M62">
            <v>1333.3333333333333</v>
          </cell>
        </row>
        <row r="63">
          <cell r="C63" t="str">
            <v xml:space="preserve">Scour pipe </v>
          </cell>
          <cell r="D63" t="str">
            <v>No.</v>
          </cell>
          <cell r="E63">
            <v>833.33333333333337</v>
          </cell>
          <cell r="F63">
            <v>700</v>
          </cell>
          <cell r="G63">
            <v>1000</v>
          </cell>
          <cell r="H63">
            <v>800</v>
          </cell>
          <cell r="L63">
            <v>1</v>
          </cell>
          <cell r="M63">
            <v>833.33333333333337</v>
          </cell>
        </row>
        <row r="64">
          <cell r="C64" t="str">
            <v>Ventilation pipe</v>
          </cell>
          <cell r="D64" t="str">
            <v>No.</v>
          </cell>
          <cell r="E64">
            <v>766.66666666666663</v>
          </cell>
          <cell r="F64">
            <v>600</v>
          </cell>
          <cell r="G64">
            <v>800</v>
          </cell>
          <cell r="H64">
            <v>900</v>
          </cell>
          <cell r="L64">
            <v>4</v>
          </cell>
          <cell r="M64">
            <v>3066.6666666666665</v>
          </cell>
        </row>
        <row r="65">
          <cell r="C65" t="str">
            <v>Overflow pipe</v>
          </cell>
          <cell r="D65" t="str">
            <v>No.</v>
          </cell>
          <cell r="E65">
            <v>500</v>
          </cell>
          <cell r="F65">
            <v>500</v>
          </cell>
          <cell r="G65">
            <v>500</v>
          </cell>
          <cell r="H65">
            <v>500</v>
          </cell>
          <cell r="L65">
            <v>2</v>
          </cell>
          <cell r="M65">
            <v>1000</v>
          </cell>
        </row>
        <row r="66">
          <cell r="C66" t="str">
            <v>BEDDING (PIPES)</v>
          </cell>
          <cell r="M66">
            <v>0</v>
          </cell>
        </row>
        <row r="67">
          <cell r="C67" t="str">
            <v>Provision of bedding</v>
          </cell>
          <cell r="D67" t="str">
            <v>m³</v>
          </cell>
          <cell r="E67">
            <v>26.666666666666668</v>
          </cell>
          <cell r="F67">
            <v>30</v>
          </cell>
          <cell r="G67">
            <v>25</v>
          </cell>
          <cell r="H67">
            <v>25</v>
          </cell>
          <cell r="L67">
            <v>10</v>
          </cell>
          <cell r="M67">
            <v>266.66666666666669</v>
          </cell>
        </row>
        <row r="68">
          <cell r="C68" t="str">
            <v>BRICKWORK</v>
          </cell>
          <cell r="M68">
            <v>0</v>
          </cell>
        </row>
        <row r="69">
          <cell r="C69" t="str">
            <v>Brickwork to all chambers</v>
          </cell>
          <cell r="D69" t="str">
            <v>m²</v>
          </cell>
          <cell r="E69">
            <v>203.33333333333334</v>
          </cell>
          <cell r="F69">
            <v>180</v>
          </cell>
          <cell r="G69">
            <v>180</v>
          </cell>
          <cell r="H69">
            <v>250</v>
          </cell>
          <cell r="L69">
            <v>12.66</v>
          </cell>
          <cell r="M69">
            <v>2574.2000000000003</v>
          </cell>
        </row>
        <row r="70">
          <cell r="C70" t="str">
            <v>STERILEATION AND HYDROTESTING</v>
          </cell>
          <cell r="D70" t="str">
            <v>No.</v>
          </cell>
          <cell r="E70">
            <v>1166.6666666666667</v>
          </cell>
          <cell r="F70">
            <v>1000</v>
          </cell>
          <cell r="G70">
            <v>1500</v>
          </cell>
          <cell r="H70">
            <v>1000</v>
          </cell>
          <cell r="L70">
            <v>1</v>
          </cell>
          <cell r="M70">
            <v>1166.6666666666667</v>
          </cell>
        </row>
        <row r="72">
          <cell r="L72" t="str">
            <v xml:space="preserve"> Capacity (kl) :</v>
          </cell>
          <cell r="M72">
            <v>150</v>
          </cell>
        </row>
        <row r="73">
          <cell r="L73" t="str">
            <v>Cost :</v>
          </cell>
          <cell r="M73">
            <v>160975.65860402482</v>
          </cell>
        </row>
        <row r="74">
          <cell r="E74">
            <v>0.15</v>
          </cell>
          <cell r="L74" t="str">
            <v>P&amp;G's :</v>
          </cell>
          <cell r="M74">
            <v>24146.348790603723</v>
          </cell>
        </row>
        <row r="75">
          <cell r="L75" t="str">
            <v>Total Est. Cost :</v>
          </cell>
          <cell r="M75">
            <v>185122.00739462854</v>
          </cell>
        </row>
        <row r="76">
          <cell r="L76" t="str">
            <v>Cost / kl :</v>
          </cell>
          <cell r="M76">
            <v>1234.1467159641902</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ing Mains Ph2"/>
      <sheetName val="Reticulation Ph2"/>
    </sheetNames>
    <sheetDataSet>
      <sheetData sheetId="0" refreshError="1"/>
      <sheetData sheetId="1" refreshError="1">
        <row r="1">
          <cell r="A1" t="str">
            <v>E</v>
          </cell>
          <cell r="C1" t="str">
            <v>WILLOWVALE PHASE II : RETICULATION</v>
          </cell>
          <cell r="D1" t="str">
            <v>Unit</v>
          </cell>
          <cell r="E1" t="str">
            <v>Quantity</v>
          </cell>
          <cell r="F1" t="str">
            <v>Rate</v>
          </cell>
          <cell r="G1" t="str">
            <v>Amnt</v>
          </cell>
          <cell r="H1">
            <v>14440</v>
          </cell>
          <cell r="I1" t="str">
            <v>Total length of trenches (Less Shared Trench)</v>
          </cell>
        </row>
        <row r="2">
          <cell r="A2" t="str">
            <v>E1</v>
          </cell>
          <cell r="C2" t="str">
            <v>SITE CLEARANCE</v>
          </cell>
          <cell r="H2">
            <v>0.6</v>
          </cell>
          <cell r="I2" t="str">
            <v xml:space="preserve">Width of cleared area </v>
          </cell>
        </row>
        <row r="3">
          <cell r="B3" t="str">
            <v>8.2.1</v>
          </cell>
          <cell r="C3" t="str">
            <v>Clear and grub</v>
          </cell>
          <cell r="D3" t="str">
            <v>ha</v>
          </cell>
          <cell r="E3">
            <v>0.86639999999999995</v>
          </cell>
          <cell r="F3">
            <v>5000</v>
          </cell>
          <cell r="G3">
            <v>4332</v>
          </cell>
          <cell r="H3">
            <v>0.85</v>
          </cell>
          <cell r="I3" t="str">
            <v>Total depth of excavation</v>
          </cell>
        </row>
        <row r="4">
          <cell r="B4" t="str">
            <v>8.2.10</v>
          </cell>
          <cell r="C4" t="str">
            <v>Remove topsoil to nominal depth of 150mm and stockpile</v>
          </cell>
          <cell r="D4" t="str">
            <v>m³</v>
          </cell>
          <cell r="E4">
            <v>1299.5999999999999</v>
          </cell>
          <cell r="F4">
            <v>15</v>
          </cell>
          <cell r="G4">
            <v>19494</v>
          </cell>
          <cell r="H4">
            <v>6.3E-2</v>
          </cell>
          <cell r="I4" t="str">
            <v>Diameter of average pipe</v>
          </cell>
        </row>
        <row r="5">
          <cell r="A5" t="str">
            <v>E2</v>
          </cell>
          <cell r="C5" t="str">
            <v>EARTHWORKS (PIPE TRENCHES)</v>
          </cell>
          <cell r="G5">
            <v>0</v>
          </cell>
          <cell r="H5">
            <v>0.55000000000000004</v>
          </cell>
          <cell r="I5" t="str">
            <v>Width of excavated trench</v>
          </cell>
        </row>
        <row r="6">
          <cell r="B6" t="str">
            <v>PSD1.1(a)</v>
          </cell>
          <cell r="C6" t="str">
            <v>Excavation for trenches, backfill and compaction.</v>
          </cell>
          <cell r="G6">
            <v>0</v>
          </cell>
        </row>
        <row r="7">
          <cell r="C7" t="str">
            <v>Exceeding 0 m but not exceeding 0.75 m</v>
          </cell>
          <cell r="D7" t="str">
            <v xml:space="preserve"> m</v>
          </cell>
          <cell r="E7">
            <v>8806</v>
          </cell>
          <cell r="F7">
            <v>15</v>
          </cell>
          <cell r="G7">
            <v>132090</v>
          </cell>
        </row>
        <row r="8">
          <cell r="C8" t="str">
            <v>Exceeding 0.75 m but not exceeding 1.0 m</v>
          </cell>
          <cell r="D8" t="str">
            <v xml:space="preserve"> m</v>
          </cell>
          <cell r="E8">
            <v>5584</v>
          </cell>
          <cell r="F8">
            <v>19</v>
          </cell>
          <cell r="G8">
            <v>106096</v>
          </cell>
          <cell r="H8">
            <v>3</v>
          </cell>
          <cell r="I8" t="str">
            <v xml:space="preserve">No. of road crossings </v>
          </cell>
        </row>
        <row r="9">
          <cell r="C9" t="str">
            <v>Exceeding 1.0 m but not exceeding 2.0 m</v>
          </cell>
          <cell r="D9" t="str">
            <v>m</v>
          </cell>
          <cell r="E9">
            <v>50</v>
          </cell>
          <cell r="F9">
            <v>25</v>
          </cell>
          <cell r="G9">
            <v>1250</v>
          </cell>
          <cell r="H9">
            <v>8</v>
          </cell>
          <cell r="I9" t="str">
            <v>Width of road crossing</v>
          </cell>
        </row>
        <row r="10">
          <cell r="B10" t="str">
            <v>(b)</v>
          </cell>
          <cell r="G10">
            <v>0</v>
          </cell>
          <cell r="H10">
            <v>7215.5050000000001</v>
          </cell>
          <cell r="I10" t="str">
            <v>Total excavation  (m³)</v>
          </cell>
        </row>
        <row r="11">
          <cell r="C11" t="str">
            <v>Extra-over items C2.1 and C2.2 above for</v>
          </cell>
        </row>
        <row r="12">
          <cell r="C12" t="str">
            <v>Intermediate excavation</v>
          </cell>
          <cell r="D12" t="str">
            <v>m³</v>
          </cell>
          <cell r="E12">
            <v>721.55050000000006</v>
          </cell>
          <cell r="G12">
            <v>0</v>
          </cell>
          <cell r="H12">
            <v>0.1</v>
          </cell>
        </row>
        <row r="13">
          <cell r="C13" t="str">
            <v>Hard rock excavation</v>
          </cell>
          <cell r="D13" t="str">
            <v>m³</v>
          </cell>
          <cell r="E13">
            <v>360.77525000000003</v>
          </cell>
          <cell r="G13">
            <v>0</v>
          </cell>
          <cell r="H13">
            <v>0.05</v>
          </cell>
        </row>
        <row r="14">
          <cell r="B14" t="str">
            <v>8.3.2(c)</v>
          </cell>
          <cell r="C14" t="str">
            <v xml:space="preserve">Excavate and dispose of unsuitable material </v>
          </cell>
          <cell r="D14" t="str">
            <v>m³</v>
          </cell>
          <cell r="E14">
            <v>144.31010000000001</v>
          </cell>
          <cell r="G14">
            <v>0</v>
          </cell>
          <cell r="H14">
            <v>0.02</v>
          </cell>
        </row>
        <row r="15">
          <cell r="B15" t="str">
            <v>8.3.3</v>
          </cell>
          <cell r="C15" t="str">
            <v>Excavation Ancillaries</v>
          </cell>
          <cell r="G15">
            <v>0</v>
          </cell>
        </row>
        <row r="16">
          <cell r="B16" t="str">
            <v>8.3.3.1</v>
          </cell>
          <cell r="C16" t="str">
            <v>Make up deficiency in back-fill material (Provisional)</v>
          </cell>
          <cell r="D16" t="str">
            <v>m³</v>
          </cell>
          <cell r="E16">
            <v>165.956615</v>
          </cell>
          <cell r="G16">
            <v>0</v>
          </cell>
          <cell r="H16">
            <v>1.1499999999999999</v>
          </cell>
        </row>
        <row r="17">
          <cell r="B17" t="str">
            <v>8.3.3.2</v>
          </cell>
          <cell r="C17" t="str">
            <v>Opening up and closing down of designated borrow pit</v>
          </cell>
          <cell r="D17" t="str">
            <v>Sum</v>
          </cell>
          <cell r="E17">
            <v>0</v>
          </cell>
          <cell r="G17">
            <v>0</v>
          </cell>
          <cell r="J17" t="str">
            <v>Length of shared trench - excavation excluded from Reticulation section (measured under bulk mains)</v>
          </cell>
        </row>
        <row r="18">
          <cell r="B18" t="str">
            <v>8.3.3.3</v>
          </cell>
          <cell r="C18" t="str">
            <v>Compaction in road reserves</v>
          </cell>
          <cell r="D18" t="str">
            <v>m³</v>
          </cell>
          <cell r="E18">
            <v>11.22</v>
          </cell>
          <cell r="G18">
            <v>0</v>
          </cell>
        </row>
        <row r="19">
          <cell r="B19" t="str">
            <v>8.3.6</v>
          </cell>
          <cell r="C19" t="str">
            <v>Finishing</v>
          </cell>
          <cell r="G19">
            <v>0</v>
          </cell>
          <cell r="J19">
            <v>4269</v>
          </cell>
          <cell r="K19">
            <v>1350</v>
          </cell>
          <cell r="L19">
            <v>2875</v>
          </cell>
          <cell r="N19">
            <v>8494</v>
          </cell>
        </row>
        <row r="20">
          <cell r="B20" t="str">
            <v>8.3.6.1</v>
          </cell>
          <cell r="C20" t="str">
            <v>Reinstate gravel road surfaces</v>
          </cell>
          <cell r="D20" t="str">
            <v>m²</v>
          </cell>
          <cell r="E20">
            <v>12</v>
          </cell>
          <cell r="G20">
            <v>0</v>
          </cell>
        </row>
        <row r="21">
          <cell r="A21" t="str">
            <v>E3</v>
          </cell>
          <cell r="C21" t="str">
            <v>MEDIUM PRESSURE PIPELINES</v>
          </cell>
          <cell r="G21">
            <v>0</v>
          </cell>
          <cell r="J21" t="str">
            <v>Reticulation</v>
          </cell>
        </row>
        <row r="22">
          <cell r="B22" t="str">
            <v>8.2.1</v>
          </cell>
          <cell r="C22" t="str">
            <v>Supply, lay and bed pipes complete with couplings for :</v>
          </cell>
          <cell r="G22">
            <v>0</v>
          </cell>
          <cell r="J22" t="str">
            <v>DADAMBA</v>
          </cell>
          <cell r="K22" t="str">
            <v>LUBOMVINI</v>
          </cell>
          <cell r="L22" t="str">
            <v>NTLABANE</v>
          </cell>
          <cell r="N22" t="str">
            <v>TOTAL</v>
          </cell>
        </row>
        <row r="23">
          <cell r="A23" t="str">
            <v>HDPE</v>
          </cell>
          <cell r="C23" t="str">
            <v>32 mm NB class 10</v>
          </cell>
          <cell r="D23" t="str">
            <v>m</v>
          </cell>
          <cell r="E23">
            <v>8000</v>
          </cell>
          <cell r="G23">
            <v>0</v>
          </cell>
          <cell r="I23">
            <v>32</v>
          </cell>
          <cell r="J23">
            <v>3178</v>
          </cell>
          <cell r="K23">
            <v>2143</v>
          </cell>
          <cell r="L23">
            <v>2675</v>
          </cell>
          <cell r="N23">
            <v>7996</v>
          </cell>
        </row>
        <row r="24">
          <cell r="C24" t="str">
            <v>50 mm NB class 10</v>
          </cell>
          <cell r="D24" t="str">
            <v>m</v>
          </cell>
          <cell r="E24">
            <v>2600</v>
          </cell>
          <cell r="G24">
            <v>0</v>
          </cell>
          <cell r="H24" t="str">
            <v>HDPE</v>
          </cell>
          <cell r="I24">
            <v>50</v>
          </cell>
          <cell r="J24">
            <v>1088</v>
          </cell>
          <cell r="K24">
            <v>542</v>
          </cell>
          <cell r="L24">
            <v>888</v>
          </cell>
          <cell r="N24">
            <v>2518</v>
          </cell>
        </row>
        <row r="25">
          <cell r="C25" t="str">
            <v>63 mm NB class 10</v>
          </cell>
          <cell r="D25" t="str">
            <v>m</v>
          </cell>
          <cell r="E25">
            <v>6400</v>
          </cell>
          <cell r="G25">
            <v>0</v>
          </cell>
          <cell r="H25">
            <v>17300</v>
          </cell>
          <cell r="I25" t="str">
            <v>63/9</v>
          </cell>
          <cell r="J25">
            <v>5154</v>
          </cell>
          <cell r="K25">
            <v>398</v>
          </cell>
          <cell r="L25">
            <v>825</v>
          </cell>
          <cell r="N25">
            <v>6377</v>
          </cell>
        </row>
        <row r="26">
          <cell r="C26" t="str">
            <v>63 mm NB class 12</v>
          </cell>
          <cell r="D26" t="str">
            <v>m</v>
          </cell>
          <cell r="E26">
            <v>300</v>
          </cell>
          <cell r="I26" t="str">
            <v>63/12</v>
          </cell>
          <cell r="J26">
            <v>270</v>
          </cell>
          <cell r="N26">
            <v>270</v>
          </cell>
        </row>
        <row r="27">
          <cell r="A27" t="str">
            <v>mPVC</v>
          </cell>
          <cell r="C27" t="str">
            <v>75 mm NB class 9</v>
          </cell>
          <cell r="D27" t="str">
            <v>m</v>
          </cell>
          <cell r="E27">
            <v>4148</v>
          </cell>
          <cell r="G27">
            <v>0</v>
          </cell>
          <cell r="I27">
            <v>75</v>
          </cell>
          <cell r="J27">
            <v>535</v>
          </cell>
          <cell r="K27">
            <v>2013</v>
          </cell>
          <cell r="L27">
            <v>1600</v>
          </cell>
          <cell r="N27">
            <v>4148</v>
          </cell>
        </row>
        <row r="28">
          <cell r="C28" t="str">
            <v>90 mm NB class 9</v>
          </cell>
          <cell r="D28" t="str">
            <v>m</v>
          </cell>
          <cell r="E28">
            <v>1486</v>
          </cell>
          <cell r="G28">
            <v>0</v>
          </cell>
          <cell r="I28">
            <v>90</v>
          </cell>
          <cell r="L28">
            <v>1486</v>
          </cell>
          <cell r="N28">
            <v>1486</v>
          </cell>
        </row>
        <row r="29">
          <cell r="C29" t="str">
            <v>110 mm NB class 9</v>
          </cell>
          <cell r="D29" t="str">
            <v>m</v>
          </cell>
          <cell r="E29">
            <v>0</v>
          </cell>
          <cell r="G29">
            <v>0</v>
          </cell>
          <cell r="I29">
            <v>110</v>
          </cell>
          <cell r="N29">
            <v>0</v>
          </cell>
        </row>
        <row r="30">
          <cell r="D30" t="str">
            <v>m</v>
          </cell>
          <cell r="G30">
            <v>0</v>
          </cell>
          <cell r="H30" t="str">
            <v>PVC</v>
          </cell>
          <cell r="I30" t="str">
            <v>Standpipes</v>
          </cell>
          <cell r="J30">
            <v>29</v>
          </cell>
          <cell r="K30">
            <v>13</v>
          </cell>
          <cell r="L30">
            <v>23</v>
          </cell>
          <cell r="N30">
            <v>65</v>
          </cell>
        </row>
        <row r="31">
          <cell r="D31" t="str">
            <v>m</v>
          </cell>
          <cell r="G31">
            <v>0</v>
          </cell>
          <cell r="I31" t="str">
            <v>Chambers</v>
          </cell>
          <cell r="J31">
            <v>1</v>
          </cell>
          <cell r="K31">
            <v>1</v>
          </cell>
          <cell r="L31">
            <v>0</v>
          </cell>
          <cell r="N31">
            <v>2</v>
          </cell>
        </row>
        <row r="32">
          <cell r="D32" t="str">
            <v>m</v>
          </cell>
          <cell r="G32">
            <v>0</v>
          </cell>
          <cell r="H32">
            <v>5634</v>
          </cell>
          <cell r="I32" t="str">
            <v>BPT</v>
          </cell>
          <cell r="J32">
            <v>0</v>
          </cell>
          <cell r="K32">
            <v>0</v>
          </cell>
          <cell r="L32">
            <v>0</v>
          </cell>
          <cell r="N32">
            <v>0</v>
          </cell>
        </row>
        <row r="33">
          <cell r="I33" t="str">
            <v>Valves</v>
          </cell>
          <cell r="J33">
            <v>2</v>
          </cell>
          <cell r="K33">
            <v>1</v>
          </cell>
          <cell r="L33">
            <v>2</v>
          </cell>
          <cell r="N33">
            <v>5</v>
          </cell>
        </row>
        <row r="34">
          <cell r="C34" t="str">
            <v>Total length of pipe sleeves to be used for road X-ing's</v>
          </cell>
          <cell r="D34" t="str">
            <v>m</v>
          </cell>
          <cell r="E34">
            <v>36</v>
          </cell>
          <cell r="G34">
            <v>0</v>
          </cell>
          <cell r="J34">
            <v>10225</v>
          </cell>
          <cell r="K34">
            <v>5096</v>
          </cell>
          <cell r="L34">
            <v>7474</v>
          </cell>
        </row>
        <row r="35">
          <cell r="B35" t="str">
            <v>8.2.13</v>
          </cell>
          <cell r="C35" t="str">
            <v xml:space="preserve">Valve and hydrant chambers </v>
          </cell>
          <cell r="D35" t="str">
            <v>No.</v>
          </cell>
          <cell r="E35">
            <v>2</v>
          </cell>
          <cell r="G35">
            <v>0</v>
          </cell>
        </row>
        <row r="36">
          <cell r="B36" t="str">
            <v>8.2.15</v>
          </cell>
          <cell r="C36" t="str">
            <v>Special wrapping in corrosive soils</v>
          </cell>
          <cell r="D36" t="str">
            <v>m</v>
          </cell>
          <cell r="E36">
            <v>0</v>
          </cell>
          <cell r="G36">
            <v>0</v>
          </cell>
          <cell r="L36" t="str">
            <v xml:space="preserve">Total length of reticulation piping (m)  </v>
          </cell>
          <cell r="N36">
            <v>22795</v>
          </cell>
        </row>
        <row r="37">
          <cell r="C37" t="str">
            <v>Supply and install PI and route markers</v>
          </cell>
          <cell r="D37" t="str">
            <v>No.</v>
          </cell>
          <cell r="E37">
            <v>9.39</v>
          </cell>
          <cell r="G37">
            <v>0</v>
          </cell>
        </row>
        <row r="38">
          <cell r="A38" t="str">
            <v>E4</v>
          </cell>
          <cell r="C38" t="str">
            <v>BEDDING (PIPES)</v>
          </cell>
          <cell r="G38">
            <v>0</v>
          </cell>
          <cell r="J38" t="str">
            <v xml:space="preserve">Selected Fill </v>
          </cell>
          <cell r="K38" t="str">
            <v>Diameter</v>
          </cell>
          <cell r="L38" t="str">
            <v>Area m²</v>
          </cell>
          <cell r="N38" t="str">
            <v>m³</v>
          </cell>
        </row>
        <row r="39">
          <cell r="B39" t="str">
            <v>PSLB.2.1</v>
          </cell>
          <cell r="C39" t="str">
            <v>Bedding for PVC pipes</v>
          </cell>
          <cell r="D39" t="str">
            <v>m³</v>
          </cell>
          <cell r="E39">
            <v>338.03999999999996</v>
          </cell>
          <cell r="G39">
            <v>0</v>
          </cell>
          <cell r="J39" t="str">
            <v>PVC</v>
          </cell>
          <cell r="K39" t="str">
            <v>ø110 mm</v>
          </cell>
          <cell r="L39">
            <v>0.24860000000000002</v>
          </cell>
          <cell r="N39">
            <v>0</v>
          </cell>
        </row>
        <row r="40">
          <cell r="C40" t="str">
            <v>Selected fill material</v>
          </cell>
          <cell r="D40" t="str">
            <v>m³</v>
          </cell>
          <cell r="E40">
            <v>3648.0046400000001</v>
          </cell>
          <cell r="G40">
            <v>0</v>
          </cell>
          <cell r="J40" t="str">
            <v>PVC</v>
          </cell>
          <cell r="K40" t="str">
            <v>ø90 mm</v>
          </cell>
          <cell r="L40">
            <v>0.23860000000000001</v>
          </cell>
          <cell r="N40">
            <v>354.55959999999999</v>
          </cell>
        </row>
        <row r="41">
          <cell r="C41" t="str">
            <v>STANDPIPES</v>
          </cell>
          <cell r="D41" t="str">
            <v>No.</v>
          </cell>
          <cell r="E41">
            <v>65</v>
          </cell>
          <cell r="G41">
            <v>0</v>
          </cell>
          <cell r="J41" t="str">
            <v>PVC</v>
          </cell>
          <cell r="K41" t="str">
            <v>ø75 mm</v>
          </cell>
          <cell r="L41">
            <v>0.23357999999999998</v>
          </cell>
          <cell r="N41">
            <v>968.88983999999994</v>
          </cell>
        </row>
        <row r="42">
          <cell r="C42" t="str">
            <v>10,000 L Polyethelene tanks</v>
          </cell>
          <cell r="D42" t="str">
            <v>No.</v>
          </cell>
          <cell r="E42">
            <v>0</v>
          </cell>
          <cell r="G42">
            <v>0</v>
          </cell>
          <cell r="J42" t="str">
            <v>HDPE</v>
          </cell>
          <cell r="K42" t="str">
            <v>ø63 mm</v>
          </cell>
          <cell r="L42">
            <v>0.14188299999999998</v>
          </cell>
          <cell r="N42">
            <v>908.05119999999988</v>
          </cell>
        </row>
        <row r="43">
          <cell r="G43">
            <v>0</v>
          </cell>
          <cell r="J43" t="str">
            <v>HDPE</v>
          </cell>
          <cell r="K43" t="str">
            <v>ø50 mm</v>
          </cell>
          <cell r="L43">
            <v>0.13804000000000002</v>
          </cell>
          <cell r="N43">
            <v>358.90400000000005</v>
          </cell>
        </row>
        <row r="44">
          <cell r="G44">
            <v>0</v>
          </cell>
          <cell r="J44" t="str">
            <v>HDPE</v>
          </cell>
          <cell r="K44" t="str">
            <v>ø32 mm</v>
          </cell>
          <cell r="L44">
            <v>0.13220000000000001</v>
          </cell>
          <cell r="N44">
            <v>1057.6000000000001</v>
          </cell>
        </row>
        <row r="45">
          <cell r="G45">
            <v>0</v>
          </cell>
        </row>
        <row r="46">
          <cell r="G46">
            <v>0</v>
          </cell>
          <cell r="K46" t="str">
            <v>Total selected fill (m³)</v>
          </cell>
          <cell r="N46">
            <v>3648.0046400000001</v>
          </cell>
        </row>
        <row r="47">
          <cell r="G47">
            <v>0</v>
          </cell>
        </row>
        <row r="48">
          <cell r="G48">
            <v>0</v>
          </cell>
          <cell r="J48" t="str">
            <v>Bedding</v>
          </cell>
          <cell r="K48" t="str">
            <v>PVC</v>
          </cell>
          <cell r="L48">
            <v>0.06</v>
          </cell>
          <cell r="N48">
            <v>338.03999999999996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00"/>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MCE Softwares" id="{A3817AEE-42B8-4174-A124-46665EB60F2C}" userId="4065bda719524d2c" providerId="Windows Live"/>
  <person displayName="Mosa Tsoai" id="{C964A1C9-CBC1-4570-AC27-111C58FD5B94}" userId="S::mtsoai@amce.co.za::5c8e0ea5-84b1-4c10-9b91-628c9aaef7d2" providerId="AD"/>
  <person displayName="Mamokete Mofokeng" id="{BB8B7717-3FFA-457C-8349-BE2A865718DC}" userId="S::mmofokeng@amce.co.za::4a425c26-c036-43d3-80ea-e7a2ef1370c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9" dT="2023-07-26T16:47:32.31" personId="{A3817AEE-42B8-4174-A124-46665EB60F2C}" id="{82DA6A3E-7585-4D12-B217-606C87D939F8}">
    <text>Pump station + rising main</text>
  </threadedComment>
</ThreadedComments>
</file>

<file path=xl/threadedComments/threadedComment2.xml><?xml version="1.0" encoding="utf-8"?>
<ThreadedComments xmlns="http://schemas.microsoft.com/office/spreadsheetml/2018/threadedcomments" xmlns:x="http://schemas.openxmlformats.org/spreadsheetml/2006/main">
  <threadedComment ref="F25" dT="2023-07-26T17:37:29.53" personId="{A3817AEE-42B8-4174-A124-46665EB60F2C}" id="{EDC29838-174C-4CF6-8EB7-D757E7460E49}">
    <text>Pump station only</text>
  </threadedComment>
  <threadedComment ref="F65" dT="2023-08-01T14:58:52.00" personId="{BB8B7717-3FFA-457C-8349-BE2A865718DC}" id="{D3194D70-56D7-4873-AE09-6F95D633BDF0}">
    <text>Beams = 18m^2, Columns = 9.01m^2</text>
  </threadedComment>
  <threadedComment ref="F104" dT="2023-08-02T09:25:30.95" personId="{BB8B7717-3FFA-457C-8349-BE2A865718DC}" id="{0FFC6D29-7C4F-4983-854B-23CC046EA277}">
    <text>Apron</text>
  </threadedComment>
  <threadedComment ref="F117" dT="2023-08-02T08:51:55.97" personId="{BB8B7717-3FFA-457C-8349-BE2A865718DC}" id="{33284605-E9DF-49AB-9922-2463F0930022}">
    <text>No strip footing</text>
  </threadedComment>
  <threadedComment ref="F123" dT="2023-08-02T09:21:15.57" personId="{BB8B7717-3FFA-457C-8349-BE2A865718DC}" id="{E5686001-C5FE-4735-95EE-2589D1C61F8A}">
    <text>= 6 R.C Columns</text>
  </threadedComment>
  <threadedComment ref="F150" dT="2023-08-02T09:08:06.84" personId="{BB8B7717-3FFA-457C-8349-BE2A865718DC}" id="{92F722E1-E7F9-4AE8-B306-02B48A5FAB07}">
    <text>Concrete Plinths x 2</text>
  </threadedComment>
  <threadedComment ref="F151" dT="2023-08-02T09:09:11.17" personId="{BB8B7717-3FFA-457C-8349-BE2A865718DC}" id="{A1D1BF21-93A3-4CD5-AE52-9E192BBA2CDE}">
    <text>Inside the walls</text>
  </threadedComment>
  <threadedComment ref="F152" dT="2023-08-02T09:35:47.92" personId="{BB8B7717-3FFA-457C-8349-BE2A865718DC}" id="{779FD985-1FD8-4BFC-B459-FA7A566F9B2D}">
    <text>Both top and bottom of ground floor slab finish</text>
  </threadedComment>
  <threadedComment ref="F190" dT="2023-07-26T17:37:29.53" personId="{A3817AEE-42B8-4174-A124-46665EB60F2C}" id="{9C490E4C-AEAB-4167-B1A1-A48A3D0D13FB}">
    <text>Pump station only</text>
  </threadedComment>
  <threadedComment ref="F287" dT="2023-08-02T08:51:55.97" personId="{BB8B7717-3FFA-457C-8349-BE2A865718DC}" id="{B4AEEAE4-40C0-4E93-8108-160E2C70F5D9}">
    <text>No strip footing</text>
  </threadedComment>
  <threadedComment ref="F313" dT="2023-08-02T09:08:06.84" personId="{BB8B7717-3FFA-457C-8349-BE2A865718DC}" id="{C3AB0C1E-A8BC-4E0D-B693-8CC9E9E10D2F}">
    <text>Concrete Plinths x 2</text>
  </threadedComment>
  <threadedComment ref="F314" dT="2023-08-02T09:09:11.17" personId="{BB8B7717-3FFA-457C-8349-BE2A865718DC}" id="{0DE33BF0-C8A2-4450-A66D-5FC24D335CAC}">
    <text>Inside the walls</text>
  </threadedComment>
  <threadedComment ref="F315" dT="2023-08-02T09:35:47.92" personId="{BB8B7717-3FFA-457C-8349-BE2A865718DC}" id="{92F51724-00B6-479B-B6A2-101F83202D41}">
    <text>Both top and bottom of ground floor slab finish</text>
  </threadedComment>
  <threadedComment ref="F323" dT="2023-08-02T12:03:17.03" personId="{BB8B7717-3FFA-457C-8349-BE2A865718DC}" id="{8EC316E4-C775-437A-889D-06ACFBBFD9CC}">
    <text>Joints between the Floor slab and walls</text>
  </threadedComment>
  <threadedComment ref="F354" dT="2023-07-26T17:37:29.53" personId="{A3817AEE-42B8-4174-A124-46665EB60F2C}" id="{104AEFAA-DC09-4871-98B6-FA4B00D12291}">
    <text>Pump station only</text>
  </threadedComment>
  <threadedComment ref="E381" dT="2023-08-02T11:50:26.81" personId="{BB8B7717-3FFA-457C-8349-BE2A865718DC}" id="{38E709C3-B4D8-4D52-9A05-0EF5EA51BFBD}">
    <text>Concrete protrude 500mm above ground</text>
  </threadedComment>
  <threadedComment ref="F458" dT="2023-08-02T08:51:55.97" personId="{BB8B7717-3FFA-457C-8349-BE2A865718DC}" id="{CEE238B9-9679-4468-BEE5-F814C4C0574E}">
    <text>No strip footing</text>
  </threadedComment>
  <threadedComment ref="F491" dT="2023-08-02T09:08:06.84" personId="{BB8B7717-3FFA-457C-8349-BE2A865718DC}" id="{53886F92-6302-44CB-966F-6D5822F3A5FB}">
    <text>Concrete Plinths x 2</text>
  </threadedComment>
  <threadedComment ref="F492" dT="2023-08-02T09:09:11.17" personId="{BB8B7717-3FFA-457C-8349-BE2A865718DC}" id="{29D8BEF7-4F58-4E93-83E1-0DAEC949F618}">
    <text>Inside the walls</text>
  </threadedComment>
  <threadedComment ref="F493" dT="2023-08-02T09:35:47.92" personId="{BB8B7717-3FFA-457C-8349-BE2A865718DC}" id="{76D001E7-E966-49E6-9E9E-E6AC2AF102D4}">
    <text>Both top and bottom of ground floor slab finish</text>
  </threadedComment>
  <threadedComment ref="F498" dT="2023-08-02T12:03:17.03" personId="{BB8B7717-3FFA-457C-8349-BE2A865718DC}" id="{A0C6FCE4-A14E-4BF3-96A4-07F2F64A3E85}">
    <text>Joints between the Floor slab and walls</text>
  </threadedComment>
  <threadedComment ref="F499" dT="2023-08-02T12:03:17.03" personId="{BB8B7717-3FFA-457C-8349-BE2A865718DC}" id="{4B3E389D-CAA0-4A10-A241-078CCF0D020B}">
    <text>Joints between the Floor slab and walls</text>
  </threadedComment>
</ThreadedComments>
</file>

<file path=xl/threadedComments/threadedComment3.xml><?xml version="1.0" encoding="utf-8"?>
<ThreadedComments xmlns="http://schemas.microsoft.com/office/spreadsheetml/2018/threadedcomments" xmlns:x="http://schemas.openxmlformats.org/spreadsheetml/2006/main">
  <threadedComment ref="E13" dT="2023-07-26T17:37:57.12" personId="{A3817AEE-42B8-4174-A124-46665EB60F2C}" id="{4A10B30D-6A4A-4EB3-A08C-D702FEA53C6B}">
    <text>All pump station chambers except the pump station building</text>
  </threadedComment>
  <threadedComment ref="E37" dT="2023-07-26T17:43:56.62" personId="{A3817AEE-42B8-4174-A124-46665EB60F2C}" id="{D5947F27-F931-4D04-8598-7E674ABD924F}">
    <text>Pump station chambers except the pump station building</text>
  </threadedComment>
  <threadedComment ref="E97" dT="2023-08-01T08:48:09.10" personId="{BB8B7717-3FFA-457C-8349-BE2A865718DC}" id="{62B63D44-4027-42D7-B067-0DA8EC6E879E}">
    <text>75mm thick blinding for Inlet works</text>
  </threadedComment>
  <threadedComment ref="E100" dT="2023-08-01T09:00:02.05" personId="{BB8B7717-3FFA-457C-8349-BE2A865718DC}" id="{99F67A2F-BD56-43FE-A02B-B5D7BA94E5F1}">
    <text>Total mass concrete below inlet works</text>
  </threadedComment>
  <threadedComment ref="E106" dT="2023-08-01T10:08:51.64" personId="{BB8B7717-3FFA-457C-8349-BE2A865718DC}" id="{EE053964-DD29-409B-AE06-AFB937006197}">
    <text>Strip footing for bathroom next to the Inlet works</text>
  </threadedComment>
  <threadedComment ref="E173" dT="2023-07-26T17:37:57.12" personId="{A3817AEE-42B8-4174-A124-46665EB60F2C}" id="{BA7EBE23-72EA-44C4-B2E4-AA251BC9B95E}">
    <text>All pump station chambers except the pump station building</text>
  </threadedComment>
  <threadedComment ref="E197" dT="2023-07-26T17:43:56.62" personId="{A3817AEE-42B8-4174-A124-46665EB60F2C}" id="{6A30974F-0122-47F6-8CBF-EEBD8F11DDA2}">
    <text>Pump station chambers except the pump station building</text>
  </threadedComment>
</ThreadedComments>
</file>

<file path=xl/threadedComments/threadedComment4.xml><?xml version="1.0" encoding="utf-8"?>
<ThreadedComments xmlns="http://schemas.microsoft.com/office/spreadsheetml/2018/threadedcomments" xmlns:x="http://schemas.openxmlformats.org/spreadsheetml/2006/main">
  <threadedComment ref="F50" dT="2023-07-28T14:31:02.23" personId="{A3817AEE-42B8-4174-A124-46665EB60F2C}" id="{97519534-8ADF-41BB-AD83-1EE55CE16F1D}">
    <text>Scour Manholes x 2</text>
  </threadedComment>
  <threadedComment ref="F89" dT="2023-07-28T14:30:06.04" personId="{A3817AEE-42B8-4174-A124-46665EB60F2C}" id="{DA13B90A-D667-4A19-837D-DDAAFB7967D3}">
    <text>Splitter x 1, towards wetwell manhole x 1, towards emergency manhole x 1, manholes between wet well and emergency storage x 2</text>
  </threadedComment>
</ThreadedComments>
</file>

<file path=xl/threadedComments/threadedComment5.xml><?xml version="1.0" encoding="utf-8"?>
<ThreadedComments xmlns="http://schemas.microsoft.com/office/spreadsheetml/2018/threadedcomments" xmlns:x="http://schemas.openxmlformats.org/spreadsheetml/2006/main">
  <threadedComment ref="F17" dT="2023-07-28T14:26:04.04" personId="{A3817AEE-42B8-4174-A124-46665EB60F2C}" id="{FC8133BF-1EAC-41A6-8449-78D89C8C4DF4}">
    <text>Wet well x 1, Emergency x 2, Scour x 1</text>
  </threadedComment>
  <threadedComment ref="F25" dT="2023-07-28T14:24:08.24" personId="{A3817AEE-42B8-4174-A124-46665EB60F2C}" id="{3B946D16-B3D3-491C-BFA5-B7764CB7C8BF}">
    <text>Wetwell, Pump station, Emergency Storage</text>
  </threadedComment>
  <threadedComment ref="F31" dT="2023-07-28T14:24:47.58" personId="{A3817AEE-42B8-4174-A124-46665EB60F2C}" id="{1480371B-BE94-455C-AECE-D5635F8F270D}">
    <text>Wet well x 2, Scour Chamber x 2, Emergency x 2</text>
  </threadedComment>
  <threadedComment ref="G43" dT="2023-08-04T10:13:35.49" personId="{BB8B7717-3FFA-457C-8349-BE2A865718DC}" id="{3E6FDEA7-7D03-4094-BBEE-21EBAB4DA3DC}">
    <text>I beam = R4 848.09 per 6.5m</text>
  </threadedComment>
</ThreadedComments>
</file>

<file path=xl/threadedComments/threadedComment6.xml><?xml version="1.0" encoding="utf-8"?>
<ThreadedComments xmlns="http://schemas.microsoft.com/office/spreadsheetml/2018/threadedcomments" xmlns:x="http://schemas.openxmlformats.org/spreadsheetml/2006/main">
  <threadedComment ref="F43" dT="2023-03-24T10:40:34.84" personId="{C964A1C9-CBC1-4570-AC27-111C58FD5B94}" id="{2DE196DB-E0F6-4AE5-BFCA-2A25DDF30258}">
    <text>Top of Roof+Floor+Patio</text>
  </threadedComment>
  <threadedComment ref="F47" dT="2023-03-24T11:38:48.44" personId="{C964A1C9-CBC1-4570-AC27-111C58FD5B94}" id="{971FEAC4-667C-49E8-9148-D55B7E06DAB3}">
    <text>Roof+Patio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4" Type="http://schemas.microsoft.com/office/2017/10/relationships/threadedComment" Target="../threadedComments/threadedComment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D201F-CB67-436F-AC4E-B70EE128BA26}">
  <sheetPr>
    <pageSetUpPr fitToPage="1"/>
  </sheetPr>
  <dimension ref="A1:H51"/>
  <sheetViews>
    <sheetView showGridLines="0" view="pageBreakPreview" topLeftCell="B18" zoomScaleNormal="100" zoomScaleSheetLayoutView="100" workbookViewId="0">
      <selection activeCell="J14" sqref="J14"/>
    </sheetView>
  </sheetViews>
  <sheetFormatPr defaultColWidth="9.26953125" defaultRowHeight="14.5" x14ac:dyDescent="0.25"/>
  <cols>
    <col min="1" max="1" width="5.453125" style="3" hidden="1" customWidth="1"/>
    <col min="2" max="2" width="10.7265625" style="3" customWidth="1"/>
    <col min="3" max="3" width="38.7265625" style="3" customWidth="1"/>
    <col min="4" max="4" width="18.26953125" style="3" customWidth="1"/>
    <col min="5" max="5" width="18.7265625" style="3" bestFit="1" customWidth="1"/>
    <col min="6" max="6" width="9.26953125" style="3" customWidth="1"/>
    <col min="7" max="7" width="14.453125" style="3" bestFit="1" customWidth="1"/>
    <col min="8" max="16384" width="9.26953125" style="3"/>
  </cols>
  <sheetData>
    <row r="1" spans="1:8" s="4" customFormat="1" ht="15" customHeight="1" x14ac:dyDescent="0.35">
      <c r="A1" s="46"/>
      <c r="B1" s="493"/>
      <c r="C1" s="493"/>
      <c r="D1" s="493"/>
      <c r="E1" s="493"/>
    </row>
    <row r="2" spans="1:8" s="5" customFormat="1" ht="21" customHeight="1" x14ac:dyDescent="0.3">
      <c r="A2" s="47"/>
      <c r="B2" s="494" t="s">
        <v>1561</v>
      </c>
      <c r="C2" s="494"/>
      <c r="D2" s="494"/>
      <c r="E2" s="494"/>
    </row>
    <row r="3" spans="1:8" s="7" customFormat="1" ht="11.5" x14ac:dyDescent="0.25">
      <c r="A3" s="48"/>
      <c r="B3" s="469"/>
      <c r="C3" s="495"/>
      <c r="D3" s="495"/>
      <c r="E3" s="469"/>
    </row>
    <row r="4" spans="1:8" s="52" customFormat="1" x14ac:dyDescent="0.25">
      <c r="A4" s="49"/>
      <c r="B4" s="470"/>
      <c r="C4" s="496"/>
      <c r="D4" s="496"/>
      <c r="E4" s="471"/>
    </row>
    <row r="5" spans="1:8" s="52" customFormat="1" ht="14" x14ac:dyDescent="0.25">
      <c r="A5" s="49"/>
      <c r="C5" s="483"/>
      <c r="D5" s="483"/>
    </row>
    <row r="6" spans="1:8" s="52" customFormat="1" x14ac:dyDescent="0.25">
      <c r="A6" s="49"/>
      <c r="B6" s="470"/>
      <c r="C6" s="487"/>
      <c r="D6" s="487"/>
      <c r="E6" s="471"/>
    </row>
    <row r="7" spans="1:8" s="52" customFormat="1" ht="14" x14ac:dyDescent="0.25">
      <c r="A7" s="49"/>
      <c r="C7" s="483"/>
      <c r="D7" s="483"/>
      <c r="G7" s="72"/>
    </row>
    <row r="8" spans="1:8" s="52" customFormat="1" ht="25" x14ac:dyDescent="0.25">
      <c r="A8" s="49"/>
      <c r="B8" s="470"/>
      <c r="C8" s="487"/>
      <c r="D8" s="487"/>
      <c r="E8" s="471"/>
      <c r="H8" s="479"/>
    </row>
    <row r="9" spans="1:8" s="52" customFormat="1" ht="17.5" x14ac:dyDescent="0.25">
      <c r="A9" s="49"/>
      <c r="C9" s="483"/>
      <c r="D9" s="483"/>
      <c r="H9" s="480"/>
    </row>
    <row r="10" spans="1:8" s="52" customFormat="1" ht="17.5" x14ac:dyDescent="0.25">
      <c r="A10" s="49"/>
      <c r="B10" s="470"/>
      <c r="C10" s="487"/>
      <c r="D10" s="487"/>
      <c r="E10" s="471"/>
      <c r="H10" s="480"/>
    </row>
    <row r="11" spans="1:8" s="52" customFormat="1" ht="17.5" x14ac:dyDescent="0.25">
      <c r="A11" s="49"/>
      <c r="C11" s="483"/>
      <c r="D11" s="483"/>
      <c r="H11" s="480"/>
    </row>
    <row r="12" spans="1:8" s="52" customFormat="1" ht="17.5" x14ac:dyDescent="0.25">
      <c r="A12" s="49"/>
      <c r="B12" s="470"/>
      <c r="C12" s="487"/>
      <c r="D12" s="487"/>
      <c r="E12" s="471"/>
      <c r="H12" s="480"/>
    </row>
    <row r="13" spans="1:8" s="52" customFormat="1" ht="17.5" x14ac:dyDescent="0.25">
      <c r="A13" s="49"/>
      <c r="C13" s="483"/>
      <c r="D13" s="483"/>
      <c r="G13" s="72"/>
      <c r="H13" s="480"/>
    </row>
    <row r="14" spans="1:8" s="52" customFormat="1" ht="17.5" x14ac:dyDescent="0.25">
      <c r="A14" s="49"/>
      <c r="B14" s="470"/>
      <c r="C14" s="487"/>
      <c r="D14" s="487"/>
      <c r="E14" s="471"/>
      <c r="H14" s="480"/>
    </row>
    <row r="15" spans="1:8" s="52" customFormat="1" ht="20" x14ac:dyDescent="0.25">
      <c r="A15" s="49"/>
      <c r="C15" s="492" t="s">
        <v>1564</v>
      </c>
      <c r="D15" s="492"/>
      <c r="H15"/>
    </row>
    <row r="16" spans="1:8" s="52" customFormat="1" ht="25" x14ac:dyDescent="0.25">
      <c r="A16" s="49"/>
      <c r="B16" s="470"/>
      <c r="C16" s="492" t="s">
        <v>1565</v>
      </c>
      <c r="D16" s="492"/>
      <c r="E16" s="472"/>
      <c r="H16" s="479"/>
    </row>
    <row r="17" spans="1:8" s="52" customFormat="1" ht="25" x14ac:dyDescent="0.25">
      <c r="A17" s="49"/>
      <c r="C17" s="492" t="s">
        <v>1562</v>
      </c>
      <c r="D17" s="492"/>
      <c r="H17" s="479"/>
    </row>
    <row r="18" spans="1:8" s="52" customFormat="1" ht="18" x14ac:dyDescent="0.25">
      <c r="A18" s="49"/>
      <c r="B18" s="470"/>
      <c r="C18" s="487"/>
      <c r="D18" s="487"/>
      <c r="E18" s="472"/>
      <c r="H18" s="481"/>
    </row>
    <row r="19" spans="1:8" s="52" customFormat="1" ht="40.9" customHeight="1" x14ac:dyDescent="0.25">
      <c r="A19" s="49"/>
      <c r="B19" s="484" t="s">
        <v>1563</v>
      </c>
      <c r="C19" s="484"/>
      <c r="D19" s="484"/>
      <c r="E19" s="484"/>
      <c r="H19" s="481"/>
    </row>
    <row r="20" spans="1:8" s="52" customFormat="1" ht="16.5" x14ac:dyDescent="0.25">
      <c r="A20" s="49"/>
      <c r="B20" s="470"/>
      <c r="C20" s="487"/>
      <c r="D20" s="487"/>
      <c r="E20" s="471"/>
      <c r="H20" s="482"/>
    </row>
    <row r="21" spans="1:8" s="52" customFormat="1" ht="14" x14ac:dyDescent="0.25">
      <c r="A21" s="49"/>
      <c r="C21" s="490" t="s">
        <v>1566</v>
      </c>
      <c r="D21" s="490"/>
      <c r="G21"/>
    </row>
    <row r="22" spans="1:8" s="52" customFormat="1" x14ac:dyDescent="0.25">
      <c r="A22" s="49"/>
      <c r="B22" s="470"/>
      <c r="C22" s="487"/>
      <c r="D22" s="487"/>
      <c r="E22" s="471"/>
    </row>
    <row r="23" spans="1:8" s="52" customFormat="1" ht="14" x14ac:dyDescent="0.25">
      <c r="A23" s="49"/>
      <c r="C23" s="491">
        <v>45191</v>
      </c>
      <c r="D23" s="489"/>
    </row>
    <row r="24" spans="1:8" s="52" customFormat="1" x14ac:dyDescent="0.25">
      <c r="A24" s="49"/>
      <c r="B24" s="470"/>
      <c r="C24" s="487"/>
      <c r="D24" s="487"/>
      <c r="E24" s="471"/>
    </row>
    <row r="25" spans="1:8" s="52" customFormat="1" ht="14" x14ac:dyDescent="0.25">
      <c r="A25" s="49"/>
      <c r="C25" s="483"/>
      <c r="D25" s="483"/>
    </row>
    <row r="26" spans="1:8" s="52" customFormat="1" ht="14" x14ac:dyDescent="0.25">
      <c r="A26" s="49"/>
      <c r="B26" s="470"/>
      <c r="C26" s="489" t="s">
        <v>1568</v>
      </c>
      <c r="D26" s="489"/>
      <c r="E26" s="471"/>
    </row>
    <row r="27" spans="1:8" s="52" customFormat="1" ht="14" x14ac:dyDescent="0.25">
      <c r="A27" s="49"/>
      <c r="C27" s="489"/>
      <c r="D27" s="489"/>
    </row>
    <row r="28" spans="1:8" s="52" customFormat="1" ht="14" x14ac:dyDescent="0.25">
      <c r="A28" s="49"/>
      <c r="B28" s="470"/>
      <c r="C28" s="489" t="s">
        <v>1567</v>
      </c>
      <c r="D28" s="489"/>
      <c r="E28" s="472"/>
    </row>
    <row r="29" spans="1:8" s="52" customFormat="1" ht="14" x14ac:dyDescent="0.25">
      <c r="A29" s="49"/>
      <c r="C29" s="483"/>
      <c r="D29" s="483"/>
    </row>
    <row r="30" spans="1:8" s="52" customFormat="1" x14ac:dyDescent="0.25">
      <c r="A30" s="49"/>
      <c r="B30" s="470"/>
      <c r="C30" s="487"/>
      <c r="D30" s="487"/>
      <c r="E30" s="471"/>
    </row>
    <row r="31" spans="1:8" s="52" customFormat="1" ht="14" x14ac:dyDescent="0.25">
      <c r="A31" s="49"/>
      <c r="C31" s="483"/>
      <c r="D31" s="483"/>
    </row>
    <row r="32" spans="1:8" s="52" customFormat="1" x14ac:dyDescent="0.25">
      <c r="A32" s="49"/>
      <c r="B32" s="470"/>
      <c r="C32" s="487"/>
      <c r="D32" s="487"/>
      <c r="E32" s="471"/>
    </row>
    <row r="33" spans="1:5" s="52" customFormat="1" ht="14" x14ac:dyDescent="0.25">
      <c r="A33" s="49"/>
      <c r="C33" s="488"/>
      <c r="D33" s="488"/>
    </row>
    <row r="34" spans="1:5" s="52" customFormat="1" ht="14" x14ac:dyDescent="0.25">
      <c r="A34" s="49"/>
      <c r="C34" s="483"/>
      <c r="D34" s="483"/>
    </row>
    <row r="35" spans="1:5" s="52" customFormat="1" ht="14" x14ac:dyDescent="0.25">
      <c r="A35" s="49"/>
      <c r="C35" s="486"/>
      <c r="D35" s="486"/>
      <c r="E35" s="473"/>
    </row>
    <row r="36" spans="1:5" s="52" customFormat="1" ht="14" x14ac:dyDescent="0.25">
      <c r="A36" s="49"/>
      <c r="C36" s="483"/>
      <c r="D36" s="483"/>
    </row>
    <row r="37" spans="1:5" s="52" customFormat="1" ht="14" x14ac:dyDescent="0.25">
      <c r="A37" s="49"/>
      <c r="B37" s="470"/>
      <c r="C37" s="485"/>
      <c r="D37" s="485"/>
      <c r="E37" s="471"/>
    </row>
    <row r="38" spans="1:5" s="52" customFormat="1" ht="14" x14ac:dyDescent="0.25">
      <c r="A38" s="49"/>
      <c r="C38" s="483"/>
      <c r="D38" s="483"/>
    </row>
    <row r="39" spans="1:5" s="52" customFormat="1" ht="14" x14ac:dyDescent="0.25">
      <c r="A39" s="49"/>
      <c r="B39" s="474"/>
      <c r="C39" s="486"/>
      <c r="D39" s="486"/>
      <c r="E39" s="473"/>
    </row>
    <row r="40" spans="1:5" s="52" customFormat="1" ht="14" x14ac:dyDescent="0.25">
      <c r="A40" s="49"/>
      <c r="B40" s="474"/>
      <c r="C40" s="78"/>
      <c r="D40" s="78"/>
      <c r="E40" s="473"/>
    </row>
    <row r="41" spans="1:5" s="52" customFormat="1" ht="14" x14ac:dyDescent="0.25">
      <c r="A41" s="49"/>
      <c r="B41" s="474"/>
      <c r="C41" s="78"/>
      <c r="D41" s="78"/>
      <c r="E41" s="471"/>
    </row>
    <row r="42" spans="1:5" s="52" customFormat="1" ht="14" x14ac:dyDescent="0.25">
      <c r="A42" s="49"/>
    </row>
    <row r="43" spans="1:5" s="52" customFormat="1" ht="14" x14ac:dyDescent="0.25">
      <c r="A43" s="49"/>
      <c r="B43" s="474"/>
      <c r="C43" s="486"/>
      <c r="D43" s="486"/>
      <c r="E43" s="473"/>
    </row>
    <row r="44" spans="1:5" s="52" customFormat="1" ht="14" x14ac:dyDescent="0.25">
      <c r="A44" s="49"/>
    </row>
    <row r="45" spans="1:5" s="52" customFormat="1" ht="14" x14ac:dyDescent="0.25">
      <c r="A45" s="49"/>
      <c r="B45" s="474"/>
      <c r="C45" s="78"/>
      <c r="D45" s="78"/>
      <c r="E45" s="471"/>
    </row>
    <row r="46" spans="1:5" s="52" customFormat="1" ht="14" x14ac:dyDescent="0.25">
      <c r="A46" s="49"/>
    </row>
    <row r="47" spans="1:5" s="52" customFormat="1" ht="14" x14ac:dyDescent="0.25">
      <c r="A47" s="49"/>
      <c r="B47" s="474"/>
      <c r="C47" s="486"/>
      <c r="D47" s="486"/>
      <c r="E47" s="473"/>
    </row>
    <row r="48" spans="1:5" s="52" customFormat="1" ht="14" x14ac:dyDescent="0.25">
      <c r="A48" s="49"/>
    </row>
    <row r="49" spans="1:5" s="52" customFormat="1" ht="14" x14ac:dyDescent="0.25">
      <c r="A49" s="49"/>
      <c r="B49" s="475"/>
      <c r="C49" s="485"/>
      <c r="D49" s="485"/>
      <c r="E49" s="471"/>
    </row>
    <row r="50" spans="1:5" s="52" customFormat="1" ht="14" x14ac:dyDescent="0.25">
      <c r="A50" s="49"/>
      <c r="C50" s="483"/>
      <c r="D50" s="483"/>
    </row>
    <row r="51" spans="1:5" s="90" customFormat="1" thickBot="1" x14ac:dyDescent="0.3">
      <c r="A51" s="86"/>
      <c r="B51" s="476"/>
      <c r="C51" s="477"/>
      <c r="D51" s="477"/>
      <c r="E51" s="478"/>
    </row>
  </sheetData>
  <mergeCells count="43">
    <mergeCell ref="C6:D6"/>
    <mergeCell ref="B1:E1"/>
    <mergeCell ref="B2:E2"/>
    <mergeCell ref="C3:D3"/>
    <mergeCell ref="C4:D4"/>
    <mergeCell ref="C5:D5"/>
    <mergeCell ref="C18:D18"/>
    <mergeCell ref="C7:D7"/>
    <mergeCell ref="C8:D8"/>
    <mergeCell ref="C9:D9"/>
    <mergeCell ref="C10:D10"/>
    <mergeCell ref="C11:D11"/>
    <mergeCell ref="C12:D12"/>
    <mergeCell ref="C13:D13"/>
    <mergeCell ref="C14:D14"/>
    <mergeCell ref="C15:D15"/>
    <mergeCell ref="C16:D16"/>
    <mergeCell ref="C17:D17"/>
    <mergeCell ref="C27:D27"/>
    <mergeCell ref="C28:D28"/>
    <mergeCell ref="C29:D29"/>
    <mergeCell ref="C30:D30"/>
    <mergeCell ref="C20:D20"/>
    <mergeCell ref="C21:D21"/>
    <mergeCell ref="C22:D22"/>
    <mergeCell ref="C23:D23"/>
    <mergeCell ref="C24:D24"/>
    <mergeCell ref="C50:D50"/>
    <mergeCell ref="B19:E19"/>
    <mergeCell ref="C37:D37"/>
    <mergeCell ref="C38:D38"/>
    <mergeCell ref="C39:D39"/>
    <mergeCell ref="C43:D43"/>
    <mergeCell ref="C47:D47"/>
    <mergeCell ref="C49:D49"/>
    <mergeCell ref="C31:D31"/>
    <mergeCell ref="C32:D32"/>
    <mergeCell ref="C33:D33"/>
    <mergeCell ref="C34:D34"/>
    <mergeCell ref="C35:D35"/>
    <mergeCell ref="C36:D36"/>
    <mergeCell ref="C25:D25"/>
    <mergeCell ref="C26:D26"/>
  </mergeCells>
  <printOptions horizontalCentered="1"/>
  <pageMargins left="0.23622047244094491" right="0.23622047244094491" top="0.74803149606299213" bottom="0.74803149606299213" header="0.31496062992125984" footer="0.31496062992125984"/>
  <pageSetup paperSize="9" scale="90" fitToWidth="0" orientation="portrait" r:id="rId1"/>
  <headerFooter>
    <oddHeader>&amp;C&amp;72&amp;K00-012
DRAFT</oddHeader>
  </headerFooter>
  <rowBreaks count="1" manualBreakCount="1">
    <brk id="51"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97B7-1599-4813-B7B6-1C4AA90ED786}">
  <sheetPr>
    <tabColor theme="9"/>
    <pageSetUpPr fitToPage="1"/>
  </sheetPr>
  <dimension ref="A1:BW173"/>
  <sheetViews>
    <sheetView showGridLines="0" view="pageBreakPreview" topLeftCell="A153" zoomScaleNormal="71" zoomScaleSheetLayoutView="100" workbookViewId="0">
      <selection activeCell="G46" sqref="G46:G48"/>
    </sheetView>
  </sheetViews>
  <sheetFormatPr defaultColWidth="8.7265625" defaultRowHeight="14.5" x14ac:dyDescent="0.35"/>
  <cols>
    <col min="1" max="2" width="6.54296875" style="13" customWidth="1"/>
    <col min="3" max="3" width="9.54296875" style="13" customWidth="1"/>
    <col min="4" max="4" width="25.54296875" style="13" customWidth="1"/>
    <col min="5" max="5" width="7.54296875" style="13" customWidth="1"/>
    <col min="6" max="6" width="8.54296875" style="13" customWidth="1"/>
    <col min="7" max="7" width="11.54296875" style="32" customWidth="1"/>
    <col min="8" max="8" width="13.54296875" style="32" customWidth="1"/>
    <col min="9" max="9" width="14.26953125" style="12" customWidth="1"/>
    <col min="10" max="11" width="13.54296875" style="13" bestFit="1" customWidth="1"/>
    <col min="12" max="13" width="8.7265625" style="13"/>
    <col min="14" max="14" width="11.54296875" style="13" customWidth="1"/>
    <col min="15" max="16384" width="8.7265625" style="13"/>
  </cols>
  <sheetData>
    <row r="1" spans="1:75" ht="29.15" customHeight="1" x14ac:dyDescent="0.35">
      <c r="A1" s="522"/>
      <c r="B1" s="522"/>
      <c r="C1" s="522"/>
      <c r="D1" s="522"/>
      <c r="E1" s="522"/>
      <c r="F1" s="522"/>
      <c r="G1" s="522"/>
      <c r="H1" s="522"/>
    </row>
    <row r="2" spans="1:75" ht="14.65" customHeight="1" x14ac:dyDescent="0.35">
      <c r="A2" s="515" t="s">
        <v>831</v>
      </c>
      <c r="B2" s="515"/>
      <c r="C2" s="515"/>
      <c r="D2" s="515"/>
      <c r="E2" s="515"/>
      <c r="F2" s="515"/>
      <c r="G2" s="515"/>
      <c r="H2" s="515"/>
    </row>
    <row r="3" spans="1:75" ht="15" thickBot="1" x14ac:dyDescent="0.4">
      <c r="A3" s="516" t="s">
        <v>873</v>
      </c>
      <c r="B3" s="516"/>
      <c r="C3" s="516"/>
      <c r="D3" s="516"/>
      <c r="E3" s="516"/>
      <c r="F3" s="516"/>
      <c r="G3" s="516"/>
      <c r="H3" s="516"/>
    </row>
    <row r="4" spans="1:75" ht="30" customHeight="1" thickBot="1" x14ac:dyDescent="0.4">
      <c r="A4" s="14" t="s">
        <v>27</v>
      </c>
      <c r="B4" s="14" t="s">
        <v>26</v>
      </c>
      <c r="C4" s="14" t="s">
        <v>386</v>
      </c>
      <c r="D4" s="14" t="s">
        <v>1</v>
      </c>
      <c r="E4" s="14" t="s">
        <v>2</v>
      </c>
      <c r="F4" s="14" t="s">
        <v>6</v>
      </c>
      <c r="G4" s="15" t="s">
        <v>3</v>
      </c>
      <c r="H4" s="16" t="s">
        <v>4</v>
      </c>
      <c r="I4" s="17"/>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row>
    <row r="5" spans="1:75" x14ac:dyDescent="0.35">
      <c r="A5" s="269">
        <v>8</v>
      </c>
      <c r="B5" s="19"/>
      <c r="C5" s="20" t="s">
        <v>387</v>
      </c>
      <c r="D5" s="20" t="s">
        <v>873</v>
      </c>
      <c r="E5" s="21"/>
      <c r="F5" s="21"/>
      <c r="G5" s="102"/>
      <c r="H5" s="102"/>
    </row>
    <row r="6" spans="1:75" x14ac:dyDescent="0.35">
      <c r="A6" s="270"/>
      <c r="B6" s="19"/>
      <c r="C6" s="19"/>
      <c r="D6" s="19"/>
      <c r="E6" s="19"/>
      <c r="F6" s="19"/>
      <c r="G6" s="103"/>
      <c r="H6" s="103"/>
    </row>
    <row r="7" spans="1:75" ht="22.5" customHeight="1" x14ac:dyDescent="0.35">
      <c r="A7" s="22"/>
      <c r="B7" s="19"/>
      <c r="C7" s="20" t="s">
        <v>339</v>
      </c>
      <c r="D7" s="20" t="s">
        <v>388</v>
      </c>
      <c r="E7" s="21"/>
      <c r="F7" s="21"/>
      <c r="G7" s="103"/>
      <c r="H7" s="103"/>
    </row>
    <row r="8" spans="1:75" x14ac:dyDescent="0.35">
      <c r="A8" s="270"/>
      <c r="B8" s="19"/>
      <c r="C8" s="19"/>
      <c r="D8" s="19"/>
      <c r="E8" s="19"/>
      <c r="F8" s="19"/>
      <c r="G8" s="103"/>
      <c r="H8" s="103"/>
    </row>
    <row r="9" spans="1:75" ht="34.5" x14ac:dyDescent="0.35">
      <c r="A9" s="22"/>
      <c r="B9" s="19"/>
      <c r="C9" s="20" t="s">
        <v>44</v>
      </c>
      <c r="D9" s="20" t="s">
        <v>389</v>
      </c>
      <c r="E9" s="21"/>
      <c r="F9" s="21"/>
      <c r="G9" s="102"/>
      <c r="H9" s="102"/>
    </row>
    <row r="10" spans="1:75" x14ac:dyDescent="0.35">
      <c r="A10" s="270"/>
      <c r="B10" s="19"/>
      <c r="C10" s="19"/>
      <c r="D10" s="19"/>
      <c r="E10" s="19"/>
      <c r="F10" s="19"/>
      <c r="G10" s="103"/>
      <c r="H10" s="103"/>
    </row>
    <row r="11" spans="1:75" ht="37.15" customHeight="1" x14ac:dyDescent="0.35">
      <c r="A11" s="22"/>
      <c r="B11" s="19"/>
      <c r="C11" s="23"/>
      <c r="D11" s="271" t="s">
        <v>390</v>
      </c>
      <c r="E11" s="24"/>
      <c r="F11" s="21"/>
      <c r="G11" s="102"/>
      <c r="H11" s="102"/>
    </row>
    <row r="12" spans="1:75" x14ac:dyDescent="0.35">
      <c r="A12" s="22"/>
      <c r="B12" s="19"/>
      <c r="C12" s="19"/>
      <c r="D12" s="272"/>
      <c r="E12" s="95"/>
      <c r="F12" s="21"/>
      <c r="G12" s="102"/>
      <c r="H12" s="102"/>
    </row>
    <row r="13" spans="1:75" x14ac:dyDescent="0.35">
      <c r="A13" s="22">
        <v>8.01</v>
      </c>
      <c r="B13" s="19"/>
      <c r="C13" s="19"/>
      <c r="D13" s="136" t="s">
        <v>391</v>
      </c>
      <c r="E13" s="22" t="s">
        <v>5</v>
      </c>
      <c r="F13" s="104">
        <v>40</v>
      </c>
      <c r="G13" s="102"/>
      <c r="H13" s="102">
        <f>G13*F13</f>
        <v>0</v>
      </c>
    </row>
    <row r="14" spans="1:75" x14ac:dyDescent="0.35">
      <c r="A14" s="270"/>
      <c r="B14" s="19"/>
      <c r="C14" s="19"/>
      <c r="D14" s="136"/>
      <c r="E14" s="22"/>
      <c r="F14" s="19"/>
      <c r="G14" s="103"/>
      <c r="H14" s="103"/>
    </row>
    <row r="15" spans="1:75" x14ac:dyDescent="0.35">
      <c r="A15" s="22">
        <v>8.02</v>
      </c>
      <c r="B15" s="19"/>
      <c r="C15" s="19"/>
      <c r="D15" s="136" t="s">
        <v>392</v>
      </c>
      <c r="E15" s="22" t="s">
        <v>5</v>
      </c>
      <c r="F15" s="104"/>
      <c r="G15" s="102"/>
      <c r="H15" s="102">
        <f t="shared" ref="H15" si="0">G15*F15</f>
        <v>0</v>
      </c>
    </row>
    <row r="16" spans="1:75" x14ac:dyDescent="0.35">
      <c r="A16" s="270"/>
      <c r="B16" s="19"/>
      <c r="C16" s="19"/>
      <c r="D16" s="136"/>
      <c r="E16" s="273"/>
      <c r="F16" s="19"/>
      <c r="G16" s="103"/>
      <c r="H16" s="103"/>
    </row>
    <row r="17" spans="1:10" x14ac:dyDescent="0.35">
      <c r="A17" s="22">
        <v>8.0299999999999994</v>
      </c>
      <c r="B17" s="19"/>
      <c r="C17" s="19"/>
      <c r="D17" s="136" t="s">
        <v>393</v>
      </c>
      <c r="E17" s="22" t="s">
        <v>5</v>
      </c>
      <c r="F17" s="104"/>
      <c r="G17" s="102"/>
      <c r="H17" s="102">
        <f t="shared" ref="H17" si="1">G17*F17</f>
        <v>0</v>
      </c>
    </row>
    <row r="18" spans="1:10" x14ac:dyDescent="0.35">
      <c r="A18" s="270"/>
      <c r="B18" s="19"/>
      <c r="C18" s="19"/>
      <c r="D18" s="19"/>
      <c r="E18" s="21"/>
      <c r="F18" s="21"/>
      <c r="G18" s="103"/>
      <c r="H18" s="103"/>
    </row>
    <row r="19" spans="1:10" x14ac:dyDescent="0.35">
      <c r="A19" s="22">
        <v>8.0399999999999991</v>
      </c>
      <c r="B19" s="19"/>
      <c r="C19" s="19"/>
      <c r="D19" s="19" t="s">
        <v>394</v>
      </c>
      <c r="E19" s="21" t="s">
        <v>5</v>
      </c>
      <c r="F19" s="104">
        <v>2210</v>
      </c>
      <c r="G19" s="102"/>
      <c r="H19" s="102">
        <f t="shared" ref="H19" si="2">G19*F19</f>
        <v>0</v>
      </c>
    </row>
    <row r="20" spans="1:10" x14ac:dyDescent="0.35">
      <c r="A20" s="270"/>
      <c r="B20" s="19"/>
      <c r="C20" s="19"/>
      <c r="D20" s="19"/>
      <c r="E20" s="19"/>
      <c r="F20" s="19"/>
      <c r="G20" s="103"/>
      <c r="H20" s="103"/>
    </row>
    <row r="21" spans="1:10" x14ac:dyDescent="0.35">
      <c r="A21" s="22">
        <v>8.0500000000000007</v>
      </c>
      <c r="B21" s="19"/>
      <c r="C21" s="19"/>
      <c r="D21" s="136" t="s">
        <v>395</v>
      </c>
      <c r="E21" s="22" t="s">
        <v>5</v>
      </c>
      <c r="F21" s="104"/>
      <c r="G21" s="107"/>
      <c r="H21" s="102">
        <f t="shared" ref="H21" si="3">G21*F21</f>
        <v>0</v>
      </c>
    </row>
    <row r="22" spans="1:10" x14ac:dyDescent="0.35">
      <c r="A22" s="270"/>
      <c r="B22" s="19"/>
      <c r="C22" s="19"/>
      <c r="D22" s="24"/>
      <c r="E22" s="21"/>
      <c r="F22" s="19"/>
      <c r="G22" s="103"/>
      <c r="H22" s="103"/>
    </row>
    <row r="23" spans="1:10" x14ac:dyDescent="0.35">
      <c r="A23" s="22">
        <v>8.06</v>
      </c>
      <c r="B23" s="19"/>
      <c r="C23" s="19"/>
      <c r="D23" s="19" t="s">
        <v>396</v>
      </c>
      <c r="E23" s="21" t="s">
        <v>5</v>
      </c>
      <c r="F23" s="104"/>
      <c r="G23" s="102"/>
      <c r="H23" s="102">
        <f t="shared" ref="H23" si="4">G23*F23</f>
        <v>0</v>
      </c>
    </row>
    <row r="24" spans="1:10" x14ac:dyDescent="0.35">
      <c r="A24" s="270"/>
      <c r="B24" s="19"/>
      <c r="C24" s="19"/>
      <c r="D24" s="19"/>
      <c r="E24" s="19"/>
      <c r="F24" s="19"/>
      <c r="G24" s="103"/>
      <c r="H24" s="103"/>
    </row>
    <row r="25" spans="1:10" x14ac:dyDescent="0.35">
      <c r="A25" s="22"/>
      <c r="B25" s="19"/>
      <c r="C25" s="20" t="s">
        <v>57</v>
      </c>
      <c r="D25" s="20" t="s">
        <v>382</v>
      </c>
      <c r="E25" s="21"/>
      <c r="F25" s="21"/>
      <c r="G25" s="102"/>
      <c r="H25" s="102"/>
    </row>
    <row r="26" spans="1:10" x14ac:dyDescent="0.35">
      <c r="A26" s="270"/>
      <c r="B26" s="19"/>
      <c r="C26" s="19"/>
      <c r="D26" s="19"/>
      <c r="E26" s="19"/>
      <c r="F26" s="19"/>
      <c r="G26" s="103"/>
      <c r="H26" s="103"/>
    </row>
    <row r="27" spans="1:10" ht="249.65" customHeight="1" x14ac:dyDescent="0.35">
      <c r="A27" s="22"/>
      <c r="B27" s="19"/>
      <c r="C27" s="25"/>
      <c r="D27" s="271" t="s">
        <v>399</v>
      </c>
      <c r="E27" s="24"/>
      <c r="F27" s="21"/>
      <c r="G27" s="102"/>
      <c r="H27" s="102"/>
    </row>
    <row r="28" spans="1:10" x14ac:dyDescent="0.35">
      <c r="A28" s="94"/>
      <c r="B28" s="24"/>
      <c r="C28" s="24"/>
      <c r="D28" s="274"/>
      <c r="E28" s="95"/>
      <c r="F28" s="124"/>
      <c r="G28" s="107"/>
      <c r="H28" s="107"/>
    </row>
    <row r="29" spans="1:10" ht="23" x14ac:dyDescent="0.35">
      <c r="A29" s="22"/>
      <c r="B29" s="19"/>
      <c r="C29" s="19"/>
      <c r="D29" s="272" t="s">
        <v>400</v>
      </c>
      <c r="E29" s="22"/>
      <c r="F29" s="21"/>
      <c r="G29" s="102"/>
      <c r="H29" s="102"/>
    </row>
    <row r="30" spans="1:10" x14ac:dyDescent="0.35">
      <c r="A30" s="270"/>
      <c r="B30" s="19"/>
      <c r="C30" s="19"/>
      <c r="D30" s="136"/>
      <c r="E30" s="22"/>
      <c r="F30" s="19"/>
      <c r="G30" s="103"/>
      <c r="H30" s="103"/>
    </row>
    <row r="31" spans="1:10" x14ac:dyDescent="0.35">
      <c r="A31" s="22">
        <v>8.07</v>
      </c>
      <c r="B31" s="19"/>
      <c r="C31" s="19"/>
      <c r="D31" s="136" t="s">
        <v>972</v>
      </c>
      <c r="E31" s="22" t="s">
        <v>47</v>
      </c>
      <c r="F31" s="104">
        <v>2</v>
      </c>
      <c r="G31" s="102"/>
      <c r="H31" s="102">
        <f>G31*F31</f>
        <v>0</v>
      </c>
      <c r="J31" s="275">
        <f>F31+F33+F35+F37+F39</f>
        <v>44</v>
      </c>
    </row>
    <row r="32" spans="1:10" x14ac:dyDescent="0.35">
      <c r="A32" s="270"/>
      <c r="B32" s="19"/>
      <c r="C32" s="19"/>
      <c r="D32" s="136"/>
      <c r="E32" s="22"/>
      <c r="F32" s="19"/>
      <c r="G32" s="103"/>
      <c r="H32" s="103"/>
    </row>
    <row r="33" spans="1:75" x14ac:dyDescent="0.35">
      <c r="A33" s="22">
        <v>8.08</v>
      </c>
      <c r="B33" s="19"/>
      <c r="C33" s="19"/>
      <c r="D33" s="136" t="s">
        <v>973</v>
      </c>
      <c r="E33" s="22" t="s">
        <v>47</v>
      </c>
      <c r="F33" s="21">
        <v>24</v>
      </c>
      <c r="G33" s="102"/>
      <c r="H33" s="102">
        <f t="shared" ref="H33" si="5">G33*F33</f>
        <v>0</v>
      </c>
    </row>
    <row r="34" spans="1:75" x14ac:dyDescent="0.35">
      <c r="A34" s="270"/>
      <c r="B34" s="19"/>
      <c r="C34" s="19"/>
      <c r="D34" s="136"/>
      <c r="E34" s="22"/>
      <c r="F34" s="19"/>
      <c r="G34" s="103"/>
      <c r="H34" s="103"/>
    </row>
    <row r="35" spans="1:75" x14ac:dyDescent="0.35">
      <c r="A35" s="22">
        <v>8.09</v>
      </c>
      <c r="B35" s="19"/>
      <c r="C35" s="19"/>
      <c r="D35" s="136" t="s">
        <v>974</v>
      </c>
      <c r="E35" s="22" t="s">
        <v>47</v>
      </c>
      <c r="F35" s="21">
        <v>11</v>
      </c>
      <c r="G35" s="102"/>
      <c r="H35" s="102">
        <f t="shared" ref="H35" si="6">G35*F35</f>
        <v>0</v>
      </c>
    </row>
    <row r="36" spans="1:75" x14ac:dyDescent="0.35">
      <c r="A36" s="270"/>
      <c r="B36" s="19"/>
      <c r="C36" s="19"/>
      <c r="D36" s="136"/>
      <c r="E36" s="22"/>
      <c r="F36" s="19"/>
      <c r="G36" s="103"/>
      <c r="H36" s="103"/>
    </row>
    <row r="37" spans="1:75" x14ac:dyDescent="0.35">
      <c r="A37" s="108">
        <v>8.1</v>
      </c>
      <c r="B37" s="19"/>
      <c r="C37" s="19"/>
      <c r="D37" s="136" t="s">
        <v>975</v>
      </c>
      <c r="E37" s="22" t="s">
        <v>47</v>
      </c>
      <c r="F37" s="21">
        <v>7</v>
      </c>
      <c r="G37" s="102"/>
      <c r="H37" s="102">
        <f t="shared" ref="H37" si="7">G37*F37</f>
        <v>0</v>
      </c>
    </row>
    <row r="38" spans="1:75" x14ac:dyDescent="0.35">
      <c r="A38" s="270"/>
      <c r="B38" s="19"/>
      <c r="C38" s="19"/>
      <c r="D38" s="136"/>
      <c r="E38" s="22"/>
      <c r="F38" s="19"/>
      <c r="G38" s="103"/>
      <c r="H38" s="103"/>
    </row>
    <row r="39" spans="1:75" x14ac:dyDescent="0.35">
      <c r="A39" s="22">
        <v>8.11</v>
      </c>
      <c r="B39" s="19"/>
      <c r="C39" s="19"/>
      <c r="D39" s="136" t="s">
        <v>405</v>
      </c>
      <c r="E39" s="22" t="s">
        <v>47</v>
      </c>
      <c r="F39" s="21"/>
      <c r="G39" s="102"/>
      <c r="H39" s="102">
        <f t="shared" ref="H39" si="8">G39*F39</f>
        <v>0</v>
      </c>
    </row>
    <row r="40" spans="1:75" ht="15" thickBot="1" x14ac:dyDescent="0.4">
      <c r="A40" s="22"/>
      <c r="B40" s="19"/>
      <c r="C40" s="19"/>
      <c r="D40" s="136"/>
      <c r="E40" s="22"/>
      <c r="F40" s="21"/>
      <c r="G40" s="102"/>
      <c r="H40" s="102"/>
    </row>
    <row r="41" spans="1:75" ht="15" thickBot="1" x14ac:dyDescent="0.4">
      <c r="A41" s="517" t="s">
        <v>397</v>
      </c>
      <c r="B41" s="517"/>
      <c r="C41" s="517"/>
      <c r="D41" s="517"/>
      <c r="E41" s="517"/>
      <c r="F41" s="517"/>
      <c r="G41" s="517"/>
      <c r="H41" s="111">
        <f>SUM(H7:H40)</f>
        <v>0</v>
      </c>
    </row>
    <row r="42" spans="1:75" x14ac:dyDescent="0.35">
      <c r="A42" s="276"/>
      <c r="B42" s="272"/>
      <c r="C42" s="272"/>
      <c r="D42" s="272"/>
      <c r="E42" s="276"/>
      <c r="F42" s="276"/>
      <c r="G42" s="277"/>
      <c r="H42" s="278"/>
      <c r="I42" s="13"/>
    </row>
    <row r="43" spans="1:75" ht="15.75" customHeight="1" thickBot="1" x14ac:dyDescent="0.4">
      <c r="A43" s="571" t="s">
        <v>398</v>
      </c>
      <c r="B43" s="572"/>
      <c r="C43" s="572"/>
      <c r="D43" s="572"/>
      <c r="E43" s="572"/>
      <c r="F43" s="572"/>
      <c r="G43" s="573"/>
      <c r="H43" s="279">
        <f>H41</f>
        <v>0</v>
      </c>
    </row>
    <row r="44" spans="1:75" ht="48.65" customHeight="1" x14ac:dyDescent="0.35">
      <c r="A44" s="22"/>
      <c r="B44" s="19"/>
      <c r="C44" s="19"/>
      <c r="D44" s="272" t="s">
        <v>406</v>
      </c>
      <c r="E44" s="95"/>
      <c r="F44" s="24"/>
      <c r="G44" s="107"/>
      <c r="H44" s="107"/>
    </row>
    <row r="45" spans="1:75" x14ac:dyDescent="0.35">
      <c r="A45" s="270"/>
      <c r="B45" s="19"/>
      <c r="C45" s="19"/>
      <c r="D45" s="136"/>
      <c r="E45" s="22"/>
      <c r="F45" s="19"/>
      <c r="G45" s="103"/>
      <c r="H45" s="103"/>
    </row>
    <row r="46" spans="1:75" x14ac:dyDescent="0.35">
      <c r="A46" s="22">
        <v>8.1199999999999992</v>
      </c>
      <c r="B46" s="19"/>
      <c r="C46" s="19"/>
      <c r="D46" s="136" t="s">
        <v>401</v>
      </c>
      <c r="E46" s="22" t="s">
        <v>47</v>
      </c>
      <c r="F46" s="21"/>
      <c r="G46" s="102"/>
      <c r="H46" s="102">
        <f>G46*F46</f>
        <v>0</v>
      </c>
    </row>
    <row r="47" spans="1:75" ht="15.75" customHeight="1" x14ac:dyDescent="0.35">
      <c r="A47" s="270"/>
      <c r="B47" s="19"/>
      <c r="C47" s="19"/>
      <c r="D47" s="136"/>
      <c r="E47" s="22"/>
      <c r="F47" s="19"/>
      <c r="G47" s="103"/>
      <c r="H47" s="103"/>
    </row>
    <row r="48" spans="1:75" s="12" customFormat="1" x14ac:dyDescent="0.35">
      <c r="A48" s="22">
        <v>8.1300000000000008</v>
      </c>
      <c r="B48" s="19"/>
      <c r="C48" s="19"/>
      <c r="D48" s="136" t="s">
        <v>402</v>
      </c>
      <c r="E48" s="22" t="s">
        <v>47</v>
      </c>
      <c r="F48" s="21"/>
      <c r="G48" s="102"/>
      <c r="H48" s="102">
        <f t="shared" ref="H48" si="9">G48*F48</f>
        <v>0</v>
      </c>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row>
    <row r="49" spans="1:75" s="12" customFormat="1" x14ac:dyDescent="0.35">
      <c r="A49" s="270"/>
      <c r="B49" s="19"/>
      <c r="C49" s="19"/>
      <c r="D49" s="136"/>
      <c r="E49" s="22"/>
      <c r="F49" s="19"/>
      <c r="G49" s="103"/>
      <c r="H49" s="10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row>
    <row r="50" spans="1:75" s="12" customFormat="1" x14ac:dyDescent="0.35">
      <c r="A50" s="22">
        <v>8.14</v>
      </c>
      <c r="B50" s="19"/>
      <c r="C50" s="19"/>
      <c r="D50" s="136" t="s">
        <v>403</v>
      </c>
      <c r="E50" s="22" t="s">
        <v>47</v>
      </c>
      <c r="F50" s="21">
        <v>2</v>
      </c>
      <c r="G50" s="102"/>
      <c r="H50" s="102">
        <f t="shared" ref="H50" si="10">G50*F50</f>
        <v>0</v>
      </c>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row>
    <row r="51" spans="1:75" s="12" customFormat="1" x14ac:dyDescent="0.35">
      <c r="A51" s="270"/>
      <c r="B51" s="19"/>
      <c r="C51" s="19"/>
      <c r="D51" s="136"/>
      <c r="E51" s="22"/>
      <c r="F51" s="19"/>
      <c r="G51" s="103"/>
      <c r="H51" s="10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row>
    <row r="52" spans="1:75" s="12" customFormat="1" x14ac:dyDescent="0.35">
      <c r="A52" s="22">
        <v>8.15</v>
      </c>
      <c r="B52" s="19"/>
      <c r="C52" s="19"/>
      <c r="D52" s="136" t="s">
        <v>404</v>
      </c>
      <c r="E52" s="22" t="s">
        <v>47</v>
      </c>
      <c r="F52" s="21"/>
      <c r="G52" s="102"/>
      <c r="H52" s="102">
        <f t="shared" ref="H52" si="11">G52*F52</f>
        <v>0</v>
      </c>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row>
    <row r="53" spans="1:75" s="12" customFormat="1" x14ac:dyDescent="0.35">
      <c r="A53" s="270"/>
      <c r="B53" s="19"/>
      <c r="C53" s="19"/>
      <c r="D53" s="136"/>
      <c r="E53" s="22"/>
      <c r="F53" s="19"/>
      <c r="G53" s="103"/>
      <c r="H53" s="10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row>
    <row r="54" spans="1:75" s="12" customFormat="1" x14ac:dyDescent="0.35">
      <c r="A54" s="22">
        <v>8.16</v>
      </c>
      <c r="B54" s="19"/>
      <c r="C54" s="19"/>
      <c r="D54" s="136" t="s">
        <v>405</v>
      </c>
      <c r="E54" s="22" t="s">
        <v>47</v>
      </c>
      <c r="F54" s="21"/>
      <c r="G54" s="102"/>
      <c r="H54" s="102">
        <f t="shared" ref="H54" si="12">G54*F54</f>
        <v>0</v>
      </c>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row>
    <row r="55" spans="1:75" s="12" customFormat="1" x14ac:dyDescent="0.35">
      <c r="A55" s="22"/>
      <c r="B55" s="19"/>
      <c r="C55" s="19"/>
      <c r="D55" s="136"/>
      <c r="E55" s="22"/>
      <c r="F55" s="21"/>
      <c r="G55" s="102"/>
      <c r="H55" s="102"/>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row>
    <row r="56" spans="1:75" s="12" customFormat="1" ht="36.65" customHeight="1" x14ac:dyDescent="0.35">
      <c r="A56" s="22"/>
      <c r="B56" s="19"/>
      <c r="C56" s="19"/>
      <c r="D56" s="272" t="s">
        <v>407</v>
      </c>
      <c r="E56" s="95"/>
      <c r="F56" s="24"/>
      <c r="G56" s="102"/>
      <c r="H56" s="102"/>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row>
    <row r="57" spans="1:75" s="12" customFormat="1" x14ac:dyDescent="0.35">
      <c r="A57" s="270"/>
      <c r="B57" s="19"/>
      <c r="C57" s="19"/>
      <c r="D57" s="136"/>
      <c r="E57" s="22"/>
      <c r="F57" s="19"/>
      <c r="G57" s="103"/>
      <c r="H57" s="10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row>
    <row r="58" spans="1:75" s="12" customFormat="1" x14ac:dyDescent="0.35">
      <c r="A58" s="22">
        <v>8.17</v>
      </c>
      <c r="B58" s="19"/>
      <c r="C58" s="19"/>
      <c r="D58" s="136" t="s">
        <v>401</v>
      </c>
      <c r="E58" s="22" t="s">
        <v>47</v>
      </c>
      <c r="F58" s="21"/>
      <c r="G58" s="102"/>
      <c r="H58" s="102">
        <f>G58*F58</f>
        <v>0</v>
      </c>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row>
    <row r="59" spans="1:75" s="12" customFormat="1" x14ac:dyDescent="0.35">
      <c r="A59" s="270"/>
      <c r="B59" s="19"/>
      <c r="C59" s="19"/>
      <c r="D59" s="136"/>
      <c r="E59" s="22"/>
      <c r="F59" s="19"/>
      <c r="G59" s="103"/>
      <c r="H59" s="10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row>
    <row r="60" spans="1:75" s="12" customFormat="1" x14ac:dyDescent="0.35">
      <c r="A60" s="22">
        <v>8.18</v>
      </c>
      <c r="B60" s="19"/>
      <c r="C60" s="19"/>
      <c r="D60" s="136" t="s">
        <v>402</v>
      </c>
      <c r="E60" s="22" t="s">
        <v>47</v>
      </c>
      <c r="F60" s="21"/>
      <c r="G60" s="102"/>
      <c r="H60" s="102">
        <f t="shared" ref="H60" si="13">G60*F60</f>
        <v>0</v>
      </c>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row>
    <row r="61" spans="1:75" s="12" customFormat="1" x14ac:dyDescent="0.35">
      <c r="A61" s="270"/>
      <c r="B61" s="19"/>
      <c r="C61" s="19"/>
      <c r="D61" s="136"/>
      <c r="E61" s="22"/>
      <c r="F61" s="19"/>
      <c r="G61" s="103"/>
      <c r="H61" s="10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row>
    <row r="62" spans="1:75" s="12" customFormat="1" x14ac:dyDescent="0.35">
      <c r="A62" s="22">
        <v>8.19</v>
      </c>
      <c r="B62" s="19"/>
      <c r="C62" s="19"/>
      <c r="D62" s="136" t="s">
        <v>403</v>
      </c>
      <c r="E62" s="22" t="s">
        <v>47</v>
      </c>
      <c r="F62" s="21"/>
      <c r="G62" s="102"/>
      <c r="H62" s="102">
        <f t="shared" ref="H62" si="14">G62*F62</f>
        <v>0</v>
      </c>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row>
    <row r="63" spans="1:75" s="12" customFormat="1" x14ac:dyDescent="0.35">
      <c r="A63" s="270"/>
      <c r="B63" s="19"/>
      <c r="C63" s="19"/>
      <c r="D63" s="136"/>
      <c r="E63" s="22"/>
      <c r="F63" s="19"/>
      <c r="G63" s="103"/>
      <c r="H63" s="10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row>
    <row r="64" spans="1:75" x14ac:dyDescent="0.35">
      <c r="A64" s="108">
        <v>8.1999999999999993</v>
      </c>
      <c r="B64" s="19"/>
      <c r="C64" s="19"/>
      <c r="D64" s="136" t="s">
        <v>404</v>
      </c>
      <c r="E64" s="22" t="s">
        <v>47</v>
      </c>
      <c r="F64" s="21"/>
      <c r="G64" s="102"/>
      <c r="H64" s="102">
        <f t="shared" ref="H64" si="15">G64*F64</f>
        <v>0</v>
      </c>
    </row>
    <row r="65" spans="1:11" x14ac:dyDescent="0.35">
      <c r="A65" s="270"/>
      <c r="B65" s="19"/>
      <c r="C65" s="19"/>
      <c r="D65" s="136"/>
      <c r="E65" s="22"/>
      <c r="F65" s="19"/>
      <c r="G65" s="103"/>
      <c r="H65" s="103"/>
    </row>
    <row r="66" spans="1:11" x14ac:dyDescent="0.35">
      <c r="A66" s="22">
        <v>8.2100000000000009</v>
      </c>
      <c r="B66" s="19"/>
      <c r="C66" s="19"/>
      <c r="D66" s="136" t="s">
        <v>405</v>
      </c>
      <c r="E66" s="22" t="s">
        <v>47</v>
      </c>
      <c r="F66" s="21"/>
      <c r="G66" s="102"/>
      <c r="H66" s="102">
        <f t="shared" ref="H66" si="16">G66*F66</f>
        <v>0</v>
      </c>
      <c r="J66" s="280"/>
      <c r="K66" s="280"/>
    </row>
    <row r="67" spans="1:11" x14ac:dyDescent="0.35">
      <c r="A67" s="270"/>
      <c r="B67" s="19"/>
      <c r="C67" s="19"/>
      <c r="D67" s="19"/>
      <c r="E67" s="19"/>
      <c r="F67" s="19"/>
      <c r="G67" s="102"/>
      <c r="H67" s="102"/>
    </row>
    <row r="68" spans="1:11" ht="37.15" customHeight="1" x14ac:dyDescent="0.35">
      <c r="A68" s="22"/>
      <c r="B68" s="19"/>
      <c r="C68" s="19"/>
      <c r="D68" s="272" t="s">
        <v>408</v>
      </c>
      <c r="E68" s="95"/>
      <c r="F68" s="24"/>
      <c r="G68" s="102"/>
      <c r="H68" s="102"/>
    </row>
    <row r="69" spans="1:11" x14ac:dyDescent="0.35">
      <c r="A69" s="270"/>
      <c r="B69" s="19"/>
      <c r="C69" s="19"/>
      <c r="D69" s="136"/>
      <c r="E69" s="22"/>
      <c r="F69" s="19"/>
      <c r="G69" s="103"/>
      <c r="H69" s="103"/>
    </row>
    <row r="70" spans="1:11" x14ac:dyDescent="0.35">
      <c r="A70" s="22">
        <v>8.2200000000000006</v>
      </c>
      <c r="B70" s="19"/>
      <c r="C70" s="19"/>
      <c r="D70" s="136" t="s">
        <v>401</v>
      </c>
      <c r="E70" s="22" t="s">
        <v>47</v>
      </c>
      <c r="F70" s="21"/>
      <c r="G70" s="102"/>
      <c r="H70" s="102">
        <f>G70*F70</f>
        <v>0</v>
      </c>
    </row>
    <row r="71" spans="1:11" x14ac:dyDescent="0.35">
      <c r="A71" s="270"/>
      <c r="B71" s="19"/>
      <c r="C71" s="19"/>
      <c r="D71" s="136"/>
      <c r="E71" s="22"/>
      <c r="F71" s="19"/>
      <c r="G71" s="103"/>
      <c r="H71" s="103"/>
    </row>
    <row r="72" spans="1:11" x14ac:dyDescent="0.35">
      <c r="A72" s="22">
        <v>8.23</v>
      </c>
      <c r="B72" s="19"/>
      <c r="C72" s="19"/>
      <c r="D72" s="136" t="s">
        <v>402</v>
      </c>
      <c r="E72" s="22" t="s">
        <v>47</v>
      </c>
      <c r="F72" s="21"/>
      <c r="G72" s="102"/>
      <c r="H72" s="102">
        <f t="shared" ref="H72" si="17">G72*F72</f>
        <v>0</v>
      </c>
    </row>
    <row r="73" spans="1:11" x14ac:dyDescent="0.35">
      <c r="A73" s="270"/>
      <c r="B73" s="19"/>
      <c r="C73" s="19"/>
      <c r="D73" s="136"/>
      <c r="E73" s="22"/>
      <c r="F73" s="19"/>
      <c r="G73" s="103"/>
      <c r="H73" s="103"/>
    </row>
    <row r="74" spans="1:11" x14ac:dyDescent="0.35">
      <c r="A74" s="22">
        <v>8.24</v>
      </c>
      <c r="B74" s="19"/>
      <c r="C74" s="19"/>
      <c r="D74" s="136" t="s">
        <v>403</v>
      </c>
      <c r="E74" s="22" t="s">
        <v>47</v>
      </c>
      <c r="F74" s="21"/>
      <c r="G74" s="102"/>
      <c r="H74" s="102">
        <f t="shared" ref="H74" si="18">G74*F74</f>
        <v>0</v>
      </c>
    </row>
    <row r="75" spans="1:11" x14ac:dyDescent="0.35">
      <c r="A75" s="270"/>
      <c r="B75" s="19"/>
      <c r="C75" s="19"/>
      <c r="D75" s="136"/>
      <c r="E75" s="22"/>
      <c r="F75" s="19"/>
      <c r="G75" s="103"/>
      <c r="H75" s="103"/>
    </row>
    <row r="76" spans="1:11" x14ac:dyDescent="0.35">
      <c r="A76" s="22">
        <v>8.25</v>
      </c>
      <c r="B76" s="19"/>
      <c r="C76" s="19"/>
      <c r="D76" s="136" t="s">
        <v>404</v>
      </c>
      <c r="E76" s="22" t="s">
        <v>47</v>
      </c>
      <c r="F76" s="21"/>
      <c r="G76" s="102"/>
      <c r="H76" s="102">
        <f t="shared" ref="H76" si="19">G76*F76</f>
        <v>0</v>
      </c>
    </row>
    <row r="77" spans="1:11" ht="15.75" customHeight="1" x14ac:dyDescent="0.35">
      <c r="A77" s="270"/>
      <c r="B77" s="19"/>
      <c r="C77" s="19"/>
      <c r="D77" s="136"/>
      <c r="E77" s="22"/>
      <c r="F77" s="19"/>
      <c r="G77" s="103"/>
      <c r="H77" s="103"/>
    </row>
    <row r="78" spans="1:11" x14ac:dyDescent="0.35">
      <c r="A78" s="22">
        <v>8.26</v>
      </c>
      <c r="B78" s="19"/>
      <c r="C78" s="19"/>
      <c r="D78" s="136" t="s">
        <v>405</v>
      </c>
      <c r="E78" s="22" t="s">
        <v>47</v>
      </c>
      <c r="F78" s="21"/>
      <c r="G78" s="102"/>
      <c r="H78" s="102">
        <f t="shared" ref="H78" si="20">G78*F78</f>
        <v>0</v>
      </c>
    </row>
    <row r="79" spans="1:11" x14ac:dyDescent="0.35">
      <c r="A79" s="22"/>
      <c r="B79" s="19"/>
      <c r="C79" s="19"/>
      <c r="D79" s="272"/>
      <c r="E79" s="95"/>
      <c r="F79" s="21"/>
      <c r="G79" s="103"/>
      <c r="H79" s="103"/>
    </row>
    <row r="80" spans="1:11" ht="37.15" customHeight="1" x14ac:dyDescent="0.35">
      <c r="A80" s="22"/>
      <c r="B80" s="19"/>
      <c r="C80" s="19"/>
      <c r="D80" s="272" t="s">
        <v>409</v>
      </c>
      <c r="E80" s="95"/>
      <c r="F80" s="24"/>
      <c r="G80" s="102"/>
      <c r="H80" s="102"/>
    </row>
    <row r="81" spans="1:75" x14ac:dyDescent="0.35">
      <c r="A81" s="270"/>
      <c r="B81" s="19"/>
      <c r="C81" s="19"/>
      <c r="D81" s="136"/>
      <c r="E81" s="22"/>
      <c r="F81" s="19"/>
      <c r="G81" s="103"/>
      <c r="H81" s="103"/>
    </row>
    <row r="82" spans="1:75" x14ac:dyDescent="0.35">
      <c r="A82" s="22">
        <v>8.27</v>
      </c>
      <c r="B82" s="19"/>
      <c r="C82" s="19"/>
      <c r="D82" s="136" t="s">
        <v>401</v>
      </c>
      <c r="E82" s="22" t="s">
        <v>47</v>
      </c>
      <c r="F82" s="21"/>
      <c r="G82" s="102"/>
      <c r="H82" s="102">
        <f>G82*F82</f>
        <v>0</v>
      </c>
    </row>
    <row r="83" spans="1:75" x14ac:dyDescent="0.35">
      <c r="A83" s="270"/>
      <c r="B83" s="19"/>
      <c r="C83" s="19"/>
      <c r="D83" s="136"/>
      <c r="E83" s="22"/>
      <c r="F83" s="19"/>
      <c r="G83" s="103"/>
      <c r="H83" s="103"/>
    </row>
    <row r="84" spans="1:75" x14ac:dyDescent="0.35">
      <c r="A84" s="22">
        <v>8.2799999999999994</v>
      </c>
      <c r="B84" s="19"/>
      <c r="C84" s="19"/>
      <c r="D84" s="136" t="s">
        <v>402</v>
      </c>
      <c r="E84" s="22" t="s">
        <v>47</v>
      </c>
      <c r="F84" s="21"/>
      <c r="G84" s="102"/>
      <c r="H84" s="102">
        <f>G84*F84</f>
        <v>0</v>
      </c>
    </row>
    <row r="85" spans="1:75" ht="15" thickBot="1" x14ac:dyDescent="0.4">
      <c r="A85" s="270"/>
      <c r="B85" s="19"/>
      <c r="C85" s="19"/>
      <c r="D85" s="136"/>
      <c r="E85" s="22"/>
      <c r="F85" s="19"/>
      <c r="G85" s="103"/>
      <c r="H85" s="103"/>
    </row>
    <row r="86" spans="1:75" ht="15" customHeight="1" thickBot="1" x14ac:dyDescent="0.4">
      <c r="A86" s="517" t="s">
        <v>397</v>
      </c>
      <c r="B86" s="517"/>
      <c r="C86" s="517"/>
      <c r="D86" s="517"/>
      <c r="E86" s="517"/>
      <c r="F86" s="517"/>
      <c r="G86" s="517"/>
      <c r="H86" s="111">
        <f>SUM(H43:H85)</f>
        <v>0</v>
      </c>
    </row>
    <row r="87" spans="1:75" x14ac:dyDescent="0.35">
      <c r="A87" s="276"/>
      <c r="B87" s="272"/>
      <c r="C87" s="272"/>
      <c r="D87" s="272"/>
      <c r="E87" s="276"/>
      <c r="F87" s="276"/>
      <c r="G87" s="277"/>
      <c r="H87" s="13"/>
      <c r="I87" s="13"/>
    </row>
    <row r="88" spans="1:75" ht="15" customHeight="1" thickBot="1" x14ac:dyDescent="0.4">
      <c r="A88" s="571" t="s">
        <v>398</v>
      </c>
      <c r="B88" s="572"/>
      <c r="C88" s="572"/>
      <c r="D88" s="572"/>
      <c r="E88" s="572"/>
      <c r="F88" s="572"/>
      <c r="G88" s="573"/>
      <c r="H88" s="279">
        <f>H86</f>
        <v>0</v>
      </c>
    </row>
    <row r="89" spans="1:75" x14ac:dyDescent="0.35">
      <c r="A89" s="22">
        <v>8.2899999999999991</v>
      </c>
      <c r="B89" s="19"/>
      <c r="C89" s="19"/>
      <c r="D89" s="136" t="s">
        <v>403</v>
      </c>
      <c r="E89" s="22" t="s">
        <v>47</v>
      </c>
      <c r="F89" s="21">
        <v>5</v>
      </c>
      <c r="G89" s="102"/>
      <c r="H89" s="102">
        <f>G89*F89</f>
        <v>0</v>
      </c>
    </row>
    <row r="90" spans="1:75" x14ac:dyDescent="0.35">
      <c r="A90" s="270"/>
      <c r="B90" s="19"/>
      <c r="C90" s="19"/>
      <c r="D90" s="136"/>
      <c r="E90" s="22"/>
      <c r="F90" s="19"/>
      <c r="G90" s="103"/>
      <c r="H90" s="103"/>
    </row>
    <row r="91" spans="1:75" x14ac:dyDescent="0.35">
      <c r="A91" s="108">
        <v>8.3000000000000007</v>
      </c>
      <c r="B91" s="19"/>
      <c r="C91" s="19"/>
      <c r="D91" s="136" t="s">
        <v>404</v>
      </c>
      <c r="E91" s="22" t="s">
        <v>47</v>
      </c>
      <c r="F91" s="21"/>
      <c r="G91" s="102"/>
      <c r="H91" s="102">
        <f t="shared" ref="H91" si="21">G91*F91</f>
        <v>0</v>
      </c>
    </row>
    <row r="92" spans="1:75" x14ac:dyDescent="0.35">
      <c r="A92" s="270"/>
      <c r="B92" s="19"/>
      <c r="C92" s="19"/>
      <c r="D92" s="136"/>
      <c r="E92" s="22"/>
      <c r="F92" s="19"/>
      <c r="G92" s="103"/>
      <c r="H92" s="103"/>
    </row>
    <row r="93" spans="1:75" x14ac:dyDescent="0.35">
      <c r="A93" s="22">
        <v>8.31</v>
      </c>
      <c r="B93" s="19"/>
      <c r="C93" s="19"/>
      <c r="D93" s="136" t="s">
        <v>405</v>
      </c>
      <c r="E93" s="22" t="s">
        <v>47</v>
      </c>
      <c r="F93" s="21"/>
      <c r="G93" s="102"/>
      <c r="H93" s="102">
        <f t="shared" ref="H93" si="22">G93*F93</f>
        <v>0</v>
      </c>
    </row>
    <row r="94" spans="1:75" x14ac:dyDescent="0.35">
      <c r="A94" s="22"/>
      <c r="B94" s="19"/>
      <c r="C94" s="19"/>
      <c r="D94" s="136"/>
      <c r="E94" s="21"/>
      <c r="F94" s="21"/>
      <c r="G94" s="102"/>
      <c r="H94" s="102"/>
    </row>
    <row r="95" spans="1:75" s="12" customFormat="1" x14ac:dyDescent="0.35">
      <c r="A95" s="22"/>
      <c r="B95" s="19"/>
      <c r="C95" s="19"/>
      <c r="D95" s="21"/>
      <c r="E95" s="21"/>
      <c r="F95" s="21"/>
      <c r="G95" s="103"/>
      <c r="H95" s="10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row>
    <row r="96" spans="1:75" x14ac:dyDescent="0.35">
      <c r="A96" s="22"/>
      <c r="B96" s="19"/>
      <c r="C96" s="20" t="s">
        <v>57</v>
      </c>
      <c r="D96" s="20" t="s">
        <v>382</v>
      </c>
      <c r="E96" s="21"/>
      <c r="F96" s="21"/>
      <c r="G96" s="102"/>
      <c r="H96" s="102"/>
    </row>
    <row r="97" spans="1:8" x14ac:dyDescent="0.35">
      <c r="A97" s="270"/>
      <c r="B97" s="19"/>
      <c r="C97" s="19"/>
      <c r="D97" s="19"/>
      <c r="E97" s="19"/>
      <c r="F97" s="19"/>
      <c r="G97" s="103"/>
      <c r="H97" s="103"/>
    </row>
    <row r="98" spans="1:8" ht="23" x14ac:dyDescent="0.35">
      <c r="A98" s="22">
        <v>8.32</v>
      </c>
      <c r="B98" s="19"/>
      <c r="C98" s="19"/>
      <c r="D98" s="19" t="s">
        <v>410</v>
      </c>
      <c r="E98" s="124" t="s">
        <v>47</v>
      </c>
      <c r="F98" s="281">
        <v>3</v>
      </c>
      <c r="G98" s="103"/>
      <c r="H98" s="103">
        <f>G98*F98</f>
        <v>0</v>
      </c>
    </row>
    <row r="99" spans="1:8" x14ac:dyDescent="0.35">
      <c r="A99" s="22"/>
      <c r="B99" s="19"/>
      <c r="C99" s="19"/>
      <c r="D99" s="19"/>
      <c r="E99" s="19"/>
      <c r="F99" s="19"/>
      <c r="G99" s="103"/>
      <c r="H99" s="103"/>
    </row>
    <row r="100" spans="1:8" x14ac:dyDescent="0.35">
      <c r="A100" s="22"/>
      <c r="B100" s="19"/>
      <c r="C100" s="20" t="s">
        <v>58</v>
      </c>
      <c r="D100" s="19" t="s">
        <v>411</v>
      </c>
      <c r="E100" s="124"/>
      <c r="F100" s="21"/>
      <c r="G100" s="103"/>
      <c r="H100" s="103"/>
    </row>
    <row r="101" spans="1:8" x14ac:dyDescent="0.35">
      <c r="A101" s="22"/>
      <c r="B101" s="19"/>
      <c r="C101" s="19"/>
      <c r="D101" s="19"/>
      <c r="E101" s="19"/>
      <c r="F101" s="19"/>
      <c r="G101" s="103"/>
      <c r="H101" s="103"/>
    </row>
    <row r="102" spans="1:8" ht="34.5" x14ac:dyDescent="0.35">
      <c r="A102" s="22"/>
      <c r="B102" s="270"/>
      <c r="C102" s="270"/>
      <c r="D102" s="19" t="s">
        <v>412</v>
      </c>
      <c r="E102" s="94"/>
      <c r="F102" s="282"/>
      <c r="G102" s="283"/>
      <c r="H102" s="283"/>
    </row>
    <row r="103" spans="1:8" x14ac:dyDescent="0.35">
      <c r="A103" s="22"/>
      <c r="B103" s="270"/>
      <c r="C103" s="270"/>
      <c r="D103" s="19"/>
      <c r="E103" s="94"/>
      <c r="F103" s="282"/>
      <c r="G103" s="283"/>
      <c r="H103" s="283"/>
    </row>
    <row r="104" spans="1:8" x14ac:dyDescent="0.35">
      <c r="A104" s="22">
        <v>8.33</v>
      </c>
      <c r="B104" s="270"/>
      <c r="C104" s="270"/>
      <c r="D104" s="19" t="s">
        <v>413</v>
      </c>
      <c r="E104" s="94" t="s">
        <v>47</v>
      </c>
      <c r="F104" s="282"/>
      <c r="G104" s="283"/>
      <c r="H104" s="283">
        <f>G104*F104</f>
        <v>0</v>
      </c>
    </row>
    <row r="105" spans="1:8" x14ac:dyDescent="0.35">
      <c r="A105" s="22"/>
      <c r="B105" s="19"/>
      <c r="C105" s="19"/>
      <c r="D105" s="19"/>
      <c r="E105" s="19"/>
      <c r="F105" s="19"/>
      <c r="G105" s="103"/>
      <c r="H105" s="103"/>
    </row>
    <row r="106" spans="1:8" ht="23" x14ac:dyDescent="0.35">
      <c r="A106" s="22">
        <v>8.34</v>
      </c>
      <c r="B106" s="24"/>
      <c r="C106" s="19" t="s">
        <v>414</v>
      </c>
      <c r="D106" s="19" t="s">
        <v>415</v>
      </c>
      <c r="E106" s="124" t="s">
        <v>34</v>
      </c>
      <c r="F106" s="124"/>
      <c r="G106" s="102"/>
      <c r="H106" s="283">
        <f>G106*F106</f>
        <v>0</v>
      </c>
    </row>
    <row r="107" spans="1:8" x14ac:dyDescent="0.35">
      <c r="A107" s="22"/>
      <c r="B107" s="19"/>
      <c r="C107" s="19"/>
      <c r="D107" s="20"/>
      <c r="E107" s="24"/>
      <c r="F107" s="21"/>
      <c r="G107" s="103"/>
      <c r="H107" s="103"/>
    </row>
    <row r="108" spans="1:8" x14ac:dyDescent="0.35">
      <c r="A108" s="95"/>
      <c r="B108" s="19"/>
      <c r="C108" s="19" t="s">
        <v>416</v>
      </c>
      <c r="D108" s="19" t="s">
        <v>417</v>
      </c>
      <c r="E108" s="124"/>
      <c r="F108" s="124"/>
      <c r="G108" s="102"/>
      <c r="H108" s="102"/>
    </row>
    <row r="109" spans="1:8" ht="14.65" customHeight="1" x14ac:dyDescent="0.35">
      <c r="A109" s="95"/>
      <c r="B109" s="19"/>
      <c r="C109" s="19"/>
      <c r="D109" s="136"/>
      <c r="E109" s="22"/>
      <c r="F109" s="19"/>
      <c r="G109" s="103"/>
      <c r="H109" s="103"/>
    </row>
    <row r="110" spans="1:8" x14ac:dyDescent="0.35">
      <c r="A110" s="22">
        <v>8.35</v>
      </c>
      <c r="B110" s="19"/>
      <c r="C110" s="19" t="s">
        <v>418</v>
      </c>
      <c r="D110" s="136" t="s">
        <v>419</v>
      </c>
      <c r="E110" s="94" t="s">
        <v>34</v>
      </c>
      <c r="F110" s="124"/>
      <c r="G110" s="103"/>
      <c r="H110" s="103">
        <f>G110*F110</f>
        <v>0</v>
      </c>
    </row>
    <row r="111" spans="1:8" x14ac:dyDescent="0.35">
      <c r="A111" s="94"/>
      <c r="B111" s="24"/>
      <c r="C111" s="24"/>
      <c r="D111" s="94"/>
      <c r="E111" s="94"/>
      <c r="F111" s="94"/>
      <c r="G111" s="107"/>
      <c r="H111" s="107"/>
    </row>
    <row r="112" spans="1:8" x14ac:dyDescent="0.35">
      <c r="A112" s="22">
        <v>8.36</v>
      </c>
      <c r="B112" s="19"/>
      <c r="C112" s="19" t="s">
        <v>420</v>
      </c>
      <c r="D112" s="136" t="s">
        <v>421</v>
      </c>
      <c r="E112" s="22" t="s">
        <v>47</v>
      </c>
      <c r="F112" s="124"/>
      <c r="G112" s="103"/>
      <c r="H112" s="103">
        <f>G112*F112</f>
        <v>0</v>
      </c>
    </row>
    <row r="113" spans="1:8" x14ac:dyDescent="0.35">
      <c r="A113" s="22"/>
      <c r="B113" s="19"/>
      <c r="C113" s="19"/>
      <c r="D113" s="136"/>
      <c r="E113" s="22"/>
      <c r="F113" s="19"/>
      <c r="G113" s="103"/>
      <c r="H113" s="103"/>
    </row>
    <row r="114" spans="1:8" ht="22.9" customHeight="1" x14ac:dyDescent="0.35">
      <c r="A114" s="22">
        <v>8.3699999999999992</v>
      </c>
      <c r="B114" s="270"/>
      <c r="C114" s="270" t="s">
        <v>422</v>
      </c>
      <c r="D114" s="272" t="s">
        <v>423</v>
      </c>
      <c r="E114" s="270"/>
      <c r="F114" s="270"/>
      <c r="G114" s="283"/>
      <c r="H114" s="283"/>
    </row>
    <row r="115" spans="1:8" x14ac:dyDescent="0.35">
      <c r="A115" s="22"/>
      <c r="B115" s="270"/>
      <c r="C115" s="270"/>
      <c r="D115" s="272"/>
      <c r="E115" s="270"/>
      <c r="F115" s="270"/>
      <c r="G115" s="283"/>
      <c r="H115" s="283"/>
    </row>
    <row r="116" spans="1:8" ht="120.65" customHeight="1" x14ac:dyDescent="0.35">
      <c r="A116" s="22">
        <v>8.3800000000000008</v>
      </c>
      <c r="B116" s="270"/>
      <c r="C116" s="270"/>
      <c r="D116" s="136" t="s">
        <v>424</v>
      </c>
      <c r="E116" s="22" t="s">
        <v>47</v>
      </c>
      <c r="F116" s="22"/>
      <c r="G116" s="283"/>
      <c r="H116" s="283">
        <f>G116*F116</f>
        <v>0</v>
      </c>
    </row>
    <row r="117" spans="1:8" x14ac:dyDescent="0.35">
      <c r="A117" s="95"/>
      <c r="B117" s="19"/>
      <c r="C117" s="19"/>
      <c r="D117" s="136"/>
      <c r="E117" s="22"/>
      <c r="F117" s="19"/>
      <c r="G117" s="103"/>
      <c r="H117" s="103"/>
    </row>
    <row r="118" spans="1:8" ht="23" x14ac:dyDescent="0.35">
      <c r="A118" s="95"/>
      <c r="B118" s="19"/>
      <c r="C118" s="19" t="s">
        <v>425</v>
      </c>
      <c r="D118" s="272" t="s">
        <v>426</v>
      </c>
      <c r="E118" s="22"/>
      <c r="F118" s="21"/>
      <c r="G118" s="102"/>
      <c r="H118" s="102"/>
    </row>
    <row r="119" spans="1:8" x14ac:dyDescent="0.35">
      <c r="A119" s="95"/>
      <c r="B119" s="19"/>
      <c r="C119" s="19"/>
      <c r="D119" s="136"/>
      <c r="E119" s="22"/>
      <c r="F119" s="19"/>
      <c r="G119" s="103"/>
      <c r="H119" s="103"/>
    </row>
    <row r="120" spans="1:8" ht="34.5" x14ac:dyDescent="0.35">
      <c r="A120" s="22">
        <v>8.39</v>
      </c>
      <c r="B120" s="19"/>
      <c r="C120" s="19"/>
      <c r="D120" s="136" t="s">
        <v>427</v>
      </c>
      <c r="E120" s="22" t="s">
        <v>47</v>
      </c>
      <c r="F120" s="21"/>
      <c r="G120" s="102"/>
      <c r="H120" s="102">
        <f>G120*F120</f>
        <v>0</v>
      </c>
    </row>
    <row r="121" spans="1:8" x14ac:dyDescent="0.35">
      <c r="A121" s="95"/>
      <c r="B121" s="19"/>
      <c r="C121" s="19"/>
      <c r="D121" s="136"/>
      <c r="E121" s="22"/>
      <c r="F121" s="19"/>
      <c r="G121" s="103"/>
      <c r="H121" s="103"/>
    </row>
    <row r="122" spans="1:8" ht="34.5" x14ac:dyDescent="0.35">
      <c r="A122" s="108">
        <v>8.4</v>
      </c>
      <c r="B122" s="19"/>
      <c r="C122" s="19"/>
      <c r="D122" s="136" t="s">
        <v>428</v>
      </c>
      <c r="E122" s="22" t="s">
        <v>47</v>
      </c>
      <c r="F122" s="21"/>
      <c r="G122" s="102"/>
      <c r="H122" s="102">
        <f>G122*F122</f>
        <v>0</v>
      </c>
    </row>
    <row r="123" spans="1:8" x14ac:dyDescent="0.35">
      <c r="A123" s="95"/>
      <c r="B123" s="19"/>
      <c r="C123" s="19"/>
      <c r="D123" s="136"/>
      <c r="E123" s="22"/>
      <c r="F123" s="19"/>
      <c r="G123" s="103"/>
      <c r="H123" s="103"/>
    </row>
    <row r="124" spans="1:8" x14ac:dyDescent="0.35">
      <c r="A124" s="94"/>
      <c r="B124" s="24"/>
      <c r="C124" s="24"/>
      <c r="D124" s="25"/>
      <c r="E124" s="94"/>
      <c r="F124" s="94"/>
      <c r="G124" s="125"/>
      <c r="H124" s="125"/>
    </row>
    <row r="125" spans="1:8" x14ac:dyDescent="0.35">
      <c r="A125" s="95"/>
      <c r="B125" s="19"/>
      <c r="C125" s="19"/>
      <c r="D125" s="136"/>
      <c r="E125" s="22"/>
      <c r="F125" s="19"/>
      <c r="G125" s="103"/>
      <c r="H125" s="103"/>
    </row>
    <row r="126" spans="1:8" x14ac:dyDescent="0.35">
      <c r="A126" s="94"/>
      <c r="B126" s="24"/>
      <c r="C126" s="24"/>
      <c r="D126" s="25"/>
      <c r="E126" s="94"/>
      <c r="F126" s="94"/>
      <c r="G126" s="125"/>
      <c r="H126" s="125"/>
    </row>
    <row r="127" spans="1:8" x14ac:dyDescent="0.35">
      <c r="A127" s="95"/>
      <c r="B127" s="19"/>
      <c r="C127" s="19"/>
      <c r="D127" s="136"/>
      <c r="E127" s="22"/>
      <c r="F127" s="19"/>
      <c r="G127" s="103"/>
      <c r="H127" s="103"/>
    </row>
    <row r="128" spans="1:8" x14ac:dyDescent="0.35">
      <c r="A128" s="94"/>
      <c r="B128" s="24"/>
      <c r="C128" s="24"/>
      <c r="D128" s="25"/>
      <c r="E128" s="94"/>
      <c r="F128" s="94"/>
      <c r="G128" s="125"/>
      <c r="H128" s="125"/>
    </row>
    <row r="129" spans="1:75" x14ac:dyDescent="0.35">
      <c r="A129" s="95"/>
      <c r="B129" s="19"/>
      <c r="C129" s="19"/>
      <c r="D129" s="136"/>
      <c r="E129" s="22"/>
      <c r="F129" s="19"/>
      <c r="G129" s="103"/>
      <c r="H129" s="103"/>
    </row>
    <row r="130" spans="1:75" s="12" customFormat="1" x14ac:dyDescent="0.35">
      <c r="A130" s="94"/>
      <c r="B130" s="24"/>
      <c r="C130" s="24"/>
      <c r="D130" s="25"/>
      <c r="E130" s="94"/>
      <c r="F130" s="94"/>
      <c r="G130" s="125"/>
      <c r="H130" s="125"/>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row>
    <row r="131" spans="1:75" s="12" customFormat="1" x14ac:dyDescent="0.35">
      <c r="A131" s="95"/>
      <c r="B131" s="19"/>
      <c r="C131" s="19"/>
      <c r="D131" s="136"/>
      <c r="E131" s="22"/>
      <c r="F131" s="19"/>
      <c r="G131" s="103"/>
      <c r="H131" s="10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row>
    <row r="132" spans="1:75" s="12" customFormat="1" x14ac:dyDescent="0.35">
      <c r="A132" s="94"/>
      <c r="B132" s="24"/>
      <c r="C132" s="24"/>
      <c r="D132" s="25"/>
      <c r="E132" s="94"/>
      <c r="F132" s="94"/>
      <c r="G132" s="125"/>
      <c r="H132" s="125"/>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row>
    <row r="133" spans="1:75" s="12" customFormat="1" x14ac:dyDescent="0.35">
      <c r="A133" s="95"/>
      <c r="B133" s="19"/>
      <c r="C133" s="19"/>
      <c r="D133" s="136"/>
      <c r="E133" s="22"/>
      <c r="F133" s="19"/>
      <c r="G133" s="103"/>
      <c r="H133" s="10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row>
    <row r="134" spans="1:75" s="12" customFormat="1" x14ac:dyDescent="0.35">
      <c r="A134" s="94"/>
      <c r="B134" s="24"/>
      <c r="C134" s="24"/>
      <c r="D134" s="25"/>
      <c r="E134" s="94"/>
      <c r="F134" s="94"/>
      <c r="G134" s="125"/>
      <c r="H134" s="125"/>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row>
    <row r="135" spans="1:75" s="12" customFormat="1" x14ac:dyDescent="0.35">
      <c r="A135" s="95"/>
      <c r="B135" s="19"/>
      <c r="C135" s="19"/>
      <c r="D135" s="136"/>
      <c r="E135" s="22"/>
      <c r="F135" s="19"/>
      <c r="G135" s="103"/>
      <c r="H135" s="10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row>
    <row r="136" spans="1:75" s="12" customFormat="1" x14ac:dyDescent="0.35">
      <c r="A136" s="94"/>
      <c r="B136" s="24"/>
      <c r="C136" s="24"/>
      <c r="D136" s="25"/>
      <c r="E136" s="94"/>
      <c r="F136" s="94"/>
      <c r="G136" s="125"/>
      <c r="H136" s="125"/>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row>
    <row r="137" spans="1:75" s="12" customFormat="1" x14ac:dyDescent="0.35">
      <c r="A137" s="95"/>
      <c r="B137" s="19"/>
      <c r="C137" s="19"/>
      <c r="D137" s="136"/>
      <c r="E137" s="22"/>
      <c r="F137" s="19"/>
      <c r="G137" s="103"/>
      <c r="H137" s="10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row>
    <row r="138" spans="1:75" s="12" customFormat="1" x14ac:dyDescent="0.35">
      <c r="A138" s="94"/>
      <c r="B138" s="24"/>
      <c r="C138" s="24"/>
      <c r="D138" s="25"/>
      <c r="E138" s="94"/>
      <c r="F138" s="94"/>
      <c r="G138" s="125"/>
      <c r="H138" s="125"/>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row>
    <row r="139" spans="1:75" s="12" customFormat="1" x14ac:dyDescent="0.35">
      <c r="A139" s="95"/>
      <c r="B139" s="19"/>
      <c r="C139" s="19"/>
      <c r="D139" s="136"/>
      <c r="E139" s="22"/>
      <c r="F139" s="19"/>
      <c r="G139" s="103"/>
      <c r="H139" s="10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row>
    <row r="140" spans="1:75" s="12" customFormat="1" x14ac:dyDescent="0.35">
      <c r="A140" s="94"/>
      <c r="B140" s="24"/>
      <c r="C140" s="24"/>
      <c r="D140" s="25"/>
      <c r="E140" s="94"/>
      <c r="F140" s="94"/>
      <c r="G140" s="125"/>
      <c r="H140" s="125"/>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row>
    <row r="141" spans="1:75" s="12" customFormat="1" x14ac:dyDescent="0.35">
      <c r="A141" s="95"/>
      <c r="B141" s="19"/>
      <c r="C141" s="19"/>
      <c r="D141" s="136"/>
      <c r="E141" s="22"/>
      <c r="F141" s="19"/>
      <c r="G141" s="103"/>
      <c r="H141" s="10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row>
    <row r="142" spans="1:75" s="12" customFormat="1" x14ac:dyDescent="0.35">
      <c r="A142" s="94"/>
      <c r="B142" s="24"/>
      <c r="C142" s="24"/>
      <c r="D142" s="25"/>
      <c r="E142" s="94"/>
      <c r="F142" s="94"/>
      <c r="G142" s="125"/>
      <c r="H142" s="125"/>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row>
    <row r="143" spans="1:75" s="12" customFormat="1" x14ac:dyDescent="0.35">
      <c r="A143" s="95"/>
      <c r="B143" s="19"/>
      <c r="C143" s="19"/>
      <c r="D143" s="136"/>
      <c r="E143" s="22"/>
      <c r="F143" s="19"/>
      <c r="G143" s="103"/>
      <c r="H143" s="10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row>
    <row r="144" spans="1:75" s="12" customFormat="1" x14ac:dyDescent="0.35">
      <c r="A144" s="94"/>
      <c r="B144" s="24"/>
      <c r="C144" s="24"/>
      <c r="D144" s="25"/>
      <c r="E144" s="94"/>
      <c r="F144" s="94"/>
      <c r="G144" s="125"/>
      <c r="H144" s="125"/>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row>
    <row r="145" spans="1:75" s="12" customFormat="1" x14ac:dyDescent="0.35">
      <c r="A145" s="95"/>
      <c r="B145" s="19"/>
      <c r="C145" s="19"/>
      <c r="D145" s="136"/>
      <c r="E145" s="22"/>
      <c r="F145" s="19"/>
      <c r="G145" s="103"/>
      <c r="H145" s="10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row>
    <row r="146" spans="1:75" s="12" customFormat="1" x14ac:dyDescent="0.35">
      <c r="A146" s="94"/>
      <c r="B146" s="24"/>
      <c r="C146" s="24"/>
      <c r="D146" s="25"/>
      <c r="E146" s="94"/>
      <c r="F146" s="94"/>
      <c r="G146" s="125"/>
      <c r="H146" s="125"/>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row>
    <row r="147" spans="1:75" s="12" customFormat="1" x14ac:dyDescent="0.35">
      <c r="A147" s="95"/>
      <c r="B147" s="19"/>
      <c r="C147" s="19"/>
      <c r="D147" s="136"/>
      <c r="E147" s="22"/>
      <c r="F147" s="19"/>
      <c r="G147" s="103"/>
      <c r="H147" s="10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row>
    <row r="148" spans="1:75" s="12" customFormat="1" x14ac:dyDescent="0.35">
      <c r="A148" s="94"/>
      <c r="B148" s="24"/>
      <c r="C148" s="24"/>
      <c r="D148" s="25"/>
      <c r="E148" s="94"/>
      <c r="F148" s="94"/>
      <c r="G148" s="125"/>
      <c r="H148" s="125"/>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row>
    <row r="149" spans="1:75" s="12" customFormat="1" x14ac:dyDescent="0.35">
      <c r="A149" s="95"/>
      <c r="B149" s="19"/>
      <c r="C149" s="19"/>
      <c r="D149" s="136"/>
      <c r="E149" s="22"/>
      <c r="F149" s="19"/>
      <c r="G149" s="103"/>
      <c r="H149" s="10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row>
    <row r="150" spans="1:75" s="12" customFormat="1" x14ac:dyDescent="0.35">
      <c r="A150" s="94"/>
      <c r="B150" s="24"/>
      <c r="C150" s="24"/>
      <c r="D150" s="25"/>
      <c r="E150" s="94"/>
      <c r="F150" s="94"/>
      <c r="G150" s="125"/>
      <c r="H150" s="125"/>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row>
    <row r="151" spans="1:75" s="12" customFormat="1" x14ac:dyDescent="0.35">
      <c r="A151" s="95"/>
      <c r="B151" s="19"/>
      <c r="C151" s="19"/>
      <c r="D151" s="136"/>
      <c r="E151" s="22"/>
      <c r="F151" s="19"/>
      <c r="G151" s="103"/>
      <c r="H151" s="10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row>
    <row r="152" spans="1:75" s="12" customFormat="1" x14ac:dyDescent="0.35">
      <c r="A152" s="94"/>
      <c r="B152" s="24"/>
      <c r="C152" s="24"/>
      <c r="D152" s="25"/>
      <c r="E152" s="94"/>
      <c r="F152" s="94"/>
      <c r="G152" s="125"/>
      <c r="H152" s="125"/>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row>
    <row r="153" spans="1:75" s="12" customFormat="1" x14ac:dyDescent="0.35">
      <c r="A153" s="95"/>
      <c r="B153" s="19"/>
      <c r="C153" s="19"/>
      <c r="D153" s="136"/>
      <c r="E153" s="22"/>
      <c r="F153" s="19"/>
      <c r="G153" s="103"/>
      <c r="H153" s="10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row>
    <row r="154" spans="1:75" s="12" customFormat="1" x14ac:dyDescent="0.35">
      <c r="A154" s="94"/>
      <c r="B154" s="24"/>
      <c r="C154" s="24"/>
      <c r="D154" s="25"/>
      <c r="E154" s="94"/>
      <c r="F154" s="94"/>
      <c r="G154" s="125"/>
      <c r="H154" s="125"/>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row>
    <row r="155" spans="1:75" s="12" customFormat="1" ht="15" thickBot="1" x14ac:dyDescent="0.4">
      <c r="A155" s="95"/>
      <c r="B155" s="19"/>
      <c r="C155" s="19"/>
      <c r="D155" s="136"/>
      <c r="E155" s="22"/>
      <c r="F155" s="19"/>
      <c r="G155" s="103"/>
      <c r="H155" s="10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row>
    <row r="156" spans="1:75" s="12" customFormat="1" ht="15.75" customHeight="1" thickBot="1" x14ac:dyDescent="0.4">
      <c r="A156" s="519" t="s">
        <v>316</v>
      </c>
      <c r="B156" s="520"/>
      <c r="C156" s="520"/>
      <c r="D156" s="520"/>
      <c r="E156" s="520"/>
      <c r="F156" s="520"/>
      <c r="G156" s="521"/>
      <c r="H156" s="431">
        <f>SUM(H88:H155)</f>
        <v>0</v>
      </c>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row>
    <row r="157" spans="1:75" s="12" customFormat="1" ht="15.75" customHeight="1" x14ac:dyDescent="0.35">
      <c r="A157" s="28"/>
      <c r="B157" s="28"/>
      <c r="C157" s="28"/>
      <c r="D157" s="28"/>
      <c r="E157" s="28"/>
      <c r="F157" s="28"/>
      <c r="G157" s="29"/>
      <c r="H157" s="26"/>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row>
    <row r="158" spans="1:75" s="12" customFormat="1" x14ac:dyDescent="0.35">
      <c r="A158" s="30"/>
      <c r="B158" s="30"/>
      <c r="C158" s="30"/>
      <c r="D158" s="30"/>
      <c r="E158" s="30"/>
      <c r="F158" s="30"/>
      <c r="G158" s="31"/>
      <c r="H158" s="31"/>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row>
    <row r="159" spans="1:75" s="12" customFormat="1" x14ac:dyDescent="0.35">
      <c r="A159" s="30"/>
      <c r="B159" s="30"/>
      <c r="C159" s="30"/>
      <c r="D159" s="30"/>
      <c r="E159" s="30"/>
      <c r="F159" s="30"/>
      <c r="G159" s="31"/>
      <c r="H159" s="31"/>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row>
    <row r="160" spans="1:75" s="12" customFormat="1" x14ac:dyDescent="0.35">
      <c r="A160" s="30"/>
      <c r="B160" s="30"/>
      <c r="C160" s="30"/>
      <c r="D160" s="30"/>
      <c r="E160" s="30"/>
      <c r="F160" s="30"/>
      <c r="G160" s="31"/>
      <c r="H160" s="31"/>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row>
    <row r="161" spans="1:75" s="12" customFormat="1" x14ac:dyDescent="0.35">
      <c r="A161" s="30"/>
      <c r="B161" s="30"/>
      <c r="C161" s="30"/>
      <c r="D161" s="30"/>
      <c r="E161" s="30"/>
      <c r="F161" s="30"/>
      <c r="G161" s="31"/>
      <c r="H161" s="31"/>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row>
    <row r="162" spans="1:75" s="12" customFormat="1" x14ac:dyDescent="0.35">
      <c r="A162" s="30"/>
      <c r="B162" s="30"/>
      <c r="C162" s="30"/>
      <c r="D162" s="30"/>
      <c r="E162" s="30"/>
      <c r="F162" s="30"/>
      <c r="G162" s="31"/>
      <c r="H162" s="31"/>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row>
    <row r="163" spans="1:75" s="12" customFormat="1" x14ac:dyDescent="0.35">
      <c r="A163" s="30"/>
      <c r="B163" s="30"/>
      <c r="C163" s="30"/>
      <c r="D163" s="30"/>
      <c r="E163" s="30"/>
      <c r="F163" s="30"/>
      <c r="G163" s="31"/>
      <c r="H163" s="31"/>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row>
    <row r="164" spans="1:75" s="12" customFormat="1" x14ac:dyDescent="0.35">
      <c r="A164" s="30"/>
      <c r="B164" s="30"/>
      <c r="C164" s="30"/>
      <c r="D164" s="30"/>
      <c r="E164" s="30"/>
      <c r="F164" s="30"/>
      <c r="G164" s="31"/>
      <c r="H164" s="31"/>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row>
    <row r="165" spans="1:75" s="12" customFormat="1" x14ac:dyDescent="0.35">
      <c r="A165" s="30"/>
      <c r="B165" s="30"/>
      <c r="C165" s="30"/>
      <c r="D165" s="30"/>
      <c r="E165" s="30"/>
      <c r="F165" s="30"/>
      <c r="G165" s="31"/>
      <c r="H165" s="31"/>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row>
    <row r="166" spans="1:75" s="12" customFormat="1" x14ac:dyDescent="0.35">
      <c r="A166" s="30"/>
      <c r="B166" s="30"/>
      <c r="C166" s="30"/>
      <c r="D166" s="30"/>
      <c r="E166" s="30"/>
      <c r="F166" s="30"/>
      <c r="G166" s="31"/>
      <c r="H166" s="31"/>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row>
    <row r="167" spans="1:75" s="12" customFormat="1" x14ac:dyDescent="0.35">
      <c r="A167" s="30"/>
      <c r="B167" s="30"/>
      <c r="C167" s="30"/>
      <c r="D167" s="30"/>
      <c r="E167" s="30"/>
      <c r="F167" s="30"/>
      <c r="G167" s="31"/>
      <c r="H167" s="31"/>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row>
    <row r="168" spans="1:75" s="12" customFormat="1" x14ac:dyDescent="0.35">
      <c r="A168" s="30"/>
      <c r="B168" s="30"/>
      <c r="C168" s="30"/>
      <c r="D168" s="30"/>
      <c r="E168" s="30"/>
      <c r="F168" s="30"/>
      <c r="G168" s="31"/>
      <c r="H168" s="31"/>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row>
    <row r="169" spans="1:75" s="12" customFormat="1" x14ac:dyDescent="0.35">
      <c r="A169" s="30"/>
      <c r="B169" s="30"/>
      <c r="C169" s="30"/>
      <c r="D169" s="30"/>
      <c r="E169" s="30"/>
      <c r="F169" s="30"/>
      <c r="G169" s="31"/>
      <c r="H169" s="31"/>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row>
    <row r="170" spans="1:75" s="12" customFormat="1" x14ac:dyDescent="0.35">
      <c r="A170" s="30"/>
      <c r="B170" s="30"/>
      <c r="C170" s="30"/>
      <c r="D170" s="30"/>
      <c r="E170" s="30"/>
      <c r="F170" s="30"/>
      <c r="G170" s="31"/>
      <c r="H170" s="31"/>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row>
    <row r="171" spans="1:75" s="12" customFormat="1" x14ac:dyDescent="0.35">
      <c r="A171" s="30"/>
      <c r="B171" s="30"/>
      <c r="C171" s="30"/>
      <c r="D171" s="30"/>
      <c r="E171" s="30"/>
      <c r="F171" s="30"/>
      <c r="G171" s="31"/>
      <c r="H171" s="31"/>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row>
    <row r="172" spans="1:75" s="12" customFormat="1" x14ac:dyDescent="0.35">
      <c r="A172" s="30"/>
      <c r="B172" s="30"/>
      <c r="C172" s="30"/>
      <c r="D172" s="30"/>
      <c r="E172" s="30"/>
      <c r="F172" s="30"/>
      <c r="G172" s="31"/>
      <c r="H172" s="31"/>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row>
    <row r="173" spans="1:75" s="12" customFormat="1" x14ac:dyDescent="0.35">
      <c r="A173" s="30"/>
      <c r="B173" s="30"/>
      <c r="C173" s="30"/>
      <c r="D173" s="30"/>
      <c r="E173" s="30"/>
      <c r="F173" s="30"/>
      <c r="G173" s="31"/>
      <c r="H173" s="31"/>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row>
  </sheetData>
  <mergeCells count="8">
    <mergeCell ref="A43:G43"/>
    <mergeCell ref="A86:G86"/>
    <mergeCell ref="A88:G88"/>
    <mergeCell ref="A156:G156"/>
    <mergeCell ref="A1:H1"/>
    <mergeCell ref="A2:H2"/>
    <mergeCell ref="A3:H3"/>
    <mergeCell ref="A41:G41"/>
  </mergeCells>
  <printOptions horizontalCentered="1"/>
  <pageMargins left="0.23622047244094491" right="0.23622047244094491" top="0.74803149606299213" bottom="0.74803149606299213" header="0.31496062992125984" footer="0.31496062992125984"/>
  <pageSetup paperSize="9" scale="24" fitToWidth="0" orientation="portrait" r:id="rId1"/>
  <headerFooter>
    <oddHeader>&amp;L                                                                                                        
&amp;72&amp;K00-014 DRAFT</oddHeader>
    <oddFooter>Page &amp;P of &amp;N</oddFooter>
  </headerFooter>
  <rowBreaks count="3" manualBreakCount="3">
    <brk id="42" max="15" man="1"/>
    <brk id="87" max="15" man="1"/>
    <brk id="156"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83A3-F556-45C3-A0C8-2FF5CC9AD775}">
  <sheetPr>
    <pageSetUpPr fitToPage="1"/>
  </sheetPr>
  <dimension ref="A1:H39"/>
  <sheetViews>
    <sheetView showGridLines="0" view="pageBreakPreview" topLeftCell="A19" zoomScaleNormal="75" zoomScaleSheetLayoutView="100" workbookViewId="0">
      <selection activeCell="F13" sqref="F13"/>
    </sheetView>
  </sheetViews>
  <sheetFormatPr defaultRowHeight="12.5" x14ac:dyDescent="0.25"/>
  <cols>
    <col min="1" max="1" width="5.81640625" customWidth="1"/>
    <col min="2" max="2" width="10.453125" hidden="1" customWidth="1"/>
    <col min="4" max="4" width="44.7265625" customWidth="1"/>
    <col min="6" max="6" width="11.7265625" customWidth="1"/>
    <col min="7" max="7" width="9.7265625" customWidth="1"/>
    <col min="8" max="8" width="11.26953125" style="2" customWidth="1"/>
  </cols>
  <sheetData>
    <row r="1" spans="1:8" x14ac:dyDescent="0.25">
      <c r="A1" s="547"/>
      <c r="B1" s="547"/>
      <c r="C1" s="547"/>
      <c r="D1" s="547"/>
      <c r="E1" s="547"/>
      <c r="F1" s="547"/>
      <c r="G1" s="547"/>
      <c r="H1" s="547"/>
    </row>
    <row r="2" spans="1:8" x14ac:dyDescent="0.25">
      <c r="A2" s="548" t="s">
        <v>778</v>
      </c>
      <c r="B2" s="548"/>
      <c r="C2" s="548"/>
      <c r="D2" s="548"/>
      <c r="E2" s="548"/>
      <c r="F2" s="548"/>
      <c r="G2" s="548"/>
      <c r="H2" s="548"/>
    </row>
    <row r="3" spans="1:8" x14ac:dyDescent="0.25">
      <c r="A3" s="64" t="s">
        <v>1012</v>
      </c>
      <c r="B3" s="185"/>
      <c r="C3" s="185"/>
      <c r="D3" s="185"/>
      <c r="E3" s="185"/>
      <c r="F3" s="185"/>
      <c r="G3" s="185"/>
      <c r="H3" s="185"/>
    </row>
    <row r="4" spans="1:8" x14ac:dyDescent="0.25">
      <c r="A4" s="543" t="s">
        <v>27</v>
      </c>
      <c r="B4" s="543" t="s">
        <v>30</v>
      </c>
      <c r="C4" s="543" t="s">
        <v>26</v>
      </c>
      <c r="D4" s="543" t="s">
        <v>1</v>
      </c>
      <c r="E4" s="543" t="s">
        <v>2</v>
      </c>
      <c r="F4" s="569" t="s">
        <v>6</v>
      </c>
      <c r="G4" s="541" t="s">
        <v>3</v>
      </c>
      <c r="H4" s="567" t="s">
        <v>4</v>
      </c>
    </row>
    <row r="5" spans="1:8" x14ac:dyDescent="0.25">
      <c r="A5" s="544"/>
      <c r="B5" s="544"/>
      <c r="C5" s="544"/>
      <c r="D5" s="544"/>
      <c r="E5" s="544"/>
      <c r="F5" s="570"/>
      <c r="G5" s="542"/>
      <c r="H5" s="568"/>
    </row>
    <row r="6" spans="1:8" s="1" customFormat="1" x14ac:dyDescent="0.25">
      <c r="A6" s="284"/>
      <c r="B6" s="285"/>
      <c r="C6" s="285"/>
      <c r="D6" s="285"/>
      <c r="E6" s="286"/>
      <c r="F6" s="286"/>
      <c r="G6" s="241"/>
      <c r="H6" s="241"/>
    </row>
    <row r="7" spans="1:8" s="1" customFormat="1" x14ac:dyDescent="0.25">
      <c r="A7" s="248">
        <v>9</v>
      </c>
      <c r="B7" s="187"/>
      <c r="C7" s="188"/>
      <c r="D7" s="187" t="s">
        <v>874</v>
      </c>
      <c r="E7" s="189"/>
      <c r="F7" s="287"/>
      <c r="G7" s="192"/>
      <c r="H7" s="192"/>
    </row>
    <row r="8" spans="1:8" s="1" customFormat="1" x14ac:dyDescent="0.25">
      <c r="A8" s="194"/>
      <c r="B8" s="288"/>
      <c r="C8" s="254"/>
      <c r="D8" s="195"/>
      <c r="E8" s="196"/>
      <c r="F8" s="196"/>
      <c r="G8" s="201"/>
      <c r="H8" s="202"/>
    </row>
    <row r="9" spans="1:8" s="1" customFormat="1" x14ac:dyDescent="0.25">
      <c r="A9" s="193">
        <v>9.1</v>
      </c>
      <c r="B9" s="288"/>
      <c r="C9" s="254" t="s">
        <v>43</v>
      </c>
      <c r="D9" s="187" t="s">
        <v>142</v>
      </c>
      <c r="E9" s="196"/>
      <c r="F9" s="196"/>
      <c r="G9" s="201"/>
      <c r="H9" s="202"/>
    </row>
    <row r="10" spans="1:8" s="1" customFormat="1" ht="23" x14ac:dyDescent="0.25">
      <c r="A10" s="194"/>
      <c r="B10" s="288"/>
      <c r="C10" s="254"/>
      <c r="D10" s="195" t="s">
        <v>429</v>
      </c>
      <c r="E10" s="196"/>
      <c r="F10" s="196"/>
      <c r="G10" s="201"/>
      <c r="H10" s="202"/>
    </row>
    <row r="11" spans="1:8" s="1" customFormat="1" x14ac:dyDescent="0.25">
      <c r="A11" s="194" t="s">
        <v>1383</v>
      </c>
      <c r="B11" s="288"/>
      <c r="C11" s="254" t="s">
        <v>44</v>
      </c>
      <c r="D11" s="195" t="s">
        <v>151</v>
      </c>
      <c r="E11" s="196" t="s">
        <v>5</v>
      </c>
      <c r="F11" s="196">
        <v>300</v>
      </c>
      <c r="G11" s="201"/>
      <c r="H11" s="202">
        <f t="shared" ref="H11" si="0">G11*F11</f>
        <v>0</v>
      </c>
    </row>
    <row r="12" spans="1:8" s="1" customFormat="1" x14ac:dyDescent="0.25">
      <c r="A12" s="194"/>
      <c r="B12" s="288"/>
      <c r="C12" s="254"/>
      <c r="D12" s="195"/>
      <c r="E12" s="196"/>
      <c r="F12" s="196"/>
      <c r="G12" s="201"/>
      <c r="H12" s="202"/>
    </row>
    <row r="13" spans="1:8" s="1" customFormat="1" ht="23" x14ac:dyDescent="0.25">
      <c r="A13" s="194"/>
      <c r="B13" s="288"/>
      <c r="C13" s="195" t="s">
        <v>145</v>
      </c>
      <c r="D13" s="187" t="s">
        <v>146</v>
      </c>
      <c r="E13" s="196"/>
      <c r="F13" s="196"/>
      <c r="G13" s="201"/>
      <c r="H13" s="202"/>
    </row>
    <row r="14" spans="1:8" s="1" customFormat="1" ht="23" x14ac:dyDescent="0.25">
      <c r="A14" s="194"/>
      <c r="B14" s="288"/>
      <c r="C14" s="195" t="s">
        <v>147</v>
      </c>
      <c r="D14" s="195" t="s">
        <v>148</v>
      </c>
      <c r="E14" s="196"/>
      <c r="F14" s="196"/>
      <c r="G14" s="201"/>
      <c r="H14" s="202"/>
    </row>
    <row r="15" spans="1:8" s="1" customFormat="1" x14ac:dyDescent="0.25">
      <c r="A15" s="194" t="s">
        <v>1384</v>
      </c>
      <c r="B15" s="288"/>
      <c r="C15" s="254"/>
      <c r="D15" s="195" t="s">
        <v>150</v>
      </c>
      <c r="E15" s="196" t="s">
        <v>149</v>
      </c>
      <c r="F15" s="196"/>
      <c r="G15" s="201"/>
      <c r="H15" s="202">
        <f t="shared" ref="H15" si="1">G15*F15</f>
        <v>0</v>
      </c>
    </row>
    <row r="16" spans="1:8" s="1" customFormat="1" x14ac:dyDescent="0.25">
      <c r="A16" s="194"/>
      <c r="B16" s="288"/>
      <c r="C16" s="254"/>
      <c r="D16" s="254"/>
      <c r="E16" s="196"/>
      <c r="F16" s="196"/>
      <c r="G16" s="201"/>
      <c r="H16" s="202"/>
    </row>
    <row r="17" spans="1:8" s="1" customFormat="1" x14ac:dyDescent="0.25">
      <c r="A17" s="193">
        <v>9.1999999999999993</v>
      </c>
      <c r="B17" s="181"/>
      <c r="C17" s="195"/>
      <c r="D17" s="187" t="s">
        <v>279</v>
      </c>
      <c r="E17" s="196"/>
      <c r="F17" s="196"/>
      <c r="G17" s="201"/>
      <c r="H17" s="202"/>
    </row>
    <row r="18" spans="1:8" s="1" customFormat="1" x14ac:dyDescent="0.25">
      <c r="A18" s="194"/>
      <c r="B18" s="181"/>
      <c r="C18" s="195"/>
      <c r="D18" s="187"/>
      <c r="E18" s="196"/>
      <c r="F18" s="196"/>
      <c r="G18" s="201"/>
      <c r="H18" s="202"/>
    </row>
    <row r="19" spans="1:8" s="1" customFormat="1" ht="34.5" x14ac:dyDescent="0.25">
      <c r="A19" s="194" t="s">
        <v>1385</v>
      </c>
      <c r="B19" s="181"/>
      <c r="C19" s="195"/>
      <c r="D19" s="195" t="s">
        <v>280</v>
      </c>
      <c r="E19" s="196" t="s">
        <v>281</v>
      </c>
      <c r="F19" s="196">
        <v>1</v>
      </c>
      <c r="G19" s="201"/>
      <c r="H19" s="202">
        <f t="shared" ref="H19" si="2">G19*F19</f>
        <v>0</v>
      </c>
    </row>
    <row r="20" spans="1:8" s="1" customFormat="1" x14ac:dyDescent="0.25">
      <c r="A20" s="194"/>
      <c r="B20" s="289"/>
      <c r="C20" s="195"/>
      <c r="D20" s="288"/>
      <c r="E20" s="196"/>
      <c r="F20" s="196"/>
      <c r="G20" s="201"/>
      <c r="H20" s="202"/>
    </row>
    <row r="21" spans="1:8" s="1" customFormat="1" x14ac:dyDescent="0.25">
      <c r="A21" s="194" t="s">
        <v>1386</v>
      </c>
      <c r="B21" s="289"/>
      <c r="C21" s="195"/>
      <c r="D21" s="288" t="s">
        <v>289</v>
      </c>
      <c r="E21" s="196" t="s">
        <v>21</v>
      </c>
      <c r="F21" s="249">
        <f>G19</f>
        <v>0</v>
      </c>
      <c r="G21" s="261"/>
      <c r="H21" s="202">
        <f>F21*G21</f>
        <v>0</v>
      </c>
    </row>
    <row r="22" spans="1:8" s="1" customFormat="1" x14ac:dyDescent="0.25">
      <c r="A22" s="198"/>
      <c r="B22" s="289"/>
      <c r="C22" s="199"/>
      <c r="D22" s="288"/>
      <c r="E22" s="207"/>
      <c r="F22" s="433"/>
      <c r="G22" s="434"/>
      <c r="H22" s="202"/>
    </row>
    <row r="23" spans="1:8" s="1" customFormat="1" x14ac:dyDescent="0.25">
      <c r="A23" s="198"/>
      <c r="B23" s="289"/>
      <c r="C23" s="199"/>
      <c r="D23" s="288"/>
      <c r="E23" s="207"/>
      <c r="F23" s="433"/>
      <c r="G23" s="434"/>
      <c r="H23" s="202"/>
    </row>
    <row r="24" spans="1:8" s="1" customFormat="1" x14ac:dyDescent="0.25">
      <c r="A24" s="198"/>
      <c r="B24" s="289"/>
      <c r="C24" s="199"/>
      <c r="D24" s="288"/>
      <c r="E24" s="207"/>
      <c r="F24" s="433"/>
      <c r="G24" s="434"/>
      <c r="H24" s="202"/>
    </row>
    <row r="25" spans="1:8" s="1" customFormat="1" x14ac:dyDescent="0.25">
      <c r="A25" s="198"/>
      <c r="B25" s="289"/>
      <c r="C25" s="199"/>
      <c r="D25" s="288"/>
      <c r="E25" s="207"/>
      <c r="F25" s="433"/>
      <c r="G25" s="434"/>
      <c r="H25" s="202"/>
    </row>
    <row r="26" spans="1:8" s="1" customFormat="1" x14ac:dyDescent="0.25">
      <c r="A26" s="198"/>
      <c r="B26" s="289"/>
      <c r="C26" s="199"/>
      <c r="D26" s="288"/>
      <c r="E26" s="207"/>
      <c r="F26" s="433"/>
      <c r="G26" s="434"/>
      <c r="H26" s="202"/>
    </row>
    <row r="27" spans="1:8" s="1" customFormat="1" x14ac:dyDescent="0.25">
      <c r="A27" s="198"/>
      <c r="B27" s="289"/>
      <c r="C27" s="199"/>
      <c r="D27" s="288"/>
      <c r="E27" s="207"/>
      <c r="F27" s="433"/>
      <c r="G27" s="434"/>
      <c r="H27" s="202"/>
    </row>
    <row r="28" spans="1:8" s="1" customFormat="1" x14ac:dyDescent="0.25">
      <c r="A28" s="198"/>
      <c r="B28" s="289"/>
      <c r="C28" s="199"/>
      <c r="D28" s="288"/>
      <c r="E28" s="207"/>
      <c r="F28" s="433"/>
      <c r="G28" s="434"/>
      <c r="H28" s="202"/>
    </row>
    <row r="29" spans="1:8" s="1" customFormat="1" x14ac:dyDescent="0.25">
      <c r="A29" s="198"/>
      <c r="B29" s="289"/>
      <c r="C29" s="199"/>
      <c r="D29" s="288"/>
      <c r="E29" s="207"/>
      <c r="F29" s="433"/>
      <c r="G29" s="434"/>
      <c r="H29" s="202"/>
    </row>
    <row r="30" spans="1:8" s="1" customFormat="1" x14ac:dyDescent="0.25">
      <c r="A30" s="198"/>
      <c r="B30" s="289"/>
      <c r="C30" s="199"/>
      <c r="D30" s="288"/>
      <c r="E30" s="207"/>
      <c r="F30" s="433"/>
      <c r="G30" s="434"/>
      <c r="H30" s="202"/>
    </row>
    <row r="31" spans="1:8" s="1" customFormat="1" x14ac:dyDescent="0.25">
      <c r="A31" s="198"/>
      <c r="B31" s="289"/>
      <c r="C31" s="199"/>
      <c r="D31" s="288"/>
      <c r="E31" s="207"/>
      <c r="F31" s="433"/>
      <c r="G31" s="434"/>
      <c r="H31" s="202"/>
    </row>
    <row r="32" spans="1:8" s="1" customFormat="1" x14ac:dyDescent="0.25">
      <c r="A32" s="198"/>
      <c r="B32" s="289"/>
      <c r="C32" s="199"/>
      <c r="D32" s="288"/>
      <c r="E32" s="207"/>
      <c r="F32" s="433"/>
      <c r="G32" s="434"/>
      <c r="H32" s="202"/>
    </row>
    <row r="33" spans="1:8" s="1" customFormat="1" x14ac:dyDescent="0.25">
      <c r="A33" s="198"/>
      <c r="B33" s="289"/>
      <c r="C33" s="199"/>
      <c r="D33" s="288"/>
      <c r="E33" s="207"/>
      <c r="F33" s="433"/>
      <c r="G33" s="434"/>
      <c r="H33" s="202"/>
    </row>
    <row r="34" spans="1:8" s="1" customFormat="1" x14ac:dyDescent="0.25">
      <c r="A34" s="198"/>
      <c r="B34" s="289"/>
      <c r="C34" s="199"/>
      <c r="D34" s="288"/>
      <c r="E34" s="207"/>
      <c r="F34" s="433"/>
      <c r="G34" s="434"/>
      <c r="H34" s="202"/>
    </row>
    <row r="35" spans="1:8" s="1" customFormat="1" x14ac:dyDescent="0.25">
      <c r="A35" s="198"/>
      <c r="B35" s="289"/>
      <c r="C35" s="199"/>
      <c r="D35" s="288"/>
      <c r="E35" s="207"/>
      <c r="F35" s="433"/>
      <c r="G35" s="434"/>
      <c r="H35" s="202"/>
    </row>
    <row r="36" spans="1:8" s="1" customFormat="1" x14ac:dyDescent="0.25">
      <c r="A36" s="198"/>
      <c r="B36" s="289"/>
      <c r="C36" s="199"/>
      <c r="D36" s="288"/>
      <c r="E36" s="207"/>
      <c r="F36" s="433"/>
      <c r="G36" s="434"/>
      <c r="H36" s="202"/>
    </row>
    <row r="37" spans="1:8" s="1" customFormat="1" x14ac:dyDescent="0.25">
      <c r="A37" s="198"/>
      <c r="B37" s="289"/>
      <c r="C37" s="199"/>
      <c r="D37" s="288"/>
      <c r="E37" s="207"/>
      <c r="F37" s="433"/>
      <c r="G37" s="434"/>
      <c r="H37" s="202"/>
    </row>
    <row r="38" spans="1:8" x14ac:dyDescent="0.25">
      <c r="A38" s="540" t="s">
        <v>316</v>
      </c>
      <c r="B38" s="540"/>
      <c r="C38" s="540"/>
      <c r="D38" s="540"/>
      <c r="E38" s="540"/>
      <c r="F38" s="540"/>
      <c r="G38" s="540"/>
      <c r="H38" s="290">
        <f>SUM(H8:H21)</f>
        <v>0</v>
      </c>
    </row>
    <row r="39" spans="1:8" x14ac:dyDescent="0.25">
      <c r="A39" s="185"/>
      <c r="B39" s="185"/>
      <c r="C39" s="185"/>
      <c r="D39" s="185"/>
      <c r="E39" s="185"/>
      <c r="F39" s="185"/>
      <c r="G39" s="185"/>
      <c r="H39" s="185"/>
    </row>
  </sheetData>
  <mergeCells count="11">
    <mergeCell ref="A2:H2"/>
    <mergeCell ref="A1:H1"/>
    <mergeCell ref="G4:G5"/>
    <mergeCell ref="H4:H5"/>
    <mergeCell ref="A38:G38"/>
    <mergeCell ref="A4:A5"/>
    <mergeCell ref="B4:B5"/>
    <mergeCell ref="C4:C5"/>
    <mergeCell ref="D4:D5"/>
    <mergeCell ref="E4:E5"/>
    <mergeCell ref="F4:F5"/>
  </mergeCells>
  <printOptions horizontalCentered="1"/>
  <pageMargins left="0.23622047244094491" right="0.23622047244094491" top="0.74803149606299213" bottom="0.74803149606299213" header="0.31496062992125984" footer="0.31496062992125984"/>
  <pageSetup paperSize="9" fitToWidth="0" orientation="portrait" r:id="rId1"/>
  <headerFooter>
    <oddHeader>&amp;C&amp;72&amp;K00-014
DRAFT</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105D-7E9E-475C-A119-5A20A71A1D66}">
  <sheetPr>
    <pageSetUpPr fitToPage="1"/>
  </sheetPr>
  <dimension ref="A1:H91"/>
  <sheetViews>
    <sheetView showGridLines="0" view="pageBreakPreview" topLeftCell="B63" zoomScaleNormal="100" zoomScaleSheetLayoutView="100" workbookViewId="0">
      <selection activeCell="G31" sqref="G11:G31"/>
    </sheetView>
  </sheetViews>
  <sheetFormatPr defaultColWidth="9.26953125" defaultRowHeight="14.5" x14ac:dyDescent="0.25"/>
  <cols>
    <col min="1" max="1" width="5.453125" style="3" hidden="1" customWidth="1"/>
    <col min="2" max="2" width="7.7265625" style="3" customWidth="1"/>
    <col min="3" max="3" width="9.7265625" style="3" customWidth="1"/>
    <col min="4" max="4" width="36.7265625" style="3" customWidth="1"/>
    <col min="5" max="5" width="5.7265625" style="3" customWidth="1"/>
    <col min="6" max="6" width="6.7265625" style="3" customWidth="1"/>
    <col min="7" max="7" width="9.7265625" style="3" customWidth="1"/>
    <col min="8" max="8" width="11.54296875" style="3" customWidth="1"/>
    <col min="9" max="16384" width="9.26953125" style="3"/>
  </cols>
  <sheetData>
    <row r="1" spans="1:8" x14ac:dyDescent="0.25">
      <c r="B1" s="525"/>
      <c r="C1" s="525"/>
      <c r="D1" s="525"/>
      <c r="E1" s="525"/>
      <c r="F1" s="525"/>
      <c r="G1" s="525"/>
      <c r="H1" s="525"/>
    </row>
    <row r="2" spans="1:8" s="5" customFormat="1" ht="27" customHeight="1" x14ac:dyDescent="0.3">
      <c r="B2" s="574" t="s">
        <v>778</v>
      </c>
      <c r="C2" s="574"/>
      <c r="D2" s="574"/>
      <c r="E2" s="574"/>
      <c r="F2" s="574"/>
      <c r="G2" s="574"/>
      <c r="H2" s="574"/>
    </row>
    <row r="3" spans="1:8" s="5" customFormat="1" ht="15" customHeight="1" x14ac:dyDescent="0.3">
      <c r="B3" s="461" t="s">
        <v>1013</v>
      </c>
      <c r="C3" s="462"/>
      <c r="D3" s="462"/>
      <c r="E3" s="462"/>
      <c r="F3" s="462"/>
      <c r="G3" s="462"/>
      <c r="H3" s="463"/>
    </row>
    <row r="4" spans="1:8" s="7" customFormat="1" ht="27.4" customHeight="1" x14ac:dyDescent="0.25">
      <c r="B4" s="67" t="s">
        <v>294</v>
      </c>
      <c r="C4" s="67" t="s">
        <v>295</v>
      </c>
      <c r="D4" s="67" t="s">
        <v>296</v>
      </c>
      <c r="E4" s="67" t="s">
        <v>297</v>
      </c>
      <c r="F4" s="67" t="s">
        <v>298</v>
      </c>
      <c r="G4" s="67" t="s">
        <v>299</v>
      </c>
      <c r="H4" s="68" t="s">
        <v>300</v>
      </c>
    </row>
    <row r="5" spans="1:8" s="10" customFormat="1" ht="10.9" customHeight="1" x14ac:dyDescent="0.25">
      <c r="A5" s="10">
        <v>1089</v>
      </c>
      <c r="B5" s="142" t="s">
        <v>1548</v>
      </c>
      <c r="C5" s="174"/>
      <c r="D5" s="132" t="s">
        <v>882</v>
      </c>
      <c r="E5" s="174"/>
      <c r="F5" s="174"/>
      <c r="G5" s="175"/>
      <c r="H5" s="148"/>
    </row>
    <row r="6" spans="1:8" s="10" customFormat="1" ht="10.9" customHeight="1" x14ac:dyDescent="0.25">
      <c r="B6" s="148"/>
      <c r="C6" s="174"/>
      <c r="D6" s="174"/>
      <c r="E6" s="174"/>
      <c r="F6" s="174"/>
      <c r="G6" s="175"/>
      <c r="H6" s="148"/>
    </row>
    <row r="7" spans="1:8" s="10" customFormat="1" ht="21.4" customHeight="1" x14ac:dyDescent="0.25">
      <c r="A7" s="10">
        <v>4960</v>
      </c>
      <c r="B7" s="142">
        <v>10.1</v>
      </c>
      <c r="C7" s="132" t="s">
        <v>593</v>
      </c>
      <c r="D7" s="132" t="s">
        <v>606</v>
      </c>
      <c r="E7" s="174"/>
      <c r="F7" s="174"/>
      <c r="G7" s="175"/>
      <c r="H7" s="148"/>
    </row>
    <row r="8" spans="1:8" s="10" customFormat="1" ht="10.9" customHeight="1" x14ac:dyDescent="0.25">
      <c r="B8" s="148"/>
      <c r="C8" s="174"/>
      <c r="D8" s="174"/>
      <c r="E8" s="174"/>
      <c r="F8" s="174"/>
      <c r="G8" s="175"/>
      <c r="H8" s="148"/>
    </row>
    <row r="9" spans="1:8" s="10" customFormat="1" ht="10.9" customHeight="1" x14ac:dyDescent="0.25">
      <c r="A9" s="10">
        <v>4961</v>
      </c>
      <c r="B9" s="142">
        <v>10.199999999999999</v>
      </c>
      <c r="C9" s="132" t="s">
        <v>594</v>
      </c>
      <c r="D9" s="132" t="s">
        <v>595</v>
      </c>
      <c r="E9" s="174"/>
      <c r="F9" s="174"/>
      <c r="G9" s="175"/>
      <c r="H9" s="148"/>
    </row>
    <row r="10" spans="1:8" s="10" customFormat="1" ht="10.9" customHeight="1" x14ac:dyDescent="0.25">
      <c r="B10" s="148"/>
      <c r="C10" s="174"/>
      <c r="D10" s="174"/>
      <c r="E10" s="174"/>
      <c r="F10" s="174"/>
      <c r="G10" s="175"/>
      <c r="H10" s="148"/>
    </row>
    <row r="11" spans="1:8" s="10" customFormat="1" ht="23" x14ac:dyDescent="0.25">
      <c r="A11" s="10">
        <v>4962</v>
      </c>
      <c r="B11" s="142" t="s">
        <v>875</v>
      </c>
      <c r="C11" s="174"/>
      <c r="D11" s="151" t="s">
        <v>1554</v>
      </c>
      <c r="E11" s="152" t="s">
        <v>5</v>
      </c>
      <c r="F11" s="176">
        <v>30</v>
      </c>
      <c r="G11" s="177"/>
      <c r="H11" s="147">
        <f>F11*G11</f>
        <v>0</v>
      </c>
    </row>
    <row r="12" spans="1:8" s="10" customFormat="1" ht="10.9" customHeight="1" x14ac:dyDescent="0.25">
      <c r="B12" s="148"/>
      <c r="C12" s="174"/>
      <c r="D12" s="174"/>
      <c r="E12" s="174"/>
      <c r="F12" s="174"/>
      <c r="G12" s="175"/>
      <c r="H12" s="148"/>
    </row>
    <row r="13" spans="1:8" s="10" customFormat="1" ht="10.9" customHeight="1" x14ac:dyDescent="0.25">
      <c r="B13" s="148"/>
      <c r="C13" s="174"/>
      <c r="D13" s="174"/>
      <c r="E13" s="174"/>
      <c r="F13" s="174"/>
      <c r="G13" s="175"/>
      <c r="H13" s="148"/>
    </row>
    <row r="14" spans="1:8" s="10" customFormat="1" ht="10.9" customHeight="1" x14ac:dyDescent="0.25">
      <c r="B14" s="148"/>
      <c r="C14" s="174"/>
      <c r="D14" s="174"/>
      <c r="E14" s="174"/>
      <c r="F14" s="174"/>
      <c r="G14" s="175"/>
      <c r="H14" s="148"/>
    </row>
    <row r="15" spans="1:8" s="9" customFormat="1" ht="10.9" customHeight="1" x14ac:dyDescent="0.25">
      <c r="A15" s="9">
        <v>4965</v>
      </c>
      <c r="B15" s="131">
        <v>10.3</v>
      </c>
      <c r="C15" s="132" t="s">
        <v>596</v>
      </c>
      <c r="D15" s="132" t="s">
        <v>597</v>
      </c>
      <c r="E15" s="133"/>
      <c r="F15" s="133"/>
      <c r="G15" s="134"/>
      <c r="H15" s="138"/>
    </row>
    <row r="16" spans="1:8" s="10" customFormat="1" ht="10.9" customHeight="1" x14ac:dyDescent="0.25">
      <c r="B16" s="148"/>
      <c r="C16" s="174"/>
      <c r="D16" s="174"/>
      <c r="E16" s="174"/>
      <c r="F16" s="174"/>
      <c r="G16" s="175"/>
      <c r="H16" s="148"/>
    </row>
    <row r="17" spans="1:8" s="10" customFormat="1" ht="40.5" customHeight="1" x14ac:dyDescent="0.25">
      <c r="A17" s="10">
        <v>4966</v>
      </c>
      <c r="B17" s="142" t="s">
        <v>876</v>
      </c>
      <c r="C17" s="174"/>
      <c r="D17" s="151" t="s">
        <v>1555</v>
      </c>
      <c r="E17" s="152" t="s">
        <v>8</v>
      </c>
      <c r="F17" s="176">
        <v>4</v>
      </c>
      <c r="G17" s="177"/>
      <c r="H17" s="147">
        <f>F17*G17</f>
        <v>0</v>
      </c>
    </row>
    <row r="18" spans="1:8" s="10" customFormat="1" ht="10.9" customHeight="1" x14ac:dyDescent="0.25">
      <c r="B18" s="148"/>
      <c r="C18" s="174"/>
      <c r="D18" s="174"/>
      <c r="E18" s="174"/>
      <c r="F18" s="174"/>
      <c r="G18" s="175"/>
      <c r="H18" s="148"/>
    </row>
    <row r="19" spans="1:8" s="10" customFormat="1" ht="32.15" customHeight="1" x14ac:dyDescent="0.25">
      <c r="A19" s="10">
        <v>4968</v>
      </c>
      <c r="B19" s="142" t="s">
        <v>877</v>
      </c>
      <c r="C19" s="174"/>
      <c r="D19" s="151" t="s">
        <v>1556</v>
      </c>
      <c r="E19" s="152" t="s">
        <v>8</v>
      </c>
      <c r="F19" s="176"/>
      <c r="G19" s="177"/>
      <c r="H19" s="147">
        <f>F19*G19</f>
        <v>0</v>
      </c>
    </row>
    <row r="20" spans="1:8" s="10" customFormat="1" ht="10.9" customHeight="1" x14ac:dyDescent="0.25">
      <c r="B20" s="148"/>
      <c r="C20" s="174"/>
      <c r="D20" s="174"/>
      <c r="E20" s="174"/>
      <c r="F20" s="174"/>
      <c r="G20" s="175"/>
      <c r="H20" s="148"/>
    </row>
    <row r="21" spans="1:8" s="10" customFormat="1" ht="10.9" customHeight="1" x14ac:dyDescent="0.25">
      <c r="A21" s="10">
        <v>4969</v>
      </c>
      <c r="B21" s="142">
        <v>10.4</v>
      </c>
      <c r="C21" s="174"/>
      <c r="D21" s="132" t="s">
        <v>598</v>
      </c>
      <c r="E21" s="174"/>
      <c r="F21" s="174"/>
      <c r="G21" s="175"/>
      <c r="H21" s="148"/>
    </row>
    <row r="22" spans="1:8" s="10" customFormat="1" ht="10.9" customHeight="1" x14ac:dyDescent="0.25">
      <c r="B22" s="148"/>
      <c r="C22" s="174"/>
      <c r="D22" s="174"/>
      <c r="E22" s="174"/>
      <c r="F22" s="174"/>
      <c r="G22" s="175"/>
      <c r="H22" s="148"/>
    </row>
    <row r="23" spans="1:8" s="10" customFormat="1" ht="10.9" customHeight="1" x14ac:dyDescent="0.25">
      <c r="A23" s="10">
        <v>4974</v>
      </c>
      <c r="B23" s="148"/>
      <c r="C23" s="151" t="s">
        <v>599</v>
      </c>
      <c r="D23" s="151" t="s">
        <v>600</v>
      </c>
      <c r="E23" s="174"/>
      <c r="F23" s="174"/>
      <c r="G23" s="175"/>
      <c r="H23" s="148"/>
    </row>
    <row r="24" spans="1:8" s="10" customFormat="1" ht="10.9" customHeight="1" x14ac:dyDescent="0.25">
      <c r="B24" s="148"/>
      <c r="C24" s="174"/>
      <c r="D24" s="174"/>
      <c r="E24" s="174"/>
      <c r="F24" s="174"/>
      <c r="G24" s="175"/>
      <c r="H24" s="148"/>
    </row>
    <row r="25" spans="1:8" s="10" customFormat="1" ht="37.9" customHeight="1" x14ac:dyDescent="0.25">
      <c r="A25" s="10">
        <v>4975</v>
      </c>
      <c r="B25" s="142" t="s">
        <v>878</v>
      </c>
      <c r="C25" s="174"/>
      <c r="D25" s="151" t="s">
        <v>1557</v>
      </c>
      <c r="E25" s="152" t="s">
        <v>8</v>
      </c>
      <c r="F25" s="176">
        <v>3</v>
      </c>
      <c r="G25" s="177"/>
      <c r="H25" s="147">
        <f>F25*G25</f>
        <v>0</v>
      </c>
    </row>
    <row r="26" spans="1:8" s="10" customFormat="1" ht="10.9" customHeight="1" x14ac:dyDescent="0.25">
      <c r="B26" s="148"/>
      <c r="C26" s="174"/>
      <c r="D26" s="174"/>
      <c r="E26" s="174"/>
      <c r="F26" s="174"/>
      <c r="G26" s="175"/>
      <c r="H26" s="148"/>
    </row>
    <row r="27" spans="1:8" s="10" customFormat="1" ht="11.5" x14ac:dyDescent="0.25">
      <c r="B27" s="142"/>
      <c r="C27" s="151"/>
      <c r="D27" s="151"/>
      <c r="E27" s="152"/>
      <c r="F27" s="176"/>
      <c r="G27" s="177"/>
      <c r="H27" s="147"/>
    </row>
    <row r="28" spans="1:8" s="10" customFormat="1" ht="10.9" customHeight="1" x14ac:dyDescent="0.25">
      <c r="B28" s="148"/>
      <c r="C28" s="174"/>
      <c r="D28" s="174"/>
      <c r="E28" s="174"/>
      <c r="F28" s="174"/>
      <c r="G28" s="175"/>
      <c r="H28" s="148"/>
    </row>
    <row r="29" spans="1:8" s="10" customFormat="1" ht="10.9" customHeight="1" x14ac:dyDescent="0.25">
      <c r="A29" s="10">
        <v>4977</v>
      </c>
      <c r="B29" s="142">
        <v>10.5</v>
      </c>
      <c r="C29" s="132" t="s">
        <v>57</v>
      </c>
      <c r="D29" s="132" t="s">
        <v>601</v>
      </c>
      <c r="E29" s="174"/>
      <c r="F29" s="174"/>
      <c r="G29" s="175"/>
      <c r="H29" s="148"/>
    </row>
    <row r="30" spans="1:8" s="10" customFormat="1" ht="10.9" customHeight="1" x14ac:dyDescent="0.25">
      <c r="B30" s="148"/>
      <c r="C30" s="174"/>
      <c r="D30" s="174"/>
      <c r="E30" s="174"/>
      <c r="F30" s="174"/>
      <c r="G30" s="175"/>
      <c r="H30" s="148"/>
    </row>
    <row r="31" spans="1:8" s="10" customFormat="1" ht="29.5" customHeight="1" x14ac:dyDescent="0.25">
      <c r="A31" s="10">
        <v>4978</v>
      </c>
      <c r="B31" s="142" t="s">
        <v>879</v>
      </c>
      <c r="C31" s="174"/>
      <c r="D31" s="151" t="s">
        <v>1558</v>
      </c>
      <c r="E31" s="152" t="s">
        <v>8</v>
      </c>
      <c r="F31" s="176">
        <v>6</v>
      </c>
      <c r="G31" s="177"/>
      <c r="H31" s="147">
        <f>F31*G31</f>
        <v>0</v>
      </c>
    </row>
    <row r="32" spans="1:8" s="10" customFormat="1" ht="10.9" customHeight="1" x14ac:dyDescent="0.25">
      <c r="B32" s="148"/>
      <c r="C32" s="174"/>
      <c r="D32" s="174"/>
      <c r="E32" s="174"/>
      <c r="F32" s="174"/>
      <c r="G32" s="175"/>
      <c r="H32" s="148"/>
    </row>
    <row r="33" spans="1:8" s="11" customFormat="1" ht="20.149999999999999" customHeight="1" x14ac:dyDescent="0.25">
      <c r="B33" s="170" t="s">
        <v>358</v>
      </c>
      <c r="C33" s="171"/>
      <c r="D33" s="172"/>
      <c r="E33" s="172"/>
      <c r="F33" s="172"/>
      <c r="G33" s="180"/>
      <c r="H33" s="173">
        <f>SUM(H5:H32)</f>
        <v>0</v>
      </c>
    </row>
    <row r="34" spans="1:8" s="11" customFormat="1" ht="18" customHeight="1" x14ac:dyDescent="0.25">
      <c r="B34" s="170" t="s">
        <v>398</v>
      </c>
      <c r="C34" s="171"/>
      <c r="D34" s="172"/>
      <c r="E34" s="172"/>
      <c r="F34" s="172"/>
      <c r="G34" s="180"/>
      <c r="H34" s="173">
        <f>H33</f>
        <v>0</v>
      </c>
    </row>
    <row r="35" spans="1:8" s="10" customFormat="1" ht="10.9" customHeight="1" x14ac:dyDescent="0.25">
      <c r="B35" s="148"/>
      <c r="C35" s="174"/>
      <c r="D35" s="174"/>
      <c r="E35" s="174"/>
      <c r="F35" s="174"/>
      <c r="G35" s="175"/>
      <c r="H35" s="148"/>
    </row>
    <row r="36" spans="1:8" s="10" customFormat="1" ht="10.9" customHeight="1" x14ac:dyDescent="0.25">
      <c r="A36" s="10">
        <v>4981</v>
      </c>
      <c r="B36" s="142">
        <v>10.6</v>
      </c>
      <c r="C36" s="174"/>
      <c r="D36" s="132" t="s">
        <v>602</v>
      </c>
      <c r="E36" s="174"/>
      <c r="F36" s="174"/>
      <c r="G36" s="175"/>
      <c r="H36" s="148"/>
    </row>
    <row r="37" spans="1:8" s="10" customFormat="1" ht="10.9" customHeight="1" x14ac:dyDescent="0.25">
      <c r="B37" s="148"/>
      <c r="C37" s="174"/>
      <c r="D37" s="174"/>
      <c r="E37" s="174"/>
      <c r="F37" s="174"/>
      <c r="G37" s="175"/>
      <c r="H37" s="148"/>
    </row>
    <row r="38" spans="1:8" s="10" customFormat="1" ht="10.9" customHeight="1" x14ac:dyDescent="0.25">
      <c r="A38" s="10">
        <v>4984</v>
      </c>
      <c r="B38" s="148"/>
      <c r="C38" s="151" t="s">
        <v>603</v>
      </c>
      <c r="D38" s="151" t="s">
        <v>604</v>
      </c>
      <c r="E38" s="174"/>
      <c r="F38" s="174"/>
      <c r="G38" s="175"/>
      <c r="H38" s="148"/>
    </row>
    <row r="39" spans="1:8" s="10" customFormat="1" ht="30.65" customHeight="1" x14ac:dyDescent="0.25">
      <c r="A39" s="10">
        <v>4985</v>
      </c>
      <c r="B39" s="142" t="s">
        <v>880</v>
      </c>
      <c r="C39" s="174"/>
      <c r="D39" s="151" t="s">
        <v>605</v>
      </c>
      <c r="E39" s="152" t="s">
        <v>25</v>
      </c>
      <c r="F39" s="176"/>
      <c r="G39" s="177"/>
      <c r="H39" s="147">
        <f>F39*G39</f>
        <v>0</v>
      </c>
    </row>
    <row r="40" spans="1:8" s="10" customFormat="1" ht="10.9" customHeight="1" x14ac:dyDescent="0.25">
      <c r="B40" s="148"/>
      <c r="C40" s="174"/>
      <c r="D40" s="174"/>
      <c r="E40" s="174"/>
      <c r="F40" s="174"/>
      <c r="G40" s="175"/>
      <c r="H40" s="148"/>
    </row>
    <row r="41" spans="1:8" s="10" customFormat="1" ht="10.9" customHeight="1" x14ac:dyDescent="0.25">
      <c r="B41" s="142" t="s">
        <v>996</v>
      </c>
      <c r="C41" s="174"/>
      <c r="D41" s="132" t="s">
        <v>997</v>
      </c>
      <c r="E41" s="174"/>
      <c r="F41" s="174"/>
      <c r="G41" s="175"/>
      <c r="H41" s="148"/>
    </row>
    <row r="42" spans="1:8" s="10" customFormat="1" ht="10.9" customHeight="1" x14ac:dyDescent="0.25">
      <c r="B42" s="148"/>
      <c r="C42" s="174"/>
      <c r="D42" s="174"/>
      <c r="E42" s="174"/>
      <c r="F42" s="174"/>
      <c r="G42" s="175"/>
      <c r="H42" s="148"/>
    </row>
    <row r="43" spans="1:8" s="10" customFormat="1" ht="10.9" customHeight="1" x14ac:dyDescent="0.25">
      <c r="B43" s="142" t="s">
        <v>998</v>
      </c>
      <c r="C43" s="174"/>
      <c r="D43" s="151" t="s">
        <v>1009</v>
      </c>
      <c r="E43" s="174" t="s">
        <v>1008</v>
      </c>
      <c r="F43" s="174">
        <v>0.6</v>
      </c>
      <c r="G43" s="177"/>
      <c r="H43" s="291">
        <f>G43</f>
        <v>0</v>
      </c>
    </row>
    <row r="44" spans="1:8" s="10" customFormat="1" ht="10.9" customHeight="1" x14ac:dyDescent="0.25">
      <c r="B44" s="148"/>
      <c r="C44" s="174"/>
      <c r="D44" s="174"/>
      <c r="E44" s="174"/>
      <c r="F44" s="174"/>
      <c r="G44" s="175"/>
      <c r="H44" s="148"/>
    </row>
    <row r="45" spans="1:8" s="10" customFormat="1" ht="10.9" customHeight="1" x14ac:dyDescent="0.25">
      <c r="B45" s="142"/>
      <c r="C45" s="174"/>
      <c r="D45" s="132"/>
      <c r="E45" s="174"/>
      <c r="F45" s="174"/>
      <c r="G45" s="175"/>
      <c r="H45" s="148"/>
    </row>
    <row r="46" spans="1:8" s="10" customFormat="1" ht="10.9" customHeight="1" x14ac:dyDescent="0.25">
      <c r="B46" s="148"/>
      <c r="C46" s="174"/>
      <c r="D46" s="174"/>
      <c r="E46" s="174"/>
      <c r="F46" s="174"/>
      <c r="G46" s="175"/>
      <c r="H46" s="148"/>
    </row>
    <row r="47" spans="1:8" s="10" customFormat="1" ht="10.9" customHeight="1" x14ac:dyDescent="0.25">
      <c r="B47" s="142"/>
      <c r="C47" s="174"/>
      <c r="D47" s="132"/>
      <c r="E47" s="174"/>
      <c r="F47" s="174"/>
      <c r="G47" s="175"/>
      <c r="H47" s="148"/>
    </row>
    <row r="48" spans="1:8" s="10" customFormat="1" ht="10.9" customHeight="1" x14ac:dyDescent="0.25">
      <c r="B48" s="148"/>
      <c r="C48" s="174"/>
      <c r="D48" s="174"/>
      <c r="E48" s="174"/>
      <c r="F48" s="174"/>
      <c r="G48" s="175"/>
      <c r="H48" s="148"/>
    </row>
    <row r="49" spans="2:8" s="10" customFormat="1" ht="10.9" customHeight="1" x14ac:dyDescent="0.25">
      <c r="B49" s="142"/>
      <c r="C49" s="174"/>
      <c r="D49" s="132"/>
      <c r="E49" s="174"/>
      <c r="F49" s="174"/>
      <c r="G49" s="175"/>
      <c r="H49" s="148"/>
    </row>
    <row r="50" spans="2:8" s="10" customFormat="1" ht="10.9" customHeight="1" x14ac:dyDescent="0.25">
      <c r="B50" s="148"/>
      <c r="C50" s="174"/>
      <c r="D50" s="174"/>
      <c r="E50" s="174"/>
      <c r="F50" s="174"/>
      <c r="G50" s="175"/>
      <c r="H50" s="148"/>
    </row>
    <row r="51" spans="2:8" s="10" customFormat="1" ht="10.9" customHeight="1" x14ac:dyDescent="0.25">
      <c r="B51" s="142"/>
      <c r="C51" s="174"/>
      <c r="D51" s="132"/>
      <c r="E51" s="174"/>
      <c r="F51" s="174"/>
      <c r="G51" s="175"/>
      <c r="H51" s="148"/>
    </row>
    <row r="52" spans="2:8" s="10" customFormat="1" ht="10.9" customHeight="1" x14ac:dyDescent="0.25">
      <c r="B52" s="148"/>
      <c r="C52" s="174"/>
      <c r="D52" s="174"/>
      <c r="E52" s="174"/>
      <c r="F52" s="174"/>
      <c r="G52" s="175"/>
      <c r="H52" s="148"/>
    </row>
    <row r="53" spans="2:8" s="10" customFormat="1" ht="10.9" customHeight="1" x14ac:dyDescent="0.25">
      <c r="B53" s="142"/>
      <c r="C53" s="174"/>
      <c r="D53" s="132"/>
      <c r="E53" s="174"/>
      <c r="F53" s="174"/>
      <c r="G53" s="175"/>
      <c r="H53" s="148"/>
    </row>
    <row r="54" spans="2:8" s="10" customFormat="1" ht="10.9" customHeight="1" x14ac:dyDescent="0.25">
      <c r="B54" s="148"/>
      <c r="C54" s="174"/>
      <c r="D54" s="174"/>
      <c r="E54" s="174"/>
      <c r="F54" s="174"/>
      <c r="G54" s="175"/>
      <c r="H54" s="148"/>
    </row>
    <row r="55" spans="2:8" s="10" customFormat="1" ht="10.9" customHeight="1" x14ac:dyDescent="0.25">
      <c r="B55" s="142"/>
      <c r="C55" s="174"/>
      <c r="D55" s="132"/>
      <c r="E55" s="174"/>
      <c r="F55" s="174"/>
      <c r="G55" s="175"/>
      <c r="H55" s="148"/>
    </row>
    <row r="56" spans="2:8" s="10" customFormat="1" ht="10.9" customHeight="1" x14ac:dyDescent="0.25">
      <c r="B56" s="148"/>
      <c r="C56" s="174"/>
      <c r="D56" s="174"/>
      <c r="E56" s="174"/>
      <c r="F56" s="174"/>
      <c r="G56" s="175"/>
      <c r="H56" s="148"/>
    </row>
    <row r="57" spans="2:8" s="10" customFormat="1" ht="10.9" customHeight="1" x14ac:dyDescent="0.25">
      <c r="B57" s="142"/>
      <c r="C57" s="174"/>
      <c r="D57" s="132"/>
      <c r="E57" s="174"/>
      <c r="F57" s="174"/>
      <c r="G57" s="175"/>
      <c r="H57" s="148"/>
    </row>
    <row r="58" spans="2:8" s="10" customFormat="1" ht="10.9" customHeight="1" x14ac:dyDescent="0.25">
      <c r="B58" s="148"/>
      <c r="C58" s="174"/>
      <c r="D58" s="174"/>
      <c r="E58" s="174"/>
      <c r="F58" s="174"/>
      <c r="G58" s="175"/>
      <c r="H58" s="148"/>
    </row>
    <row r="59" spans="2:8" s="10" customFormat="1" ht="10.9" customHeight="1" x14ac:dyDescent="0.25">
      <c r="B59" s="142"/>
      <c r="C59" s="174"/>
      <c r="D59" s="132"/>
      <c r="E59" s="174"/>
      <c r="F59" s="174"/>
      <c r="G59" s="175"/>
      <c r="H59" s="148"/>
    </row>
    <row r="60" spans="2:8" s="10" customFormat="1" ht="10.9" customHeight="1" x14ac:dyDescent="0.25">
      <c r="B60" s="148"/>
      <c r="C60" s="174"/>
      <c r="D60" s="174"/>
      <c r="E60" s="174"/>
      <c r="F60" s="174"/>
      <c r="G60" s="175"/>
      <c r="H60" s="148"/>
    </row>
    <row r="61" spans="2:8" s="10" customFormat="1" ht="10.9" customHeight="1" x14ac:dyDescent="0.25">
      <c r="B61" s="142"/>
      <c r="C61" s="174"/>
      <c r="D61" s="132"/>
      <c r="E61" s="174"/>
      <c r="F61" s="174"/>
      <c r="G61" s="175"/>
      <c r="H61" s="148"/>
    </row>
    <row r="62" spans="2:8" s="10" customFormat="1" ht="10.9" customHeight="1" x14ac:dyDescent="0.25">
      <c r="B62" s="148"/>
      <c r="C62" s="174"/>
      <c r="D62" s="174"/>
      <c r="E62" s="174"/>
      <c r="F62" s="174"/>
      <c r="G62" s="175"/>
      <c r="H62" s="148"/>
    </row>
    <row r="63" spans="2:8" s="10" customFormat="1" ht="10.9" customHeight="1" x14ac:dyDescent="0.25">
      <c r="B63" s="142"/>
      <c r="C63" s="174"/>
      <c r="D63" s="132"/>
      <c r="E63" s="174"/>
      <c r="F63" s="174"/>
      <c r="G63" s="175"/>
      <c r="H63" s="148"/>
    </row>
    <row r="64" spans="2:8" s="10" customFormat="1" ht="10.9" customHeight="1" x14ac:dyDescent="0.25">
      <c r="B64" s="148"/>
      <c r="C64" s="174"/>
      <c r="D64" s="174"/>
      <c r="E64" s="174"/>
      <c r="F64" s="174"/>
      <c r="G64" s="175"/>
      <c r="H64" s="148"/>
    </row>
    <row r="65" spans="2:8" s="10" customFormat="1" ht="10.9" customHeight="1" x14ac:dyDescent="0.25">
      <c r="B65" s="142"/>
      <c r="C65" s="174"/>
      <c r="D65" s="132"/>
      <c r="E65" s="174"/>
      <c r="F65" s="174"/>
      <c r="G65" s="175"/>
      <c r="H65" s="148"/>
    </row>
    <row r="66" spans="2:8" s="10" customFormat="1" ht="10.9" customHeight="1" x14ac:dyDescent="0.25">
      <c r="B66" s="148"/>
      <c r="C66" s="174"/>
      <c r="D66" s="174"/>
      <c r="E66" s="174"/>
      <c r="F66" s="174"/>
      <c r="G66" s="175"/>
      <c r="H66" s="148"/>
    </row>
    <row r="67" spans="2:8" s="10" customFormat="1" ht="10.9" customHeight="1" x14ac:dyDescent="0.25">
      <c r="B67" s="142"/>
      <c r="C67" s="174"/>
      <c r="D67" s="132"/>
      <c r="E67" s="174"/>
      <c r="F67" s="174"/>
      <c r="G67" s="175"/>
      <c r="H67" s="148"/>
    </row>
    <row r="68" spans="2:8" s="10" customFormat="1" ht="10.9" customHeight="1" x14ac:dyDescent="0.25">
      <c r="B68" s="148"/>
      <c r="C68" s="174"/>
      <c r="D68" s="174"/>
      <c r="E68" s="174"/>
      <c r="F68" s="174"/>
      <c r="G68" s="175"/>
      <c r="H68" s="148"/>
    </row>
    <row r="69" spans="2:8" s="10" customFormat="1" ht="10.9" customHeight="1" x14ac:dyDescent="0.25">
      <c r="B69" s="142"/>
      <c r="C69" s="174"/>
      <c r="D69" s="132"/>
      <c r="E69" s="174"/>
      <c r="F69" s="174"/>
      <c r="G69" s="175"/>
      <c r="H69" s="148"/>
    </row>
    <row r="70" spans="2:8" s="10" customFormat="1" ht="10.9" customHeight="1" x14ac:dyDescent="0.25">
      <c r="B70" s="148"/>
      <c r="C70" s="174"/>
      <c r="D70" s="174"/>
      <c r="E70" s="174"/>
      <c r="F70" s="174"/>
      <c r="G70" s="175"/>
      <c r="H70" s="148"/>
    </row>
    <row r="71" spans="2:8" s="10" customFormat="1" ht="10.9" customHeight="1" x14ac:dyDescent="0.25">
      <c r="B71" s="142"/>
      <c r="C71" s="174"/>
      <c r="D71" s="132"/>
      <c r="E71" s="174"/>
      <c r="F71" s="174"/>
      <c r="G71" s="175"/>
      <c r="H71" s="148"/>
    </row>
    <row r="72" spans="2:8" s="10" customFormat="1" ht="10.9" customHeight="1" x14ac:dyDescent="0.25">
      <c r="B72" s="148"/>
      <c r="C72" s="174"/>
      <c r="D72" s="174"/>
      <c r="E72" s="174"/>
      <c r="F72" s="174"/>
      <c r="G72" s="175"/>
      <c r="H72" s="148"/>
    </row>
    <row r="73" spans="2:8" s="10" customFormat="1" ht="10.9" customHeight="1" x14ac:dyDescent="0.25">
      <c r="B73" s="142"/>
      <c r="C73" s="174"/>
      <c r="D73" s="132"/>
      <c r="E73" s="174"/>
      <c r="F73" s="174"/>
      <c r="G73" s="175"/>
      <c r="H73" s="148"/>
    </row>
    <row r="74" spans="2:8" s="10" customFormat="1" ht="10.9" customHeight="1" x14ac:dyDescent="0.25">
      <c r="B74" s="148"/>
      <c r="C74" s="174"/>
      <c r="D74" s="174"/>
      <c r="E74" s="174"/>
      <c r="F74" s="174"/>
      <c r="G74" s="175"/>
      <c r="H74" s="148"/>
    </row>
    <row r="75" spans="2:8" s="10" customFormat="1" ht="10.9" customHeight="1" x14ac:dyDescent="0.25">
      <c r="B75" s="142"/>
      <c r="C75" s="174"/>
      <c r="D75" s="132"/>
      <c r="E75" s="174"/>
      <c r="F75" s="174"/>
      <c r="G75" s="175"/>
      <c r="H75" s="148"/>
    </row>
    <row r="76" spans="2:8" s="10" customFormat="1" ht="10.9" customHeight="1" x14ac:dyDescent="0.25">
      <c r="B76" s="148"/>
      <c r="C76" s="174"/>
      <c r="D76" s="174"/>
      <c r="E76" s="174"/>
      <c r="F76" s="174"/>
      <c r="G76" s="175"/>
      <c r="H76" s="148"/>
    </row>
    <row r="77" spans="2:8" s="10" customFormat="1" ht="10.9" customHeight="1" x14ac:dyDescent="0.25">
      <c r="B77" s="142"/>
      <c r="C77" s="174"/>
      <c r="D77" s="132"/>
      <c r="E77" s="174"/>
      <c r="F77" s="174"/>
      <c r="G77" s="175"/>
      <c r="H77" s="148"/>
    </row>
    <row r="78" spans="2:8" s="10" customFormat="1" ht="10.9" customHeight="1" x14ac:dyDescent="0.25">
      <c r="B78" s="148"/>
      <c r="C78" s="174"/>
      <c r="D78" s="174"/>
      <c r="E78" s="174"/>
      <c r="F78" s="174"/>
      <c r="G78" s="175"/>
      <c r="H78" s="148"/>
    </row>
    <row r="79" spans="2:8" s="10" customFormat="1" ht="10.9" customHeight="1" x14ac:dyDescent="0.25">
      <c r="B79" s="142"/>
      <c r="C79" s="174"/>
      <c r="D79" s="132"/>
      <c r="E79" s="174"/>
      <c r="F79" s="174"/>
      <c r="G79" s="175"/>
      <c r="H79" s="148"/>
    </row>
    <row r="80" spans="2:8" s="10" customFormat="1" ht="10.9" customHeight="1" x14ac:dyDescent="0.25">
      <c r="B80" s="148"/>
      <c r="C80" s="174"/>
      <c r="D80" s="174"/>
      <c r="E80" s="174"/>
      <c r="F80" s="174"/>
      <c r="G80" s="175"/>
      <c r="H80" s="148"/>
    </row>
    <row r="81" spans="2:8" s="10" customFormat="1" ht="10.9" customHeight="1" x14ac:dyDescent="0.25">
      <c r="B81" s="142"/>
      <c r="C81" s="174"/>
      <c r="D81" s="132"/>
      <c r="E81" s="174"/>
      <c r="F81" s="174"/>
      <c r="G81" s="175"/>
      <c r="H81" s="148"/>
    </row>
    <row r="82" spans="2:8" s="10" customFormat="1" ht="10.9" customHeight="1" x14ac:dyDescent="0.25">
      <c r="B82" s="148"/>
      <c r="C82" s="174"/>
      <c r="D82" s="174"/>
      <c r="E82" s="174"/>
      <c r="F82" s="174"/>
      <c r="G82" s="175"/>
      <c r="H82" s="148"/>
    </row>
    <row r="83" spans="2:8" s="10" customFormat="1" ht="10.9" customHeight="1" x14ac:dyDescent="0.25">
      <c r="B83" s="142"/>
      <c r="C83" s="174"/>
      <c r="D83" s="132"/>
      <c r="E83" s="174"/>
      <c r="F83" s="174"/>
      <c r="G83" s="175"/>
      <c r="H83" s="148"/>
    </row>
    <row r="84" spans="2:8" s="10" customFormat="1" ht="10.9" customHeight="1" x14ac:dyDescent="0.25">
      <c r="B84" s="148"/>
      <c r="C84" s="174"/>
      <c r="D84" s="174"/>
      <c r="E84" s="174"/>
      <c r="F84" s="174"/>
      <c r="G84" s="175"/>
      <c r="H84" s="148"/>
    </row>
    <row r="85" spans="2:8" s="10" customFormat="1" ht="10.9" customHeight="1" x14ac:dyDescent="0.25">
      <c r="B85" s="142"/>
      <c r="C85" s="174"/>
      <c r="D85" s="132"/>
      <c r="E85" s="174"/>
      <c r="F85" s="174"/>
      <c r="G85" s="175"/>
      <c r="H85" s="148"/>
    </row>
    <row r="86" spans="2:8" s="10" customFormat="1" ht="10.9" customHeight="1" x14ac:dyDescent="0.25">
      <c r="B86" s="148"/>
      <c r="C86" s="174"/>
      <c r="D86" s="174"/>
      <c r="E86" s="174"/>
      <c r="F86" s="174"/>
      <c r="G86" s="175"/>
      <c r="H86" s="148"/>
    </row>
    <row r="87" spans="2:8" s="10" customFormat="1" ht="10.9" customHeight="1" x14ac:dyDescent="0.25">
      <c r="B87" s="142"/>
      <c r="C87" s="174"/>
      <c r="D87" s="132"/>
      <c r="E87" s="174"/>
      <c r="F87" s="174"/>
      <c r="G87" s="175"/>
      <c r="H87" s="148"/>
    </row>
    <row r="88" spans="2:8" s="10" customFormat="1" ht="10.9" customHeight="1" x14ac:dyDescent="0.25">
      <c r="B88" s="148"/>
      <c r="C88" s="174"/>
      <c r="D88" s="174"/>
      <c r="E88" s="174"/>
      <c r="F88" s="174"/>
      <c r="G88" s="175"/>
      <c r="H88" s="148"/>
    </row>
    <row r="89" spans="2:8" s="10" customFormat="1" ht="10.9" customHeight="1" x14ac:dyDescent="0.25">
      <c r="B89" s="142"/>
      <c r="C89" s="174"/>
      <c r="D89" s="132"/>
      <c r="E89" s="174"/>
      <c r="F89" s="174"/>
      <c r="G89" s="175"/>
      <c r="H89" s="148"/>
    </row>
    <row r="90" spans="2:8" s="10" customFormat="1" ht="10.9" customHeight="1" x14ac:dyDescent="0.25">
      <c r="B90" s="148"/>
      <c r="C90" s="174"/>
      <c r="D90" s="174"/>
      <c r="E90" s="174"/>
      <c r="F90" s="174"/>
      <c r="G90" s="175"/>
      <c r="H90" s="150"/>
    </row>
    <row r="91" spans="2:8" s="11" customFormat="1" ht="20.149999999999999" customHeight="1" x14ac:dyDescent="0.25">
      <c r="B91" s="170" t="s">
        <v>316</v>
      </c>
      <c r="C91" s="171"/>
      <c r="D91" s="172"/>
      <c r="E91" s="172"/>
      <c r="F91" s="172"/>
      <c r="G91" s="172"/>
      <c r="H91" s="432">
        <f>SUM(H34:H90)</f>
        <v>0</v>
      </c>
    </row>
  </sheetData>
  <mergeCells count="2">
    <mergeCell ref="B2:H2"/>
    <mergeCell ref="B1:H1"/>
  </mergeCells>
  <printOptions horizontalCentered="1"/>
  <pageMargins left="0.23622047244094491" right="0.23622047244094491" top="0.74803149606299213" bottom="0.74803149606299213" header="0.31496062992125984" footer="0.31496062992125984"/>
  <pageSetup paperSize="9" scale="58" fitToWidth="0" orientation="portrait" r:id="rId1"/>
  <headerFooter>
    <oddHeader xml:space="preserve">&amp;L                                                  &amp;72&amp;K00-014 
        DRAFT
</oddHeader>
    <oddFooter>Page &amp;P of &amp;N</oddFooter>
  </headerFooter>
  <rowBreaks count="1" manualBreakCount="1">
    <brk id="33" max="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CD87-29E3-4B54-9D32-24683861F97B}">
  <sheetPr>
    <pageSetUpPr fitToPage="1"/>
  </sheetPr>
  <dimension ref="A1:H271"/>
  <sheetViews>
    <sheetView showGridLines="0" view="pageBreakPreview" topLeftCell="B243" zoomScaleNormal="100" zoomScaleSheetLayoutView="100" workbookViewId="0">
      <selection activeCell="G210" sqref="G210:G238"/>
    </sheetView>
  </sheetViews>
  <sheetFormatPr defaultColWidth="9.26953125" defaultRowHeight="14.5" x14ac:dyDescent="0.25"/>
  <cols>
    <col min="1" max="1" width="5.453125" style="3" hidden="1" customWidth="1"/>
    <col min="2" max="2" width="6.26953125" style="183" customWidth="1"/>
    <col min="3" max="3" width="9.7265625" style="183" customWidth="1"/>
    <col min="4" max="4" width="36.7265625" style="183" customWidth="1"/>
    <col min="5" max="5" width="5.7265625" style="183" customWidth="1"/>
    <col min="6" max="6" width="6.7265625" style="183" customWidth="1"/>
    <col min="7" max="7" width="9.7265625" style="183" customWidth="1"/>
    <col min="8" max="8" width="11.54296875" style="183" customWidth="1"/>
    <col min="9" max="16384" width="9.26953125" style="3"/>
  </cols>
  <sheetData>
    <row r="1" spans="1:8" x14ac:dyDescent="0.25">
      <c r="B1" s="525"/>
      <c r="C1" s="525"/>
      <c r="D1" s="525"/>
      <c r="E1" s="525"/>
      <c r="F1" s="525"/>
      <c r="G1" s="525"/>
      <c r="H1" s="525"/>
    </row>
    <row r="2" spans="1:8" s="5" customFormat="1" ht="15" customHeight="1" x14ac:dyDescent="0.3">
      <c r="B2" s="574" t="s">
        <v>778</v>
      </c>
      <c r="C2" s="574"/>
      <c r="D2" s="574"/>
      <c r="E2" s="574"/>
      <c r="F2" s="574"/>
      <c r="G2" s="574"/>
      <c r="H2" s="574"/>
    </row>
    <row r="3" spans="1:8" s="5" customFormat="1" ht="15" customHeight="1" x14ac:dyDescent="0.3">
      <c r="B3" s="64" t="s">
        <v>1014</v>
      </c>
      <c r="C3" s="65"/>
      <c r="D3" s="65"/>
      <c r="E3" s="65"/>
      <c r="F3" s="65"/>
      <c r="G3" s="65"/>
      <c r="H3" s="66"/>
    </row>
    <row r="4" spans="1:8" s="7" customFormat="1" ht="27.4" customHeight="1" x14ac:dyDescent="0.25">
      <c r="B4" s="67" t="s">
        <v>294</v>
      </c>
      <c r="C4" s="67" t="s">
        <v>295</v>
      </c>
      <c r="D4" s="67" t="s">
        <v>296</v>
      </c>
      <c r="E4" s="67" t="s">
        <v>297</v>
      </c>
      <c r="F4" s="67" t="s">
        <v>298</v>
      </c>
      <c r="G4" s="67" t="s">
        <v>299</v>
      </c>
      <c r="H4" s="68" t="s">
        <v>300</v>
      </c>
    </row>
    <row r="5" spans="1:8" s="9" customFormat="1" ht="10.9" customHeight="1" x14ac:dyDescent="0.25">
      <c r="A5" s="9">
        <v>1564</v>
      </c>
      <c r="B5" s="131" t="s">
        <v>1545</v>
      </c>
      <c r="C5" s="133"/>
      <c r="D5" s="132" t="s">
        <v>881</v>
      </c>
      <c r="E5" s="133"/>
      <c r="F5" s="133"/>
      <c r="G5" s="134"/>
      <c r="H5" s="138"/>
    </row>
    <row r="6" spans="1:8" s="9" customFormat="1" ht="10.9" customHeight="1" x14ac:dyDescent="0.25">
      <c r="B6" s="138"/>
      <c r="C6" s="133"/>
      <c r="D6" s="133"/>
      <c r="E6" s="133"/>
      <c r="F6" s="133"/>
      <c r="G6" s="134"/>
      <c r="H6" s="138"/>
    </row>
    <row r="7" spans="1:8" s="9" customFormat="1" ht="21.4" customHeight="1" x14ac:dyDescent="0.25">
      <c r="A7" s="9">
        <v>4713</v>
      </c>
      <c r="B7" s="131">
        <v>11.1</v>
      </c>
      <c r="C7" s="132" t="s">
        <v>144</v>
      </c>
      <c r="D7" s="132" t="s">
        <v>663</v>
      </c>
      <c r="E7" s="133"/>
      <c r="F7" s="133"/>
      <c r="G7" s="134"/>
      <c r="H7" s="138"/>
    </row>
    <row r="8" spans="1:8" s="10" customFormat="1" ht="10.9" customHeight="1" x14ac:dyDescent="0.25">
      <c r="B8" s="148"/>
      <c r="C8" s="174"/>
      <c r="D8" s="174"/>
      <c r="E8" s="174"/>
      <c r="F8" s="174"/>
      <c r="G8" s="175"/>
      <c r="H8" s="148"/>
    </row>
    <row r="9" spans="1:8" s="10" customFormat="1" ht="27" customHeight="1" x14ac:dyDescent="0.25">
      <c r="A9" s="10">
        <v>4714</v>
      </c>
      <c r="B9" s="142" t="s">
        <v>883</v>
      </c>
      <c r="C9" s="151" t="s">
        <v>9</v>
      </c>
      <c r="D9" s="151" t="s">
        <v>664</v>
      </c>
      <c r="E9" s="152" t="s">
        <v>34</v>
      </c>
      <c r="F9" s="176">
        <v>56</v>
      </c>
      <c r="G9" s="177"/>
      <c r="H9" s="147">
        <f>F9*G9</f>
        <v>0</v>
      </c>
    </row>
    <row r="10" spans="1:8" s="10" customFormat="1" ht="10.9" customHeight="1" x14ac:dyDescent="0.25">
      <c r="B10" s="148"/>
      <c r="C10" s="174"/>
      <c r="D10" s="174"/>
      <c r="E10" s="174"/>
      <c r="F10" s="174"/>
      <c r="G10" s="175"/>
      <c r="H10" s="148"/>
    </row>
    <row r="11" spans="1:8" s="10" customFormat="1" ht="10.9" customHeight="1" x14ac:dyDescent="0.25">
      <c r="A11" s="10">
        <v>4715</v>
      </c>
      <c r="B11" s="148"/>
      <c r="C11" s="174"/>
      <c r="D11" s="151" t="s">
        <v>155</v>
      </c>
      <c r="E11" s="174"/>
      <c r="F11" s="174"/>
      <c r="G11" s="175"/>
      <c r="H11" s="148"/>
    </row>
    <row r="12" spans="1:8" s="10" customFormat="1" ht="10.9" customHeight="1" x14ac:dyDescent="0.25">
      <c r="B12" s="148"/>
      <c r="C12" s="174"/>
      <c r="D12" s="174"/>
      <c r="E12" s="174"/>
      <c r="F12" s="174"/>
      <c r="G12" s="175"/>
      <c r="H12" s="148"/>
    </row>
    <row r="13" spans="1:8" s="10" customFormat="1" ht="10.9" customHeight="1" x14ac:dyDescent="0.25">
      <c r="A13" s="10">
        <v>4716</v>
      </c>
      <c r="B13" s="142" t="s">
        <v>884</v>
      </c>
      <c r="C13" s="151" t="s">
        <v>9</v>
      </c>
      <c r="D13" s="151" t="s">
        <v>349</v>
      </c>
      <c r="E13" s="152" t="s">
        <v>34</v>
      </c>
      <c r="F13" s="176"/>
      <c r="G13" s="177"/>
      <c r="H13" s="147">
        <f>F13*G13</f>
        <v>0</v>
      </c>
    </row>
    <row r="14" spans="1:8" s="10" customFormat="1" ht="10.9" customHeight="1" x14ac:dyDescent="0.25">
      <c r="B14" s="148"/>
      <c r="C14" s="174"/>
      <c r="D14" s="174"/>
      <c r="E14" s="174"/>
      <c r="F14" s="174"/>
      <c r="G14" s="175"/>
      <c r="H14" s="148"/>
    </row>
    <row r="15" spans="1:8" s="10" customFormat="1" ht="10.9" customHeight="1" x14ac:dyDescent="0.25">
      <c r="A15" s="10">
        <v>4717</v>
      </c>
      <c r="B15" s="148"/>
      <c r="C15" s="174"/>
      <c r="D15" s="151" t="s">
        <v>666</v>
      </c>
      <c r="E15" s="174"/>
      <c r="F15" s="174"/>
      <c r="G15" s="175"/>
      <c r="H15" s="148"/>
    </row>
    <row r="16" spans="1:8" s="10" customFormat="1" ht="10.9" customHeight="1" x14ac:dyDescent="0.25">
      <c r="B16" s="148"/>
      <c r="C16" s="174"/>
      <c r="D16" s="174"/>
      <c r="E16" s="174"/>
      <c r="F16" s="174"/>
      <c r="G16" s="175"/>
      <c r="H16" s="148"/>
    </row>
    <row r="17" spans="1:8" s="10" customFormat="1" ht="23" x14ac:dyDescent="0.25">
      <c r="A17" s="10">
        <v>4718</v>
      </c>
      <c r="B17" s="148"/>
      <c r="C17" s="174"/>
      <c r="D17" s="151" t="s">
        <v>667</v>
      </c>
      <c r="E17" s="174"/>
      <c r="F17" s="174"/>
      <c r="G17" s="175"/>
      <c r="H17" s="148"/>
    </row>
    <row r="18" spans="1:8" s="10" customFormat="1" ht="10.9" customHeight="1" x14ac:dyDescent="0.25">
      <c r="B18" s="148"/>
      <c r="C18" s="174"/>
      <c r="D18" s="174"/>
      <c r="E18" s="174"/>
      <c r="F18" s="174"/>
      <c r="G18" s="175"/>
      <c r="H18" s="148"/>
    </row>
    <row r="19" spans="1:8" s="10" customFormat="1" ht="10.9" customHeight="1" x14ac:dyDescent="0.25">
      <c r="A19" s="10">
        <v>4719</v>
      </c>
      <c r="B19" s="142" t="s">
        <v>885</v>
      </c>
      <c r="C19" s="151" t="s">
        <v>13</v>
      </c>
      <c r="D19" s="151" t="s">
        <v>668</v>
      </c>
      <c r="E19" s="152" t="s">
        <v>34</v>
      </c>
      <c r="F19" s="176">
        <v>2.4</v>
      </c>
      <c r="G19" s="177"/>
      <c r="H19" s="147">
        <f>F19*G19</f>
        <v>0</v>
      </c>
    </row>
    <row r="20" spans="1:8" s="10" customFormat="1" ht="10.9" customHeight="1" x14ac:dyDescent="0.25">
      <c r="B20" s="148"/>
      <c r="C20" s="174"/>
      <c r="D20" s="174"/>
      <c r="E20" s="174"/>
      <c r="F20" s="174"/>
      <c r="G20" s="175"/>
      <c r="H20" s="148"/>
    </row>
    <row r="21" spans="1:8" s="10" customFormat="1" ht="12.65" customHeight="1" x14ac:dyDescent="0.25">
      <c r="A21" s="10">
        <v>4720</v>
      </c>
      <c r="B21" s="142" t="s">
        <v>886</v>
      </c>
      <c r="C21" s="151" t="s">
        <v>13</v>
      </c>
      <c r="D21" s="151" t="s">
        <v>669</v>
      </c>
      <c r="E21" s="152" t="s">
        <v>34</v>
      </c>
      <c r="F21" s="176"/>
      <c r="G21" s="177"/>
      <c r="H21" s="147">
        <f>F21*G21</f>
        <v>0</v>
      </c>
    </row>
    <row r="22" spans="1:8" s="10" customFormat="1" ht="10.9" customHeight="1" x14ac:dyDescent="0.25">
      <c r="B22" s="148"/>
      <c r="C22" s="174"/>
      <c r="D22" s="174"/>
      <c r="E22" s="174"/>
      <c r="F22" s="174"/>
      <c r="G22" s="175"/>
      <c r="H22" s="148"/>
    </row>
    <row r="23" spans="1:8" s="10" customFormat="1" ht="21.4" customHeight="1" x14ac:dyDescent="0.25">
      <c r="A23" s="10">
        <v>4721</v>
      </c>
      <c r="B23" s="142">
        <v>11.2</v>
      </c>
      <c r="C23" s="132" t="s">
        <v>670</v>
      </c>
      <c r="D23" s="132" t="s">
        <v>671</v>
      </c>
      <c r="E23" s="174"/>
      <c r="F23" s="174"/>
      <c r="G23" s="175"/>
      <c r="H23" s="148"/>
    </row>
    <row r="24" spans="1:8" s="10" customFormat="1" ht="10.9" customHeight="1" x14ac:dyDescent="0.25">
      <c r="B24" s="148"/>
      <c r="C24" s="174"/>
      <c r="D24" s="174"/>
      <c r="E24" s="174"/>
      <c r="F24" s="174"/>
      <c r="G24" s="175"/>
      <c r="H24" s="148"/>
    </row>
    <row r="25" spans="1:8" s="10" customFormat="1" ht="10.9" customHeight="1" x14ac:dyDescent="0.25">
      <c r="A25" s="10">
        <v>4722</v>
      </c>
      <c r="B25" s="142"/>
      <c r="C25" s="133"/>
      <c r="D25" s="132" t="s">
        <v>176</v>
      </c>
      <c r="E25" s="174"/>
      <c r="F25" s="174"/>
      <c r="G25" s="175"/>
      <c r="H25" s="148"/>
    </row>
    <row r="26" spans="1:8" s="10" customFormat="1" ht="10.9" customHeight="1" x14ac:dyDescent="0.25">
      <c r="B26" s="148"/>
      <c r="C26" s="174"/>
      <c r="D26" s="174"/>
      <c r="E26" s="174"/>
      <c r="F26" s="174"/>
      <c r="G26" s="175"/>
      <c r="H26" s="148"/>
    </row>
    <row r="27" spans="1:8" s="10" customFormat="1" ht="21.4" customHeight="1" x14ac:dyDescent="0.25">
      <c r="A27" s="10">
        <v>4614</v>
      </c>
      <c r="B27" s="148"/>
      <c r="C27" s="151" t="s">
        <v>44</v>
      </c>
      <c r="D27" s="151" t="s">
        <v>672</v>
      </c>
      <c r="E27" s="174"/>
      <c r="F27" s="174"/>
      <c r="G27" s="175"/>
      <c r="H27" s="148"/>
    </row>
    <row r="28" spans="1:8" s="10" customFormat="1" ht="10.9" customHeight="1" x14ac:dyDescent="0.25">
      <c r="B28" s="148"/>
      <c r="C28" s="174"/>
      <c r="D28" s="174"/>
      <c r="E28" s="174"/>
      <c r="F28" s="174"/>
      <c r="G28" s="175"/>
      <c r="H28" s="148"/>
    </row>
    <row r="29" spans="1:8" s="10" customFormat="1" ht="10.9" customHeight="1" x14ac:dyDescent="0.25">
      <c r="A29" s="10">
        <v>4615</v>
      </c>
      <c r="B29" s="148"/>
      <c r="C29" s="174"/>
      <c r="D29" s="151" t="s">
        <v>673</v>
      </c>
      <c r="E29" s="174"/>
      <c r="F29" s="174"/>
      <c r="G29" s="175"/>
      <c r="H29" s="148"/>
    </row>
    <row r="30" spans="1:8" s="10" customFormat="1" ht="10.9" customHeight="1" x14ac:dyDescent="0.25">
      <c r="B30" s="148"/>
      <c r="C30" s="174"/>
      <c r="D30" s="174"/>
      <c r="E30" s="174"/>
      <c r="F30" s="174"/>
      <c r="G30" s="175"/>
      <c r="H30" s="148"/>
    </row>
    <row r="31" spans="1:8" s="10" customFormat="1" ht="10.9" customHeight="1" x14ac:dyDescent="0.25">
      <c r="A31" s="10">
        <v>4616</v>
      </c>
      <c r="B31" s="142" t="s">
        <v>1387</v>
      </c>
      <c r="C31" s="151" t="s">
        <v>44</v>
      </c>
      <c r="D31" s="151" t="s">
        <v>675</v>
      </c>
      <c r="E31" s="152" t="s">
        <v>25</v>
      </c>
      <c r="F31" s="176"/>
      <c r="G31" s="177"/>
      <c r="H31" s="147">
        <f>F31*G31</f>
        <v>0</v>
      </c>
    </row>
    <row r="32" spans="1:8" s="10" customFormat="1" ht="10.9" customHeight="1" x14ac:dyDescent="0.25">
      <c r="B32" s="148"/>
      <c r="C32" s="174"/>
      <c r="D32" s="174"/>
      <c r="E32" s="174"/>
      <c r="F32" s="174"/>
      <c r="G32" s="175"/>
      <c r="H32" s="148"/>
    </row>
    <row r="33" spans="1:8" s="10" customFormat="1" ht="21.4" customHeight="1" x14ac:dyDescent="0.25">
      <c r="A33" s="10">
        <v>4617</v>
      </c>
      <c r="B33" s="148"/>
      <c r="C33" s="174"/>
      <c r="D33" s="151" t="s">
        <v>676</v>
      </c>
      <c r="E33" s="174"/>
      <c r="F33" s="174"/>
      <c r="G33" s="175"/>
      <c r="H33" s="148"/>
    </row>
    <row r="34" spans="1:8" s="10" customFormat="1" ht="10.9" customHeight="1" x14ac:dyDescent="0.25">
      <c r="B34" s="148"/>
      <c r="C34" s="174"/>
      <c r="D34" s="174"/>
      <c r="E34" s="174"/>
      <c r="F34" s="174"/>
      <c r="G34" s="175"/>
      <c r="H34" s="148"/>
    </row>
    <row r="35" spans="1:8" s="10" customFormat="1" ht="10.9" customHeight="1" x14ac:dyDescent="0.25">
      <c r="A35" s="10">
        <v>4618</v>
      </c>
      <c r="B35" s="148"/>
      <c r="C35" s="174"/>
      <c r="D35" s="151" t="s">
        <v>677</v>
      </c>
      <c r="E35" s="174"/>
      <c r="F35" s="174"/>
      <c r="G35" s="175"/>
      <c r="H35" s="148"/>
    </row>
    <row r="36" spans="1:8" s="10" customFormat="1" ht="10.9" customHeight="1" x14ac:dyDescent="0.25">
      <c r="B36" s="148"/>
      <c r="C36" s="174"/>
      <c r="D36" s="174"/>
      <c r="E36" s="174"/>
      <c r="F36" s="174"/>
      <c r="G36" s="175"/>
      <c r="H36" s="148"/>
    </row>
    <row r="37" spans="1:8" s="10" customFormat="1" ht="10.9" customHeight="1" x14ac:dyDescent="0.25">
      <c r="A37" s="10">
        <v>4619</v>
      </c>
      <c r="B37" s="142" t="s">
        <v>1388</v>
      </c>
      <c r="C37" s="151" t="s">
        <v>44</v>
      </c>
      <c r="D37" s="151" t="s">
        <v>679</v>
      </c>
      <c r="E37" s="152" t="s">
        <v>25</v>
      </c>
      <c r="F37" s="176">
        <v>11</v>
      </c>
      <c r="G37" s="177"/>
      <c r="H37" s="147">
        <f>F37*G37</f>
        <v>0</v>
      </c>
    </row>
    <row r="38" spans="1:8" s="10" customFormat="1" ht="10.9" customHeight="1" x14ac:dyDescent="0.25">
      <c r="B38" s="148"/>
      <c r="C38" s="174"/>
      <c r="D38" s="174"/>
      <c r="E38" s="174"/>
      <c r="F38" s="174"/>
      <c r="G38" s="175"/>
      <c r="H38" s="148"/>
    </row>
    <row r="39" spans="1:8" s="10" customFormat="1" ht="10.9" customHeight="1" x14ac:dyDescent="0.25">
      <c r="A39" s="10">
        <v>4620</v>
      </c>
      <c r="B39" s="148"/>
      <c r="C39" s="174"/>
      <c r="D39" s="151" t="s">
        <v>680</v>
      </c>
      <c r="E39" s="174"/>
      <c r="F39" s="174"/>
      <c r="G39" s="175"/>
      <c r="H39" s="148"/>
    </row>
    <row r="40" spans="1:8" s="10" customFormat="1" ht="10.9" customHeight="1" x14ac:dyDescent="0.25">
      <c r="B40" s="148"/>
      <c r="C40" s="174"/>
      <c r="D40" s="174"/>
      <c r="E40" s="174"/>
      <c r="F40" s="174"/>
      <c r="G40" s="175"/>
      <c r="H40" s="148"/>
    </row>
    <row r="41" spans="1:8" s="10" customFormat="1" ht="10.9" customHeight="1" x14ac:dyDescent="0.25">
      <c r="A41" s="10">
        <v>4621</v>
      </c>
      <c r="B41" s="148"/>
      <c r="C41" s="174"/>
      <c r="D41" s="151" t="s">
        <v>681</v>
      </c>
      <c r="E41" s="174"/>
      <c r="F41" s="174"/>
      <c r="G41" s="175"/>
      <c r="H41" s="148"/>
    </row>
    <row r="42" spans="1:8" s="10" customFormat="1" ht="10.9" customHeight="1" x14ac:dyDescent="0.25">
      <c r="B42" s="148"/>
      <c r="C42" s="174"/>
      <c r="D42" s="174"/>
      <c r="E42" s="174"/>
      <c r="F42" s="174"/>
      <c r="G42" s="175"/>
      <c r="H42" s="148"/>
    </row>
    <row r="43" spans="1:8" s="10" customFormat="1" ht="10.9" customHeight="1" x14ac:dyDescent="0.25">
      <c r="A43" s="10">
        <v>4622</v>
      </c>
      <c r="B43" s="142" t="s">
        <v>1389</v>
      </c>
      <c r="C43" s="151" t="s">
        <v>44</v>
      </c>
      <c r="D43" s="151" t="s">
        <v>682</v>
      </c>
      <c r="E43" s="152" t="s">
        <v>25</v>
      </c>
      <c r="F43" s="176">
        <v>1.2</v>
      </c>
      <c r="G43" s="177"/>
      <c r="H43" s="147">
        <f>F43*G43</f>
        <v>0</v>
      </c>
    </row>
    <row r="44" spans="1:8" s="10" customFormat="1" ht="10.9" customHeight="1" x14ac:dyDescent="0.25">
      <c r="B44" s="148"/>
      <c r="C44" s="174"/>
      <c r="D44" s="174"/>
      <c r="E44" s="174"/>
      <c r="F44" s="174"/>
      <c r="G44" s="175"/>
      <c r="H44" s="148"/>
    </row>
    <row r="45" spans="1:8" s="10" customFormat="1" ht="10.9" customHeight="1" x14ac:dyDescent="0.25">
      <c r="A45" s="10">
        <v>4623</v>
      </c>
      <c r="B45" s="148"/>
      <c r="C45" s="174"/>
      <c r="D45" s="151" t="s">
        <v>673</v>
      </c>
      <c r="E45" s="174"/>
      <c r="F45" s="174"/>
      <c r="G45" s="175"/>
      <c r="H45" s="148"/>
    </row>
    <row r="46" spans="1:8" s="10" customFormat="1" ht="10.9" customHeight="1" x14ac:dyDescent="0.25">
      <c r="B46" s="148"/>
      <c r="C46" s="174"/>
      <c r="D46" s="174"/>
      <c r="E46" s="174"/>
      <c r="F46" s="174"/>
      <c r="G46" s="175"/>
      <c r="H46" s="148"/>
    </row>
    <row r="47" spans="1:8" s="10" customFormat="1" ht="27.65" customHeight="1" x14ac:dyDescent="0.25">
      <c r="A47" s="10">
        <v>4624</v>
      </c>
      <c r="B47" s="142" t="s">
        <v>1390</v>
      </c>
      <c r="C47" s="151" t="s">
        <v>44</v>
      </c>
      <c r="D47" s="151" t="s">
        <v>683</v>
      </c>
      <c r="E47" s="152" t="s">
        <v>25</v>
      </c>
      <c r="F47" s="176">
        <f>3+2</f>
        <v>5</v>
      </c>
      <c r="G47" s="177"/>
      <c r="H47" s="147">
        <f>F47*G47</f>
        <v>0</v>
      </c>
    </row>
    <row r="48" spans="1:8" s="10" customFormat="1" ht="10.9" customHeight="1" x14ac:dyDescent="0.25">
      <c r="B48" s="148"/>
      <c r="C48" s="174"/>
      <c r="D48" s="174"/>
      <c r="E48" s="174"/>
      <c r="F48" s="174"/>
      <c r="G48" s="175"/>
      <c r="H48" s="148"/>
    </row>
    <row r="49" spans="1:8" s="10" customFormat="1" ht="10.9" customHeight="1" x14ac:dyDescent="0.25">
      <c r="A49" s="10">
        <v>4625</v>
      </c>
      <c r="B49" s="142" t="s">
        <v>1391</v>
      </c>
      <c r="C49" s="132" t="s">
        <v>143</v>
      </c>
      <c r="D49" s="132" t="s">
        <v>185</v>
      </c>
      <c r="E49" s="174"/>
      <c r="F49" s="174"/>
      <c r="G49" s="175"/>
      <c r="H49" s="148"/>
    </row>
    <row r="50" spans="1:8" s="10" customFormat="1" ht="10.9" customHeight="1" x14ac:dyDescent="0.25">
      <c r="B50" s="148"/>
      <c r="C50" s="174"/>
      <c r="D50" s="174"/>
      <c r="E50" s="174"/>
      <c r="F50" s="174"/>
      <c r="G50" s="175"/>
      <c r="H50" s="148"/>
    </row>
    <row r="51" spans="1:8" s="10" customFormat="1" ht="10.9" customHeight="1" x14ac:dyDescent="0.25">
      <c r="A51" s="10">
        <v>4626</v>
      </c>
      <c r="B51" s="148"/>
      <c r="C51" s="151" t="s">
        <v>684</v>
      </c>
      <c r="D51" s="151" t="s">
        <v>685</v>
      </c>
      <c r="E51" s="174"/>
      <c r="F51" s="174"/>
      <c r="G51" s="175"/>
      <c r="H51" s="148"/>
    </row>
    <row r="52" spans="1:8" s="10" customFormat="1" ht="10.9" customHeight="1" x14ac:dyDescent="0.25">
      <c r="B52" s="148"/>
      <c r="C52" s="174"/>
      <c r="D52" s="174"/>
      <c r="E52" s="174"/>
      <c r="F52" s="174"/>
      <c r="G52" s="175"/>
      <c r="H52" s="148"/>
    </row>
    <row r="53" spans="1:8" s="10" customFormat="1" ht="10.9" customHeight="1" x14ac:dyDescent="0.25">
      <c r="A53" s="10">
        <v>4627</v>
      </c>
      <c r="B53" s="142" t="s">
        <v>887</v>
      </c>
      <c r="C53" s="174"/>
      <c r="D53" s="151" t="s">
        <v>686</v>
      </c>
      <c r="E53" s="152" t="s">
        <v>172</v>
      </c>
      <c r="F53" s="176">
        <v>0</v>
      </c>
      <c r="G53" s="177"/>
      <c r="H53" s="147">
        <f>F53*G53</f>
        <v>0</v>
      </c>
    </row>
    <row r="54" spans="1:8" s="10" customFormat="1" ht="10.9" customHeight="1" x14ac:dyDescent="0.25">
      <c r="B54" s="148"/>
      <c r="C54" s="174"/>
      <c r="D54" s="174"/>
      <c r="E54" s="174"/>
      <c r="F54" s="174"/>
      <c r="G54" s="175"/>
      <c r="H54" s="148"/>
    </row>
    <row r="55" spans="1:8" s="10" customFormat="1" ht="10.9" customHeight="1" x14ac:dyDescent="0.25">
      <c r="A55" s="10">
        <v>4628</v>
      </c>
      <c r="B55" s="148"/>
      <c r="C55" s="174"/>
      <c r="D55" s="151" t="s">
        <v>687</v>
      </c>
      <c r="E55" s="174"/>
      <c r="F55" s="174"/>
      <c r="G55" s="175"/>
      <c r="H55" s="148"/>
    </row>
    <row r="56" spans="1:8" s="10" customFormat="1" ht="10.9" customHeight="1" x14ac:dyDescent="0.25">
      <c r="B56" s="148"/>
      <c r="C56" s="174"/>
      <c r="D56" s="174"/>
      <c r="E56" s="174"/>
      <c r="F56" s="174"/>
      <c r="G56" s="175"/>
      <c r="H56" s="148"/>
    </row>
    <row r="57" spans="1:8" s="10" customFormat="1" ht="10.9" customHeight="1" x14ac:dyDescent="0.25">
      <c r="A57" s="10">
        <v>4629</v>
      </c>
      <c r="B57" s="142" t="s">
        <v>888</v>
      </c>
      <c r="C57" s="174"/>
      <c r="D57" s="151" t="s">
        <v>688</v>
      </c>
      <c r="E57" s="152" t="s">
        <v>172</v>
      </c>
      <c r="F57" s="176"/>
      <c r="G57" s="177"/>
      <c r="H57" s="147">
        <f>F57*G57</f>
        <v>0</v>
      </c>
    </row>
    <row r="58" spans="1:8" s="10" customFormat="1" ht="10.9" customHeight="1" x14ac:dyDescent="0.25">
      <c r="B58" s="148"/>
      <c r="C58" s="174"/>
      <c r="D58" s="174"/>
      <c r="E58" s="174"/>
      <c r="F58" s="174"/>
      <c r="G58" s="175"/>
      <c r="H58" s="148"/>
    </row>
    <row r="59" spans="1:8" s="10" customFormat="1" ht="10.9" customHeight="1" x14ac:dyDescent="0.25">
      <c r="A59" s="10">
        <v>4630</v>
      </c>
      <c r="B59" s="148"/>
      <c r="C59" s="151" t="s">
        <v>143</v>
      </c>
      <c r="D59" s="151" t="s">
        <v>689</v>
      </c>
      <c r="E59" s="174"/>
      <c r="F59" s="174"/>
      <c r="G59" s="175"/>
      <c r="H59" s="148"/>
    </row>
    <row r="60" spans="1:8" s="10" customFormat="1" ht="10.9" customHeight="1" x14ac:dyDescent="0.25">
      <c r="B60" s="148"/>
      <c r="C60" s="174"/>
      <c r="D60" s="174"/>
      <c r="E60" s="174"/>
      <c r="F60" s="174"/>
      <c r="G60" s="175"/>
      <c r="H60" s="148"/>
    </row>
    <row r="61" spans="1:8" s="10" customFormat="1" ht="10.9" customHeight="1" x14ac:dyDescent="0.25">
      <c r="A61" s="10">
        <v>4631</v>
      </c>
      <c r="B61" s="142" t="s">
        <v>889</v>
      </c>
      <c r="C61" s="174"/>
      <c r="D61" s="151" t="s">
        <v>690</v>
      </c>
      <c r="E61" s="152" t="s">
        <v>172</v>
      </c>
      <c r="F61" s="176">
        <v>0.2</v>
      </c>
      <c r="G61" s="177"/>
      <c r="H61" s="147">
        <f>F61*G61</f>
        <v>0</v>
      </c>
    </row>
    <row r="62" spans="1:8" s="10" customFormat="1" ht="10.9" customHeight="1" x14ac:dyDescent="0.25">
      <c r="B62" s="148"/>
      <c r="C62" s="174"/>
      <c r="D62" s="174"/>
      <c r="E62" s="174"/>
      <c r="F62" s="174"/>
      <c r="G62" s="175"/>
      <c r="H62" s="148"/>
    </row>
    <row r="63" spans="1:8" s="11" customFormat="1" ht="20.149999999999999" customHeight="1" x14ac:dyDescent="0.25">
      <c r="B63" s="293" t="s">
        <v>358</v>
      </c>
      <c r="C63" s="171"/>
      <c r="D63" s="172"/>
      <c r="E63" s="172"/>
      <c r="F63" s="172"/>
      <c r="G63" s="180"/>
      <c r="H63" s="173">
        <f>SUM(H5:H62)</f>
        <v>0</v>
      </c>
    </row>
    <row r="64" spans="1:8" s="11" customFormat="1" ht="20.149999999999999" customHeight="1" x14ac:dyDescent="0.25">
      <c r="B64" s="293" t="s">
        <v>359</v>
      </c>
      <c r="C64" s="171"/>
      <c r="D64" s="172"/>
      <c r="E64" s="172"/>
      <c r="F64" s="172"/>
      <c r="G64" s="180"/>
      <c r="H64" s="173">
        <f>H63</f>
        <v>0</v>
      </c>
    </row>
    <row r="65" spans="1:8" s="10" customFormat="1" ht="10.9" customHeight="1" x14ac:dyDescent="0.25">
      <c r="B65" s="148"/>
      <c r="C65" s="174"/>
      <c r="D65" s="174"/>
      <c r="E65" s="174"/>
      <c r="F65" s="174"/>
      <c r="G65" s="175"/>
      <c r="H65" s="148"/>
    </row>
    <row r="66" spans="1:8" s="10" customFormat="1" ht="10.9" customHeight="1" x14ac:dyDescent="0.25">
      <c r="A66" s="10">
        <v>4632</v>
      </c>
      <c r="B66" s="148"/>
      <c r="C66" s="174"/>
      <c r="D66" s="151" t="s">
        <v>691</v>
      </c>
      <c r="E66" s="174"/>
      <c r="F66" s="174"/>
      <c r="G66" s="175"/>
      <c r="H66" s="148"/>
    </row>
    <row r="67" spans="1:8" s="10" customFormat="1" ht="10.9" customHeight="1" x14ac:dyDescent="0.25">
      <c r="B67" s="148"/>
      <c r="C67" s="174"/>
      <c r="D67" s="174"/>
      <c r="E67" s="174"/>
      <c r="F67" s="174"/>
      <c r="G67" s="175"/>
      <c r="H67" s="148"/>
    </row>
    <row r="68" spans="1:8" s="10" customFormat="1" ht="10.9" customHeight="1" x14ac:dyDescent="0.25">
      <c r="A68" s="10">
        <v>4633</v>
      </c>
      <c r="B68" s="142" t="s">
        <v>890</v>
      </c>
      <c r="C68" s="174"/>
      <c r="D68" s="151" t="s">
        <v>692</v>
      </c>
      <c r="E68" s="152" t="s">
        <v>172</v>
      </c>
      <c r="F68" s="176"/>
      <c r="G68" s="177"/>
      <c r="H68" s="147">
        <f>F68*G68</f>
        <v>0</v>
      </c>
    </row>
    <row r="69" spans="1:8" s="10" customFormat="1" ht="10.9" customHeight="1" x14ac:dyDescent="0.25">
      <c r="B69" s="148"/>
      <c r="C69" s="174"/>
      <c r="D69" s="174"/>
      <c r="E69" s="174"/>
      <c r="F69" s="174"/>
      <c r="G69" s="175"/>
      <c r="H69" s="148"/>
    </row>
    <row r="70" spans="1:8" s="10" customFormat="1" ht="13.15" customHeight="1" x14ac:dyDescent="0.25">
      <c r="A70" s="10">
        <v>4634</v>
      </c>
      <c r="B70" s="148"/>
      <c r="C70" s="151" t="s">
        <v>143</v>
      </c>
      <c r="D70" s="151" t="s">
        <v>693</v>
      </c>
      <c r="E70" s="174"/>
      <c r="F70" s="174"/>
      <c r="G70" s="175"/>
      <c r="H70" s="148"/>
    </row>
    <row r="71" spans="1:8" s="10" customFormat="1" ht="10.9" customHeight="1" x14ac:dyDescent="0.25">
      <c r="B71" s="148"/>
      <c r="C71" s="174"/>
      <c r="D71" s="174"/>
      <c r="E71" s="174"/>
      <c r="F71" s="174"/>
      <c r="G71" s="175"/>
      <c r="H71" s="148"/>
    </row>
    <row r="72" spans="1:8" s="10" customFormat="1" ht="10.9" customHeight="1" x14ac:dyDescent="0.25">
      <c r="A72" s="10">
        <v>4635</v>
      </c>
      <c r="B72" s="142" t="s">
        <v>1392</v>
      </c>
      <c r="C72" s="174"/>
      <c r="D72" s="151" t="s">
        <v>694</v>
      </c>
      <c r="E72" s="152" t="s">
        <v>695</v>
      </c>
      <c r="F72" s="176"/>
      <c r="G72" s="177"/>
      <c r="H72" s="147">
        <f>F72*G72</f>
        <v>0</v>
      </c>
    </row>
    <row r="73" spans="1:8" s="10" customFormat="1" ht="10.9" customHeight="1" x14ac:dyDescent="0.25">
      <c r="B73" s="148"/>
      <c r="C73" s="174"/>
      <c r="D73" s="174"/>
      <c r="E73" s="174"/>
      <c r="F73" s="174"/>
      <c r="G73" s="175"/>
      <c r="H73" s="148"/>
    </row>
    <row r="74" spans="1:8" s="10" customFormat="1" ht="10.9" customHeight="1" x14ac:dyDescent="0.25">
      <c r="A74" s="10">
        <v>4636</v>
      </c>
      <c r="B74" s="142" t="s">
        <v>1393</v>
      </c>
      <c r="C74" s="174"/>
      <c r="D74" s="151" t="s">
        <v>696</v>
      </c>
      <c r="E74" s="152" t="s">
        <v>695</v>
      </c>
      <c r="F74" s="176">
        <v>22</v>
      </c>
      <c r="G74" s="177"/>
      <c r="H74" s="147">
        <f>F74*G74</f>
        <v>0</v>
      </c>
    </row>
    <row r="75" spans="1:8" s="10" customFormat="1" ht="10.9" customHeight="1" x14ac:dyDescent="0.25">
      <c r="A75" s="10">
        <v>4637</v>
      </c>
      <c r="B75" s="142" t="s">
        <v>1394</v>
      </c>
      <c r="C75" s="174"/>
      <c r="D75" s="151" t="s">
        <v>697</v>
      </c>
      <c r="E75" s="152" t="s">
        <v>695</v>
      </c>
      <c r="F75" s="176">
        <v>30</v>
      </c>
      <c r="G75" s="177"/>
      <c r="H75" s="147">
        <f>F75*G75</f>
        <v>0</v>
      </c>
    </row>
    <row r="76" spans="1:8" s="10" customFormat="1" ht="10.9" customHeight="1" x14ac:dyDescent="0.25">
      <c r="B76" s="148"/>
      <c r="C76" s="174"/>
      <c r="D76" s="174"/>
      <c r="E76" s="174"/>
      <c r="F76" s="174"/>
      <c r="G76" s="175"/>
      <c r="H76" s="148"/>
    </row>
    <row r="77" spans="1:8" s="10" customFormat="1" ht="10.9" customHeight="1" x14ac:dyDescent="0.25">
      <c r="A77" s="10">
        <v>4638</v>
      </c>
      <c r="B77" s="142" t="s">
        <v>1395</v>
      </c>
      <c r="C77" s="174"/>
      <c r="D77" s="132" t="s">
        <v>698</v>
      </c>
      <c r="E77" s="174"/>
      <c r="F77" s="174"/>
      <c r="G77" s="175"/>
      <c r="H77" s="148"/>
    </row>
    <row r="78" spans="1:8" s="10" customFormat="1" ht="10.9" customHeight="1" x14ac:dyDescent="0.25">
      <c r="B78" s="148"/>
      <c r="C78" s="174"/>
      <c r="D78" s="174"/>
      <c r="E78" s="174"/>
      <c r="F78" s="174"/>
      <c r="G78" s="175"/>
      <c r="H78" s="148"/>
    </row>
    <row r="79" spans="1:8" s="10" customFormat="1" ht="10.9" customHeight="1" x14ac:dyDescent="0.25">
      <c r="A79" s="10">
        <v>4639</v>
      </c>
      <c r="B79" s="148"/>
      <c r="C79" s="174"/>
      <c r="D79" s="151" t="s">
        <v>699</v>
      </c>
      <c r="E79" s="174"/>
      <c r="F79" s="174"/>
      <c r="G79" s="175"/>
      <c r="H79" s="148"/>
    </row>
    <row r="80" spans="1:8" s="10" customFormat="1" ht="10.9" customHeight="1" x14ac:dyDescent="0.25">
      <c r="B80" s="148"/>
      <c r="C80" s="174"/>
      <c r="D80" s="174"/>
      <c r="E80" s="174"/>
      <c r="F80" s="174"/>
      <c r="G80" s="175"/>
      <c r="H80" s="148"/>
    </row>
    <row r="81" spans="1:8" s="10" customFormat="1" ht="10.9" customHeight="1" x14ac:dyDescent="0.25">
      <c r="A81" s="10">
        <v>4640</v>
      </c>
      <c r="B81" s="148"/>
      <c r="C81" s="174"/>
      <c r="D81" s="151" t="s">
        <v>700</v>
      </c>
      <c r="E81" s="174"/>
      <c r="F81" s="174"/>
      <c r="G81" s="175"/>
      <c r="H81" s="148"/>
    </row>
    <row r="82" spans="1:8" s="10" customFormat="1" ht="10.9" customHeight="1" x14ac:dyDescent="0.25">
      <c r="B82" s="148"/>
      <c r="C82" s="174"/>
      <c r="D82" s="174"/>
      <c r="E82" s="174"/>
      <c r="F82" s="174"/>
      <c r="G82" s="175"/>
      <c r="H82" s="148"/>
    </row>
    <row r="83" spans="1:8" s="10" customFormat="1" ht="10.9" customHeight="1" x14ac:dyDescent="0.25">
      <c r="A83" s="10">
        <v>4641</v>
      </c>
      <c r="B83" s="148"/>
      <c r="C83" s="151" t="s">
        <v>701</v>
      </c>
      <c r="D83" s="151" t="s">
        <v>702</v>
      </c>
      <c r="E83" s="174"/>
      <c r="F83" s="174"/>
      <c r="G83" s="175"/>
      <c r="H83" s="148"/>
    </row>
    <row r="84" spans="1:8" s="10" customFormat="1" ht="10.9" customHeight="1" x14ac:dyDescent="0.25">
      <c r="B84" s="148"/>
      <c r="C84" s="174"/>
      <c r="D84" s="174"/>
      <c r="E84" s="174"/>
      <c r="F84" s="174"/>
      <c r="G84" s="175"/>
      <c r="H84" s="148"/>
    </row>
    <row r="85" spans="1:8" s="10" customFormat="1" ht="10.9" customHeight="1" x14ac:dyDescent="0.25">
      <c r="A85" s="10">
        <v>4642</v>
      </c>
      <c r="B85" s="142" t="s">
        <v>891</v>
      </c>
      <c r="C85" s="174"/>
      <c r="D85" s="151" t="s">
        <v>703</v>
      </c>
      <c r="E85" s="152" t="s">
        <v>34</v>
      </c>
      <c r="F85" s="176">
        <v>2.5</v>
      </c>
      <c r="G85" s="177"/>
      <c r="H85" s="147">
        <f>F85*G85</f>
        <v>0</v>
      </c>
    </row>
    <row r="86" spans="1:8" s="10" customFormat="1" ht="10.9" customHeight="1" x14ac:dyDescent="0.25">
      <c r="B86" s="148"/>
      <c r="C86" s="174"/>
      <c r="D86" s="174"/>
      <c r="E86" s="174"/>
      <c r="F86" s="174"/>
      <c r="G86" s="175"/>
      <c r="H86" s="148"/>
    </row>
    <row r="87" spans="1:8" s="10" customFormat="1" ht="10.9" customHeight="1" x14ac:dyDescent="0.25">
      <c r="A87" s="10">
        <v>4643</v>
      </c>
      <c r="B87" s="142" t="s">
        <v>892</v>
      </c>
      <c r="C87" s="174"/>
      <c r="D87" s="151" t="s">
        <v>704</v>
      </c>
      <c r="E87" s="152" t="s">
        <v>34</v>
      </c>
      <c r="F87" s="176">
        <v>6</v>
      </c>
      <c r="G87" s="177"/>
      <c r="H87" s="147">
        <f>F87*G87</f>
        <v>0</v>
      </c>
    </row>
    <row r="88" spans="1:8" s="10" customFormat="1" ht="10.9" customHeight="1" x14ac:dyDescent="0.25">
      <c r="B88" s="148"/>
      <c r="C88" s="174"/>
      <c r="D88" s="174"/>
      <c r="E88" s="174"/>
      <c r="F88" s="174"/>
      <c r="G88" s="175"/>
      <c r="H88" s="148"/>
    </row>
    <row r="89" spans="1:8" s="10" customFormat="1" ht="10.9" customHeight="1" x14ac:dyDescent="0.25">
      <c r="A89" s="10">
        <v>4644</v>
      </c>
      <c r="B89" s="142" t="s">
        <v>893</v>
      </c>
      <c r="C89" s="174"/>
      <c r="D89" s="151" t="s">
        <v>705</v>
      </c>
      <c r="E89" s="152" t="s">
        <v>34</v>
      </c>
      <c r="F89" s="176">
        <v>1.6</v>
      </c>
      <c r="G89" s="177"/>
      <c r="H89" s="147">
        <f>F89*G89</f>
        <v>0</v>
      </c>
    </row>
    <row r="90" spans="1:8" s="10" customFormat="1" ht="10.9" customHeight="1" x14ac:dyDescent="0.25">
      <c r="B90" s="148"/>
      <c r="C90" s="174"/>
      <c r="D90" s="174"/>
      <c r="E90" s="174"/>
      <c r="F90" s="174"/>
      <c r="G90" s="175"/>
      <c r="H90" s="148"/>
    </row>
    <row r="91" spans="1:8" s="10" customFormat="1" ht="10.9" customHeight="1" x14ac:dyDescent="0.25">
      <c r="A91" s="10">
        <v>4645</v>
      </c>
      <c r="B91" s="142" t="s">
        <v>894</v>
      </c>
      <c r="C91" s="174"/>
      <c r="D91" s="151" t="s">
        <v>706</v>
      </c>
      <c r="E91" s="152" t="s">
        <v>34</v>
      </c>
      <c r="F91" s="176">
        <v>3</v>
      </c>
      <c r="G91" s="177"/>
      <c r="H91" s="147">
        <f>F91*G91</f>
        <v>0</v>
      </c>
    </row>
    <row r="92" spans="1:8" s="10" customFormat="1" ht="10.9" customHeight="1" x14ac:dyDescent="0.25">
      <c r="B92" s="148"/>
      <c r="C92" s="174"/>
      <c r="D92" s="174"/>
      <c r="E92" s="174"/>
      <c r="F92" s="174"/>
      <c r="G92" s="175"/>
      <c r="H92" s="148"/>
    </row>
    <row r="93" spans="1:8" s="10" customFormat="1" ht="10.9" customHeight="1" x14ac:dyDescent="0.25">
      <c r="A93" s="10">
        <v>4646</v>
      </c>
      <c r="B93" s="142" t="s">
        <v>895</v>
      </c>
      <c r="C93" s="174"/>
      <c r="D93" s="151" t="s">
        <v>707</v>
      </c>
      <c r="E93" s="152" t="s">
        <v>34</v>
      </c>
      <c r="F93" s="176">
        <v>0.1</v>
      </c>
      <c r="G93" s="177"/>
      <c r="H93" s="147">
        <f>F93*G93</f>
        <v>0</v>
      </c>
    </row>
    <row r="94" spans="1:8" s="10" customFormat="1" ht="10.9" customHeight="1" x14ac:dyDescent="0.25">
      <c r="B94" s="148"/>
      <c r="C94" s="174"/>
      <c r="D94" s="174"/>
      <c r="E94" s="174"/>
      <c r="F94" s="174"/>
      <c r="G94" s="175"/>
      <c r="H94" s="148"/>
    </row>
    <row r="95" spans="1:8" s="10" customFormat="1" ht="10.9" customHeight="1" x14ac:dyDescent="0.25">
      <c r="A95" s="10">
        <v>4647</v>
      </c>
      <c r="B95" s="148"/>
      <c r="C95" s="151" t="s">
        <v>58</v>
      </c>
      <c r="D95" s="132" t="s">
        <v>240</v>
      </c>
      <c r="E95" s="174"/>
      <c r="F95" s="174"/>
      <c r="G95" s="175"/>
      <c r="H95" s="148"/>
    </row>
    <row r="96" spans="1:8" s="10" customFormat="1" ht="10.9" customHeight="1" x14ac:dyDescent="0.25">
      <c r="B96" s="148"/>
      <c r="C96" s="174"/>
      <c r="D96" s="174"/>
      <c r="E96" s="174"/>
      <c r="F96" s="174"/>
      <c r="G96" s="175"/>
      <c r="H96" s="148"/>
    </row>
    <row r="97" spans="1:8" s="10" customFormat="1" ht="10.9" customHeight="1" x14ac:dyDescent="0.25">
      <c r="A97" s="10">
        <v>4648</v>
      </c>
      <c r="B97" s="148"/>
      <c r="C97" s="151" t="s">
        <v>58</v>
      </c>
      <c r="D97" s="151" t="s">
        <v>708</v>
      </c>
      <c r="E97" s="174"/>
      <c r="F97" s="174"/>
      <c r="G97" s="175"/>
      <c r="H97" s="148"/>
    </row>
    <row r="98" spans="1:8" s="10" customFormat="1" ht="10.9" customHeight="1" x14ac:dyDescent="0.25">
      <c r="B98" s="148"/>
      <c r="C98" s="174"/>
      <c r="D98" s="174"/>
      <c r="E98" s="174"/>
      <c r="F98" s="174"/>
      <c r="G98" s="175"/>
      <c r="H98" s="148"/>
    </row>
    <row r="99" spans="1:8" s="10" customFormat="1" ht="10.9" customHeight="1" x14ac:dyDescent="0.25">
      <c r="A99" s="10">
        <v>4649</v>
      </c>
      <c r="B99" s="142" t="s">
        <v>896</v>
      </c>
      <c r="C99" s="174"/>
      <c r="D99" s="151" t="s">
        <v>709</v>
      </c>
      <c r="E99" s="152" t="s">
        <v>25</v>
      </c>
      <c r="F99" s="176">
        <v>12</v>
      </c>
      <c r="G99" s="177"/>
      <c r="H99" s="147">
        <f>F99*G99</f>
        <v>0</v>
      </c>
    </row>
    <row r="100" spans="1:8" s="10" customFormat="1" ht="10.9" customHeight="1" x14ac:dyDescent="0.25">
      <c r="B100" s="148"/>
      <c r="C100" s="174"/>
      <c r="D100" s="174"/>
      <c r="E100" s="174"/>
      <c r="F100" s="174"/>
      <c r="G100" s="175"/>
      <c r="H100" s="148"/>
    </row>
    <row r="101" spans="1:8" s="10" customFormat="1" ht="10.9" customHeight="1" x14ac:dyDescent="0.25">
      <c r="A101" s="10">
        <v>4650</v>
      </c>
      <c r="B101" s="148"/>
      <c r="C101" s="151" t="s">
        <v>58</v>
      </c>
      <c r="D101" s="151" t="s">
        <v>710</v>
      </c>
      <c r="E101" s="174"/>
      <c r="F101" s="174"/>
      <c r="G101" s="175"/>
      <c r="H101" s="148"/>
    </row>
    <row r="102" spans="1:8" s="10" customFormat="1" ht="10.9" customHeight="1" x14ac:dyDescent="0.25">
      <c r="B102" s="148"/>
      <c r="C102" s="174"/>
      <c r="D102" s="174"/>
      <c r="E102" s="174"/>
      <c r="F102" s="174"/>
      <c r="G102" s="175"/>
      <c r="H102" s="148"/>
    </row>
    <row r="103" spans="1:8" s="10" customFormat="1" ht="13.9" customHeight="1" x14ac:dyDescent="0.25">
      <c r="A103" s="10">
        <v>4651</v>
      </c>
      <c r="B103" s="142" t="s">
        <v>897</v>
      </c>
      <c r="C103" s="174"/>
      <c r="D103" s="151" t="s">
        <v>711</v>
      </c>
      <c r="E103" s="152" t="s">
        <v>25</v>
      </c>
      <c r="F103" s="176">
        <v>11</v>
      </c>
      <c r="G103" s="177"/>
      <c r="H103" s="147">
        <f>F103*G103</f>
        <v>0</v>
      </c>
    </row>
    <row r="104" spans="1:8" s="10" customFormat="1" ht="10.9" customHeight="1" x14ac:dyDescent="0.25">
      <c r="B104" s="148"/>
      <c r="C104" s="174"/>
      <c r="D104" s="174"/>
      <c r="E104" s="174"/>
      <c r="F104" s="174"/>
      <c r="G104" s="175"/>
      <c r="H104" s="148"/>
    </row>
    <row r="105" spans="1:8" s="10" customFormat="1" ht="17.5" customHeight="1" x14ac:dyDescent="0.25">
      <c r="A105" s="10">
        <v>4652</v>
      </c>
      <c r="B105" s="142" t="s">
        <v>1396</v>
      </c>
      <c r="C105" s="174"/>
      <c r="D105" s="151" t="s">
        <v>712</v>
      </c>
      <c r="E105" s="152" t="s">
        <v>25</v>
      </c>
      <c r="F105" s="176">
        <v>8</v>
      </c>
      <c r="G105" s="177"/>
      <c r="H105" s="147">
        <f>F105*G105</f>
        <v>0</v>
      </c>
    </row>
    <row r="106" spans="1:8" s="10" customFormat="1" ht="13.9" customHeight="1" x14ac:dyDescent="0.25">
      <c r="B106" s="148"/>
      <c r="C106" s="174"/>
      <c r="D106" s="174"/>
      <c r="E106" s="174"/>
      <c r="F106" s="174"/>
      <c r="G106" s="175"/>
      <c r="H106" s="148"/>
    </row>
    <row r="107" spans="1:8" s="10" customFormat="1" ht="15" customHeight="1" x14ac:dyDescent="0.25">
      <c r="A107" s="10">
        <v>4653</v>
      </c>
      <c r="B107" s="142" t="s">
        <v>1397</v>
      </c>
      <c r="C107" s="174"/>
      <c r="D107" s="151" t="s">
        <v>713</v>
      </c>
      <c r="E107" s="152" t="s">
        <v>25</v>
      </c>
      <c r="F107" s="176">
        <v>1</v>
      </c>
      <c r="G107" s="177"/>
      <c r="H107" s="147">
        <f>F107*G107</f>
        <v>0</v>
      </c>
    </row>
    <row r="108" spans="1:8" s="10" customFormat="1" ht="10.9" customHeight="1" x14ac:dyDescent="0.25">
      <c r="B108" s="148"/>
      <c r="C108" s="174"/>
      <c r="D108" s="174"/>
      <c r="E108" s="174"/>
      <c r="F108" s="174"/>
      <c r="G108" s="175"/>
      <c r="H108" s="148"/>
    </row>
    <row r="109" spans="1:8" s="10" customFormat="1" ht="10.9" customHeight="1" x14ac:dyDescent="0.25">
      <c r="A109" s="10">
        <v>4654</v>
      </c>
      <c r="B109" s="142" t="s">
        <v>1398</v>
      </c>
      <c r="C109" s="174"/>
      <c r="D109" s="132" t="s">
        <v>714</v>
      </c>
      <c r="E109" s="174"/>
      <c r="F109" s="174"/>
      <c r="G109" s="175"/>
      <c r="H109" s="148"/>
    </row>
    <row r="110" spans="1:8" s="10" customFormat="1" ht="10.9" customHeight="1" x14ac:dyDescent="0.25">
      <c r="B110" s="148"/>
      <c r="C110" s="174"/>
      <c r="D110" s="174"/>
      <c r="E110" s="174"/>
      <c r="F110" s="174"/>
      <c r="G110" s="175"/>
      <c r="H110" s="148"/>
    </row>
    <row r="111" spans="1:8" s="10" customFormat="1" ht="10.9" customHeight="1" x14ac:dyDescent="0.25">
      <c r="A111" s="10">
        <v>4655</v>
      </c>
      <c r="B111" s="142" t="s">
        <v>1398</v>
      </c>
      <c r="C111" s="132" t="s">
        <v>715</v>
      </c>
      <c r="D111" s="132" t="s">
        <v>716</v>
      </c>
      <c r="E111" s="174"/>
      <c r="F111" s="174"/>
      <c r="G111" s="175"/>
      <c r="H111" s="148"/>
    </row>
    <row r="112" spans="1:8" s="10" customFormat="1" ht="10.9" customHeight="1" x14ac:dyDescent="0.25">
      <c r="B112" s="148"/>
      <c r="C112" s="174"/>
      <c r="D112" s="174"/>
      <c r="E112" s="174"/>
      <c r="F112" s="174"/>
      <c r="G112" s="175"/>
      <c r="H112" s="148"/>
    </row>
    <row r="113" spans="1:8" s="10" customFormat="1" ht="38.5" customHeight="1" x14ac:dyDescent="0.25">
      <c r="A113" s="10">
        <v>4656</v>
      </c>
      <c r="B113" s="142" t="s">
        <v>898</v>
      </c>
      <c r="C113" s="174"/>
      <c r="D113" s="151" t="s">
        <v>717</v>
      </c>
      <c r="E113" s="152" t="s">
        <v>25</v>
      </c>
      <c r="F113" s="176">
        <v>42</v>
      </c>
      <c r="G113" s="177"/>
      <c r="H113" s="147">
        <f>F113*G113</f>
        <v>0</v>
      </c>
    </row>
    <row r="114" spans="1:8" s="10" customFormat="1" ht="10.9" customHeight="1" x14ac:dyDescent="0.25">
      <c r="B114" s="148"/>
      <c r="C114" s="174"/>
      <c r="D114" s="174"/>
      <c r="E114" s="174"/>
      <c r="F114" s="174"/>
      <c r="G114" s="175"/>
      <c r="H114" s="148"/>
    </row>
    <row r="115" spans="1:8" s="10" customFormat="1" ht="37.15" customHeight="1" x14ac:dyDescent="0.25">
      <c r="A115" s="10">
        <v>4657</v>
      </c>
      <c r="B115" s="142" t="s">
        <v>899</v>
      </c>
      <c r="C115" s="174"/>
      <c r="D115" s="151" t="s">
        <v>718</v>
      </c>
      <c r="E115" s="152" t="s">
        <v>25</v>
      </c>
      <c r="F115" s="176">
        <v>10</v>
      </c>
      <c r="G115" s="177"/>
      <c r="H115" s="147">
        <f>F115*G115</f>
        <v>0</v>
      </c>
    </row>
    <row r="116" spans="1:8" s="10" customFormat="1" ht="10.9" customHeight="1" x14ac:dyDescent="0.25">
      <c r="B116" s="148"/>
      <c r="C116" s="174"/>
      <c r="D116" s="174"/>
      <c r="E116" s="174"/>
      <c r="F116" s="174"/>
      <c r="G116" s="175"/>
      <c r="H116" s="148"/>
    </row>
    <row r="117" spans="1:8" s="10" customFormat="1" ht="40.15" customHeight="1" x14ac:dyDescent="0.25">
      <c r="A117" s="10">
        <v>4658</v>
      </c>
      <c r="B117" s="142" t="s">
        <v>900</v>
      </c>
      <c r="C117" s="174"/>
      <c r="D117" s="151" t="s">
        <v>719</v>
      </c>
      <c r="E117" s="152" t="s">
        <v>25</v>
      </c>
      <c r="F117" s="176"/>
      <c r="G117" s="177"/>
      <c r="H117" s="147">
        <f>F117*G117</f>
        <v>0</v>
      </c>
    </row>
    <row r="118" spans="1:8" s="10" customFormat="1" ht="10.9" customHeight="1" x14ac:dyDescent="0.25">
      <c r="B118" s="148"/>
      <c r="C118" s="174"/>
      <c r="D118" s="174"/>
      <c r="E118" s="174"/>
      <c r="F118" s="174"/>
      <c r="G118" s="175"/>
      <c r="H118" s="148"/>
    </row>
    <row r="119" spans="1:8" s="10" customFormat="1" ht="10.9" customHeight="1" x14ac:dyDescent="0.25">
      <c r="A119" s="10">
        <v>4659</v>
      </c>
      <c r="B119" s="142" t="s">
        <v>901</v>
      </c>
      <c r="C119" s="174"/>
      <c r="D119" s="151" t="s">
        <v>720</v>
      </c>
      <c r="E119" s="152" t="s">
        <v>5</v>
      </c>
      <c r="F119" s="176">
        <v>15</v>
      </c>
      <c r="G119" s="177"/>
      <c r="H119" s="147">
        <f>F119*G119</f>
        <v>0</v>
      </c>
    </row>
    <row r="120" spans="1:8" s="10" customFormat="1" ht="10.9" customHeight="1" x14ac:dyDescent="0.25">
      <c r="B120" s="148"/>
      <c r="C120" s="174"/>
      <c r="D120" s="174"/>
      <c r="E120" s="174"/>
      <c r="F120" s="174"/>
      <c r="G120" s="175"/>
      <c r="H120" s="148"/>
    </row>
    <row r="121" spans="1:8" s="10" customFormat="1" ht="10.9" customHeight="1" x14ac:dyDescent="0.25">
      <c r="A121" s="10">
        <v>4660</v>
      </c>
      <c r="B121" s="142" t="s">
        <v>902</v>
      </c>
      <c r="C121" s="174"/>
      <c r="D121" s="151" t="s">
        <v>721</v>
      </c>
      <c r="E121" s="152" t="s">
        <v>5</v>
      </c>
      <c r="F121" s="176"/>
      <c r="G121" s="177"/>
      <c r="H121" s="147">
        <f>F121*G121</f>
        <v>0</v>
      </c>
    </row>
    <row r="122" spans="1:8" s="10" customFormat="1" ht="10.9" customHeight="1" x14ac:dyDescent="0.25">
      <c r="B122" s="148"/>
      <c r="C122" s="174"/>
      <c r="D122" s="174"/>
      <c r="E122" s="174"/>
      <c r="F122" s="174"/>
      <c r="G122" s="175"/>
      <c r="H122" s="148"/>
    </row>
    <row r="123" spans="1:8" s="11" customFormat="1" ht="20.149999999999999" customHeight="1" x14ac:dyDescent="0.25">
      <c r="B123" s="293" t="s">
        <v>358</v>
      </c>
      <c r="C123" s="171"/>
      <c r="D123" s="172"/>
      <c r="E123" s="172"/>
      <c r="F123" s="172"/>
      <c r="G123" s="180"/>
      <c r="H123" s="173">
        <f>SUM(H64:H122)</f>
        <v>0</v>
      </c>
    </row>
    <row r="124" spans="1:8" s="11" customFormat="1" ht="20.149999999999999" customHeight="1" x14ac:dyDescent="0.25">
      <c r="B124" s="293" t="s">
        <v>1541</v>
      </c>
      <c r="C124" s="171"/>
      <c r="D124" s="172"/>
      <c r="E124" s="172"/>
      <c r="F124" s="172"/>
      <c r="G124" s="180"/>
      <c r="H124" s="173">
        <f>H123</f>
        <v>0</v>
      </c>
    </row>
    <row r="125" spans="1:8" s="10" customFormat="1" ht="10.9" customHeight="1" x14ac:dyDescent="0.25">
      <c r="B125" s="148"/>
      <c r="C125" s="174"/>
      <c r="D125" s="174"/>
      <c r="E125" s="174"/>
      <c r="F125" s="174"/>
      <c r="G125" s="175"/>
      <c r="H125" s="148"/>
    </row>
    <row r="126" spans="1:8" s="10" customFormat="1" ht="28.9" customHeight="1" x14ac:dyDescent="0.25">
      <c r="A126" s="10">
        <v>4661</v>
      </c>
      <c r="B126" s="142" t="s">
        <v>903</v>
      </c>
      <c r="C126" s="151" t="s">
        <v>722</v>
      </c>
      <c r="D126" s="151" t="s">
        <v>723</v>
      </c>
      <c r="E126" s="152" t="s">
        <v>25</v>
      </c>
      <c r="F126" s="176">
        <v>3</v>
      </c>
      <c r="G126" s="177"/>
      <c r="H126" s="147">
        <f>F126*G126</f>
        <v>0</v>
      </c>
    </row>
    <row r="127" spans="1:8" s="10" customFormat="1" ht="10.9" customHeight="1" x14ac:dyDescent="0.25">
      <c r="B127" s="148"/>
      <c r="C127" s="174"/>
      <c r="D127" s="174"/>
      <c r="E127" s="174"/>
      <c r="F127" s="174"/>
      <c r="G127" s="175"/>
      <c r="H127" s="148"/>
    </row>
    <row r="128" spans="1:8" s="10" customFormat="1" ht="27" customHeight="1" x14ac:dyDescent="0.25">
      <c r="A128" s="10">
        <v>4662</v>
      </c>
      <c r="B128" s="142" t="s">
        <v>904</v>
      </c>
      <c r="C128" s="151" t="s">
        <v>724</v>
      </c>
      <c r="D128" s="151" t="s">
        <v>725</v>
      </c>
      <c r="E128" s="152" t="s">
        <v>25</v>
      </c>
      <c r="F128" s="176">
        <v>12</v>
      </c>
      <c r="G128" s="177"/>
      <c r="H128" s="147">
        <f>F128*G128</f>
        <v>0</v>
      </c>
    </row>
    <row r="129" spans="1:8" s="10" customFormat="1" ht="10.9" customHeight="1" x14ac:dyDescent="0.25">
      <c r="B129" s="148"/>
      <c r="C129" s="174"/>
      <c r="D129" s="174"/>
      <c r="E129" s="174"/>
      <c r="F129" s="174"/>
      <c r="G129" s="175"/>
      <c r="H129" s="148"/>
    </row>
    <row r="130" spans="1:8" s="10" customFormat="1" ht="32.15" customHeight="1" x14ac:dyDescent="0.25">
      <c r="A130" s="10">
        <v>4663</v>
      </c>
      <c r="B130" s="142" t="s">
        <v>905</v>
      </c>
      <c r="C130" s="151" t="s">
        <v>724</v>
      </c>
      <c r="D130" s="151" t="s">
        <v>726</v>
      </c>
      <c r="E130" s="152" t="s">
        <v>25</v>
      </c>
      <c r="F130" s="176">
        <v>6</v>
      </c>
      <c r="G130" s="177"/>
      <c r="H130" s="147">
        <f>F130*G130</f>
        <v>0</v>
      </c>
    </row>
    <row r="131" spans="1:8" s="10" customFormat="1" ht="10.9" customHeight="1" x14ac:dyDescent="0.25">
      <c r="B131" s="148"/>
      <c r="C131" s="174"/>
      <c r="D131" s="174"/>
      <c r="E131" s="174"/>
      <c r="F131" s="174"/>
      <c r="G131" s="175"/>
      <c r="H131" s="148"/>
    </row>
    <row r="132" spans="1:8" s="10" customFormat="1" ht="24.65" customHeight="1" x14ac:dyDescent="0.25">
      <c r="A132" s="10">
        <v>4664</v>
      </c>
      <c r="B132" s="142" t="s">
        <v>906</v>
      </c>
      <c r="C132" s="151" t="s">
        <v>722</v>
      </c>
      <c r="D132" s="151" t="s">
        <v>727</v>
      </c>
      <c r="E132" s="152" t="s">
        <v>5</v>
      </c>
      <c r="F132" s="176">
        <v>13.2</v>
      </c>
      <c r="G132" s="177"/>
      <c r="H132" s="147">
        <f>F132*G132</f>
        <v>0</v>
      </c>
    </row>
    <row r="133" spans="1:8" s="10" customFormat="1" ht="10.9" customHeight="1" x14ac:dyDescent="0.25">
      <c r="B133" s="148"/>
      <c r="C133" s="174"/>
      <c r="D133" s="174"/>
      <c r="E133" s="174"/>
      <c r="F133" s="174"/>
      <c r="G133" s="175"/>
      <c r="H133" s="148"/>
    </row>
    <row r="134" spans="1:8" s="10" customFormat="1" ht="10.9" customHeight="1" x14ac:dyDescent="0.25">
      <c r="A134" s="10">
        <v>4665</v>
      </c>
      <c r="B134" s="142" t="s">
        <v>1399</v>
      </c>
      <c r="C134" s="132" t="s">
        <v>728</v>
      </c>
      <c r="D134" s="132" t="s">
        <v>729</v>
      </c>
      <c r="E134" s="174"/>
      <c r="F134" s="174"/>
      <c r="G134" s="175"/>
      <c r="H134" s="148"/>
    </row>
    <row r="135" spans="1:8" s="10" customFormat="1" ht="10.9" customHeight="1" x14ac:dyDescent="0.25">
      <c r="B135" s="148"/>
      <c r="C135" s="174"/>
      <c r="D135" s="174"/>
      <c r="E135" s="174"/>
      <c r="F135" s="174"/>
      <c r="G135" s="175"/>
      <c r="H135" s="148"/>
    </row>
    <row r="136" spans="1:8" s="10" customFormat="1" ht="10.9" customHeight="1" x14ac:dyDescent="0.25">
      <c r="A136" s="10">
        <v>4666</v>
      </c>
      <c r="B136" s="142" t="s">
        <v>1400</v>
      </c>
      <c r="C136" s="174"/>
      <c r="D136" s="151" t="s">
        <v>730</v>
      </c>
      <c r="E136" s="152" t="s">
        <v>25</v>
      </c>
      <c r="F136" s="176">
        <v>46</v>
      </c>
      <c r="G136" s="177"/>
      <c r="H136" s="147">
        <f>F136*G136</f>
        <v>0</v>
      </c>
    </row>
    <row r="137" spans="1:8" s="10" customFormat="1" ht="10.9" customHeight="1" x14ac:dyDescent="0.25">
      <c r="B137" s="148"/>
      <c r="C137" s="174"/>
      <c r="D137" s="174"/>
      <c r="E137" s="174"/>
      <c r="F137" s="174"/>
      <c r="G137" s="175"/>
      <c r="H137" s="148"/>
    </row>
    <row r="138" spans="1:8" s="10" customFormat="1" ht="10.9" customHeight="1" x14ac:dyDescent="0.25">
      <c r="A138" s="10">
        <v>4667</v>
      </c>
      <c r="B138" s="142" t="s">
        <v>1401</v>
      </c>
      <c r="C138" s="132" t="s">
        <v>731</v>
      </c>
      <c r="D138" s="132" t="s">
        <v>732</v>
      </c>
      <c r="E138" s="174"/>
      <c r="F138" s="174"/>
      <c r="G138" s="175"/>
      <c r="H138" s="148"/>
    </row>
    <row r="139" spans="1:8" s="10" customFormat="1" ht="10.9" customHeight="1" x14ac:dyDescent="0.25">
      <c r="B139" s="148"/>
      <c r="C139" s="174"/>
      <c r="D139" s="174"/>
      <c r="E139" s="174"/>
      <c r="F139" s="174"/>
      <c r="G139" s="175"/>
      <c r="H139" s="148"/>
    </row>
    <row r="140" spans="1:8" s="10" customFormat="1" ht="10.9" customHeight="1" x14ac:dyDescent="0.25">
      <c r="A140" s="10">
        <v>4668</v>
      </c>
      <c r="B140" s="142" t="s">
        <v>907</v>
      </c>
      <c r="C140" s="151" t="s">
        <v>731</v>
      </c>
      <c r="D140" s="151" t="s">
        <v>733</v>
      </c>
      <c r="E140" s="152" t="s">
        <v>5</v>
      </c>
      <c r="F140" s="176">
        <v>3</v>
      </c>
      <c r="G140" s="177"/>
      <c r="H140" s="147">
        <f>F140*G140</f>
        <v>0</v>
      </c>
    </row>
    <row r="141" spans="1:8" s="10" customFormat="1" ht="10.9" customHeight="1" x14ac:dyDescent="0.25">
      <c r="B141" s="148"/>
      <c r="C141" s="174"/>
      <c r="D141" s="174"/>
      <c r="E141" s="174"/>
      <c r="F141" s="174"/>
      <c r="G141" s="175"/>
      <c r="H141" s="148"/>
    </row>
    <row r="142" spans="1:8" s="10" customFormat="1" ht="10.9" customHeight="1" x14ac:dyDescent="0.25">
      <c r="A142" s="10">
        <v>4669</v>
      </c>
      <c r="B142" s="142" t="s">
        <v>908</v>
      </c>
      <c r="C142" s="151" t="s">
        <v>731</v>
      </c>
      <c r="D142" s="151" t="s">
        <v>734</v>
      </c>
      <c r="E142" s="152" t="s">
        <v>5</v>
      </c>
      <c r="F142" s="176"/>
      <c r="G142" s="177"/>
      <c r="H142" s="147">
        <f>F142*G142</f>
        <v>0</v>
      </c>
    </row>
    <row r="143" spans="1:8" s="10" customFormat="1" ht="10.9" customHeight="1" x14ac:dyDescent="0.25">
      <c r="B143" s="148"/>
      <c r="C143" s="174"/>
      <c r="D143" s="174"/>
      <c r="E143" s="174"/>
      <c r="F143" s="174"/>
      <c r="G143" s="175"/>
      <c r="H143" s="148"/>
    </row>
    <row r="144" spans="1:8" s="10" customFormat="1" ht="10.9" customHeight="1" x14ac:dyDescent="0.25">
      <c r="A144" s="10">
        <v>4670</v>
      </c>
      <c r="B144" s="148"/>
      <c r="C144" s="132" t="s">
        <v>735</v>
      </c>
      <c r="D144" s="132" t="s">
        <v>736</v>
      </c>
      <c r="E144" s="174"/>
      <c r="F144" s="174"/>
      <c r="G144" s="175"/>
      <c r="H144" s="148"/>
    </row>
    <row r="145" spans="1:8" s="10" customFormat="1" ht="10.9" customHeight="1" x14ac:dyDescent="0.25">
      <c r="B145" s="148"/>
      <c r="C145" s="174"/>
      <c r="D145" s="174"/>
      <c r="E145" s="174"/>
      <c r="F145" s="174"/>
      <c r="G145" s="175"/>
      <c r="H145" s="148"/>
    </row>
    <row r="146" spans="1:8" s="10" customFormat="1" ht="23" x14ac:dyDescent="0.25">
      <c r="A146" s="10">
        <v>4671</v>
      </c>
      <c r="B146" s="148"/>
      <c r="C146" s="174"/>
      <c r="D146" s="151" t="s">
        <v>737</v>
      </c>
      <c r="E146" s="174"/>
      <c r="F146" s="174"/>
      <c r="G146" s="175"/>
      <c r="H146" s="148"/>
    </row>
    <row r="147" spans="1:8" s="10" customFormat="1" ht="10.9" customHeight="1" x14ac:dyDescent="0.25">
      <c r="B147" s="148"/>
      <c r="C147" s="174"/>
      <c r="D147" s="174"/>
      <c r="E147" s="174"/>
      <c r="F147" s="174"/>
      <c r="G147" s="175"/>
      <c r="H147" s="148"/>
    </row>
    <row r="148" spans="1:8" s="10" customFormat="1" ht="46" x14ac:dyDescent="0.25">
      <c r="A148" s="10">
        <v>4672</v>
      </c>
      <c r="B148" s="142" t="s">
        <v>909</v>
      </c>
      <c r="C148" s="174"/>
      <c r="D148" s="151" t="s">
        <v>738</v>
      </c>
      <c r="E148" s="152" t="s">
        <v>8</v>
      </c>
      <c r="F148" s="176">
        <v>2</v>
      </c>
      <c r="G148" s="177"/>
      <c r="H148" s="147">
        <f>F148*G148</f>
        <v>0</v>
      </c>
    </row>
    <row r="149" spans="1:8" s="10" customFormat="1" ht="10.9" customHeight="1" x14ac:dyDescent="0.25">
      <c r="B149" s="148"/>
      <c r="C149" s="174"/>
      <c r="D149" s="174"/>
      <c r="E149" s="174"/>
      <c r="F149" s="174"/>
      <c r="G149" s="175"/>
      <c r="H149" s="148"/>
    </row>
    <row r="150" spans="1:8" s="10" customFormat="1" ht="27" customHeight="1" x14ac:dyDescent="0.25">
      <c r="A150" s="10">
        <v>4673</v>
      </c>
      <c r="B150" s="142" t="s">
        <v>910</v>
      </c>
      <c r="C150" s="174"/>
      <c r="D150" s="151" t="s">
        <v>739</v>
      </c>
      <c r="E150" s="152" t="s">
        <v>8</v>
      </c>
      <c r="F150" s="176">
        <v>2</v>
      </c>
      <c r="G150" s="177"/>
      <c r="H150" s="147">
        <f>F150*G150</f>
        <v>0</v>
      </c>
    </row>
    <row r="151" spans="1:8" s="10" customFormat="1" ht="10.9" customHeight="1" x14ac:dyDescent="0.25">
      <c r="B151" s="148"/>
      <c r="C151" s="174"/>
      <c r="D151" s="174"/>
      <c r="E151" s="174"/>
      <c r="F151" s="174"/>
      <c r="G151" s="175"/>
      <c r="H151" s="148"/>
    </row>
    <row r="152" spans="1:8" s="10" customFormat="1" ht="46" x14ac:dyDescent="0.25">
      <c r="A152" s="10">
        <v>4674</v>
      </c>
      <c r="B152" s="142" t="s">
        <v>911</v>
      </c>
      <c r="C152" s="174"/>
      <c r="D152" s="151" t="s">
        <v>740</v>
      </c>
      <c r="E152" s="152" t="s">
        <v>8</v>
      </c>
      <c r="F152" s="176"/>
      <c r="G152" s="177"/>
      <c r="H152" s="147">
        <f>F152*G152</f>
        <v>0</v>
      </c>
    </row>
    <row r="153" spans="1:8" s="10" customFormat="1" ht="10.9" customHeight="1" x14ac:dyDescent="0.25">
      <c r="B153" s="148"/>
      <c r="C153" s="174"/>
      <c r="D153" s="174"/>
      <c r="E153" s="174"/>
      <c r="F153" s="174"/>
      <c r="G153" s="175"/>
      <c r="H153" s="148"/>
    </row>
    <row r="154" spans="1:8" s="10" customFormat="1" ht="57.5" x14ac:dyDescent="0.25">
      <c r="A154" s="10">
        <v>4675</v>
      </c>
      <c r="B154" s="142" t="s">
        <v>912</v>
      </c>
      <c r="C154" s="174"/>
      <c r="D154" s="151" t="s">
        <v>741</v>
      </c>
      <c r="E154" s="152" t="s">
        <v>8</v>
      </c>
      <c r="F154" s="176"/>
      <c r="G154" s="177"/>
      <c r="H154" s="147">
        <f>F154*G154</f>
        <v>0</v>
      </c>
    </row>
    <row r="155" spans="1:8" s="10" customFormat="1" ht="10.9" customHeight="1" x14ac:dyDescent="0.25">
      <c r="B155" s="148"/>
      <c r="C155" s="174"/>
      <c r="D155" s="174"/>
      <c r="E155" s="174"/>
      <c r="F155" s="174"/>
      <c r="G155" s="175"/>
      <c r="H155" s="148"/>
    </row>
    <row r="156" spans="1:8" s="10" customFormat="1" ht="57.5" x14ac:dyDescent="0.25">
      <c r="A156" s="10">
        <v>4676</v>
      </c>
      <c r="B156" s="142" t="s">
        <v>913</v>
      </c>
      <c r="C156" s="174"/>
      <c r="D156" s="292" t="s">
        <v>742</v>
      </c>
      <c r="E156" s="152" t="s">
        <v>8</v>
      </c>
      <c r="F156" s="176"/>
      <c r="G156" s="177"/>
      <c r="H156" s="147">
        <f>F156*G156</f>
        <v>0</v>
      </c>
    </row>
    <row r="157" spans="1:8" s="10" customFormat="1" ht="10.9" customHeight="1" x14ac:dyDescent="0.25">
      <c r="B157" s="148"/>
      <c r="C157" s="174"/>
      <c r="D157" s="174"/>
      <c r="E157" s="174"/>
      <c r="F157" s="174"/>
      <c r="G157" s="175"/>
      <c r="H157" s="148"/>
    </row>
    <row r="158" spans="1:8" s="10" customFormat="1" ht="10.9" customHeight="1" x14ac:dyDescent="0.25">
      <c r="B158" s="142"/>
      <c r="C158" s="132"/>
      <c r="D158" s="132"/>
      <c r="E158" s="174"/>
      <c r="F158" s="174"/>
      <c r="G158" s="175"/>
      <c r="H158" s="148"/>
    </row>
    <row r="159" spans="1:8" s="10" customFormat="1" ht="10.9" customHeight="1" x14ac:dyDescent="0.25">
      <c r="B159" s="148"/>
      <c r="C159" s="174"/>
      <c r="D159" s="174"/>
      <c r="E159" s="174"/>
      <c r="F159" s="174"/>
      <c r="G159" s="175"/>
      <c r="H159" s="148"/>
    </row>
    <row r="160" spans="1:8" s="10" customFormat="1" ht="10.9" customHeight="1" x14ac:dyDescent="0.25">
      <c r="B160" s="142"/>
      <c r="C160" s="132"/>
      <c r="D160" s="132"/>
      <c r="E160" s="174"/>
      <c r="F160" s="174"/>
      <c r="G160" s="175"/>
      <c r="H160" s="148"/>
    </row>
    <row r="161" spans="1:8" s="10" customFormat="1" ht="10.9" customHeight="1" x14ac:dyDescent="0.25">
      <c r="B161" s="148"/>
      <c r="C161" s="174"/>
      <c r="D161" s="174"/>
      <c r="E161" s="174"/>
      <c r="F161" s="174"/>
      <c r="G161" s="175"/>
      <c r="H161" s="148"/>
    </row>
    <row r="162" spans="1:8" s="11" customFormat="1" ht="20.149999999999999" customHeight="1" x14ac:dyDescent="0.25">
      <c r="B162" s="293" t="s">
        <v>358</v>
      </c>
      <c r="C162" s="171"/>
      <c r="D162" s="172"/>
      <c r="E162" s="172"/>
      <c r="F162" s="172"/>
      <c r="G162" s="180"/>
      <c r="H162" s="173">
        <f>SUM(H124:H161)</f>
        <v>0</v>
      </c>
    </row>
    <row r="163" spans="1:8" s="43" customFormat="1" ht="20.149999999999999" customHeight="1" x14ac:dyDescent="0.25">
      <c r="B163" s="293" t="s">
        <v>1541</v>
      </c>
      <c r="C163" s="294"/>
      <c r="D163" s="295"/>
      <c r="E163" s="295"/>
      <c r="F163" s="295"/>
      <c r="G163" s="296"/>
      <c r="H163" s="297">
        <f>H162</f>
        <v>0</v>
      </c>
    </row>
    <row r="164" spans="1:8" s="10" customFormat="1" ht="10.9" customHeight="1" x14ac:dyDescent="0.25">
      <c r="B164" s="148"/>
      <c r="C164" s="174"/>
      <c r="D164" s="174"/>
      <c r="E164" s="174"/>
      <c r="F164" s="174"/>
      <c r="G164" s="175"/>
      <c r="H164" s="148"/>
    </row>
    <row r="165" spans="1:8" s="10" customFormat="1" ht="57.5" x14ac:dyDescent="0.25">
      <c r="A165" s="10">
        <v>4677</v>
      </c>
      <c r="B165" s="142" t="s">
        <v>914</v>
      </c>
      <c r="C165" s="174"/>
      <c r="D165" s="292" t="s">
        <v>743</v>
      </c>
      <c r="E165" s="152" t="s">
        <v>8</v>
      </c>
      <c r="F165" s="176"/>
      <c r="G165" s="177"/>
      <c r="H165" s="147">
        <f>F165*G165</f>
        <v>0</v>
      </c>
    </row>
    <row r="166" spans="1:8" s="10" customFormat="1" ht="10.9" customHeight="1" x14ac:dyDescent="0.25">
      <c r="B166" s="148"/>
      <c r="C166" s="174"/>
      <c r="D166" s="174"/>
      <c r="E166" s="174"/>
      <c r="F166" s="174"/>
      <c r="G166" s="175"/>
      <c r="H166" s="148"/>
    </row>
    <row r="167" spans="1:8" s="10" customFormat="1" ht="57.5" x14ac:dyDescent="0.25">
      <c r="A167" s="10">
        <v>4678</v>
      </c>
      <c r="B167" s="142" t="s">
        <v>915</v>
      </c>
      <c r="C167" s="174"/>
      <c r="D167" s="292" t="s">
        <v>744</v>
      </c>
      <c r="E167" s="152" t="s">
        <v>8</v>
      </c>
      <c r="F167" s="176"/>
      <c r="G167" s="177"/>
      <c r="H167" s="147">
        <f>F167*G167</f>
        <v>0</v>
      </c>
    </row>
    <row r="168" spans="1:8" s="10" customFormat="1" ht="10.9" customHeight="1" x14ac:dyDescent="0.25">
      <c r="B168" s="148"/>
      <c r="C168" s="174"/>
      <c r="D168" s="174"/>
      <c r="E168" s="174"/>
      <c r="F168" s="174"/>
      <c r="G168" s="175"/>
      <c r="H168" s="148"/>
    </row>
    <row r="169" spans="1:8" s="10" customFormat="1" ht="10.9" customHeight="1" x14ac:dyDescent="0.25">
      <c r="A169" s="10">
        <v>4679</v>
      </c>
      <c r="B169" s="142" t="s">
        <v>1402</v>
      </c>
      <c r="C169" s="132" t="s">
        <v>745</v>
      </c>
      <c r="D169" s="132" t="s">
        <v>32</v>
      </c>
      <c r="E169" s="174"/>
      <c r="F169" s="174"/>
      <c r="G169" s="175"/>
      <c r="H169" s="148"/>
    </row>
    <row r="170" spans="1:8" s="10" customFormat="1" ht="10.9" customHeight="1" x14ac:dyDescent="0.25">
      <c r="B170" s="148"/>
      <c r="C170" s="174"/>
      <c r="D170" s="174"/>
      <c r="E170" s="174"/>
      <c r="F170" s="174"/>
      <c r="G170" s="175"/>
      <c r="H170" s="148"/>
    </row>
    <row r="171" spans="1:8" s="10" customFormat="1" ht="10.9" customHeight="1" x14ac:dyDescent="0.25">
      <c r="A171" s="10">
        <v>4680</v>
      </c>
      <c r="B171" s="148"/>
      <c r="C171" s="174"/>
      <c r="D171" s="151" t="s">
        <v>746</v>
      </c>
      <c r="E171" s="174"/>
      <c r="F171" s="174"/>
      <c r="G171" s="175"/>
      <c r="H171" s="148"/>
    </row>
    <row r="172" spans="1:8" s="10" customFormat="1" ht="10.9" customHeight="1" x14ac:dyDescent="0.25">
      <c r="B172" s="148"/>
      <c r="C172" s="174"/>
      <c r="D172" s="174"/>
      <c r="E172" s="174"/>
      <c r="F172" s="174"/>
      <c r="G172" s="175"/>
      <c r="H172" s="148"/>
    </row>
    <row r="173" spans="1:8" s="10" customFormat="1" ht="25.9" customHeight="1" x14ac:dyDescent="0.25">
      <c r="A173" s="10">
        <v>4681</v>
      </c>
      <c r="B173" s="142" t="s">
        <v>916</v>
      </c>
      <c r="C173" s="174"/>
      <c r="D173" s="151" t="s">
        <v>747</v>
      </c>
      <c r="E173" s="152" t="s">
        <v>25</v>
      </c>
      <c r="F173" s="176">
        <v>47</v>
      </c>
      <c r="G173" s="177"/>
      <c r="H173" s="147">
        <f>F173*G173</f>
        <v>0</v>
      </c>
    </row>
    <row r="174" spans="1:8" s="10" customFormat="1" ht="10.9" customHeight="1" x14ac:dyDescent="0.25">
      <c r="B174" s="148"/>
      <c r="C174" s="174"/>
      <c r="D174" s="174"/>
      <c r="E174" s="174"/>
      <c r="F174" s="174"/>
      <c r="G174" s="175"/>
      <c r="H174" s="148"/>
    </row>
    <row r="175" spans="1:8" s="10" customFormat="1" ht="10.9" customHeight="1" x14ac:dyDescent="0.25">
      <c r="A175" s="10">
        <v>4682</v>
      </c>
      <c r="B175" s="142" t="s">
        <v>1403</v>
      </c>
      <c r="C175" s="174"/>
      <c r="D175" s="151" t="s">
        <v>748</v>
      </c>
      <c r="E175" s="152" t="s">
        <v>25</v>
      </c>
      <c r="F175" s="176">
        <v>11</v>
      </c>
      <c r="G175" s="177"/>
      <c r="H175" s="147">
        <f>F175*G175</f>
        <v>0</v>
      </c>
    </row>
    <row r="176" spans="1:8" s="10" customFormat="1" ht="10.9" customHeight="1" x14ac:dyDescent="0.25">
      <c r="B176" s="148"/>
      <c r="C176" s="174"/>
      <c r="D176" s="174"/>
      <c r="E176" s="174"/>
      <c r="F176" s="174"/>
      <c r="G176" s="175"/>
      <c r="H176" s="148"/>
    </row>
    <row r="177" spans="1:8" s="10" customFormat="1" ht="10.9" customHeight="1" x14ac:dyDescent="0.25">
      <c r="A177" s="10">
        <v>4683</v>
      </c>
      <c r="B177" s="142" t="s">
        <v>1404</v>
      </c>
      <c r="C177" s="174"/>
      <c r="D177" s="132" t="s">
        <v>749</v>
      </c>
      <c r="E177" s="174"/>
      <c r="F177" s="174"/>
      <c r="G177" s="175"/>
      <c r="H177" s="148"/>
    </row>
    <row r="178" spans="1:8" s="10" customFormat="1" ht="10.9" customHeight="1" x14ac:dyDescent="0.25">
      <c r="B178" s="148"/>
      <c r="C178" s="174"/>
      <c r="D178" s="174"/>
      <c r="E178" s="174"/>
      <c r="F178" s="174"/>
      <c r="G178" s="175"/>
      <c r="H178" s="148"/>
    </row>
    <row r="179" spans="1:8" s="10" customFormat="1" ht="21.4" customHeight="1" x14ac:dyDescent="0.25">
      <c r="A179" s="10">
        <v>4684</v>
      </c>
      <c r="B179" s="142" t="s">
        <v>917</v>
      </c>
      <c r="C179" s="151" t="s">
        <v>750</v>
      </c>
      <c r="D179" s="151" t="s">
        <v>751</v>
      </c>
      <c r="E179" s="152" t="s">
        <v>5</v>
      </c>
      <c r="F179" s="176"/>
      <c r="G179" s="177"/>
      <c r="H179" s="147">
        <f>F179*G179</f>
        <v>0</v>
      </c>
    </row>
    <row r="180" spans="1:8" s="10" customFormat="1" ht="10.9" customHeight="1" x14ac:dyDescent="0.25">
      <c r="B180" s="148"/>
      <c r="C180" s="174"/>
      <c r="D180" s="174"/>
      <c r="E180" s="174"/>
      <c r="F180" s="174"/>
      <c r="G180" s="175"/>
      <c r="H180" s="148"/>
    </row>
    <row r="181" spans="1:8" s="10" customFormat="1" ht="26.5" customHeight="1" x14ac:dyDescent="0.25">
      <c r="A181" s="10">
        <v>4685</v>
      </c>
      <c r="B181" s="142" t="s">
        <v>918</v>
      </c>
      <c r="C181" s="151" t="s">
        <v>750</v>
      </c>
      <c r="D181" s="151" t="s">
        <v>752</v>
      </c>
      <c r="E181" s="152" t="s">
        <v>7</v>
      </c>
      <c r="F181" s="176"/>
      <c r="G181" s="177"/>
      <c r="H181" s="147">
        <f>F181*G181</f>
        <v>0</v>
      </c>
    </row>
    <row r="182" spans="1:8" s="10" customFormat="1" ht="10.9" customHeight="1" x14ac:dyDescent="0.25">
      <c r="B182" s="148"/>
      <c r="C182" s="174"/>
      <c r="D182" s="174"/>
      <c r="E182" s="174"/>
      <c r="F182" s="174"/>
      <c r="G182" s="175"/>
      <c r="H182" s="148"/>
    </row>
    <row r="183" spans="1:8" s="10" customFormat="1" ht="32.15" customHeight="1" x14ac:dyDescent="0.25">
      <c r="A183" s="10">
        <v>4686</v>
      </c>
      <c r="B183" s="142" t="s">
        <v>919</v>
      </c>
      <c r="C183" s="151" t="s">
        <v>753</v>
      </c>
      <c r="D183" s="151" t="s">
        <v>754</v>
      </c>
      <c r="E183" s="152" t="s">
        <v>25</v>
      </c>
      <c r="F183" s="176"/>
      <c r="G183" s="177"/>
      <c r="H183" s="147">
        <f>F183*G183</f>
        <v>0</v>
      </c>
    </row>
    <row r="184" spans="1:8" s="10" customFormat="1" ht="10.9" customHeight="1" x14ac:dyDescent="0.25">
      <c r="B184" s="148"/>
      <c r="C184" s="174"/>
      <c r="D184" s="174"/>
      <c r="E184" s="174"/>
      <c r="F184" s="174"/>
      <c r="G184" s="175"/>
      <c r="H184" s="148"/>
    </row>
    <row r="185" spans="1:8" s="10" customFormat="1" ht="24" customHeight="1" x14ac:dyDescent="0.25">
      <c r="A185" s="10">
        <v>4687</v>
      </c>
      <c r="B185" s="142" t="s">
        <v>920</v>
      </c>
      <c r="C185" s="151" t="s">
        <v>753</v>
      </c>
      <c r="D185" s="151" t="s">
        <v>755</v>
      </c>
      <c r="E185" s="152" t="s">
        <v>5</v>
      </c>
      <c r="F185" s="176"/>
      <c r="G185" s="177"/>
      <c r="H185" s="147">
        <f>F185*G185</f>
        <v>0</v>
      </c>
    </row>
    <row r="186" spans="1:8" s="10" customFormat="1" ht="10.9" customHeight="1" x14ac:dyDescent="0.25">
      <c r="B186" s="148"/>
      <c r="C186" s="174"/>
      <c r="D186" s="174"/>
      <c r="E186" s="174"/>
      <c r="F186" s="174"/>
      <c r="G186" s="175"/>
      <c r="H186" s="148"/>
    </row>
    <row r="187" spans="1:8" s="10" customFormat="1" ht="10.9" customHeight="1" x14ac:dyDescent="0.25">
      <c r="A187" s="10">
        <v>4688</v>
      </c>
      <c r="B187" s="142" t="s">
        <v>921</v>
      </c>
      <c r="C187" s="151" t="s">
        <v>756</v>
      </c>
      <c r="D187" s="151" t="s">
        <v>757</v>
      </c>
      <c r="E187" s="152" t="s">
        <v>25</v>
      </c>
      <c r="F187" s="176"/>
      <c r="G187" s="177"/>
      <c r="H187" s="147">
        <f>F187*G187</f>
        <v>0</v>
      </c>
    </row>
    <row r="188" spans="1:8" s="10" customFormat="1" ht="10.9" customHeight="1" x14ac:dyDescent="0.25">
      <c r="A188" s="10">
        <v>4689</v>
      </c>
      <c r="B188" s="142" t="s">
        <v>922</v>
      </c>
      <c r="C188" s="151" t="s">
        <v>756</v>
      </c>
      <c r="D188" s="151" t="s">
        <v>758</v>
      </c>
      <c r="E188" s="152" t="s">
        <v>5</v>
      </c>
      <c r="F188" s="176"/>
      <c r="G188" s="177"/>
      <c r="H188" s="147">
        <f>F188*G188</f>
        <v>0</v>
      </c>
    </row>
    <row r="189" spans="1:8" s="10" customFormat="1" ht="10.9" customHeight="1" x14ac:dyDescent="0.25">
      <c r="B189" s="148"/>
      <c r="C189" s="174"/>
      <c r="D189" s="174"/>
      <c r="E189" s="174"/>
      <c r="F189" s="174"/>
      <c r="G189" s="175"/>
      <c r="H189" s="148"/>
    </row>
    <row r="190" spans="1:8" s="10" customFormat="1" ht="10.9" customHeight="1" x14ac:dyDescent="0.25">
      <c r="A190" s="10">
        <v>4690</v>
      </c>
      <c r="B190" s="142" t="s">
        <v>923</v>
      </c>
      <c r="C190" s="151" t="s">
        <v>759</v>
      </c>
      <c r="D190" s="151" t="s">
        <v>760</v>
      </c>
      <c r="E190" s="152" t="s">
        <v>5</v>
      </c>
      <c r="F190" s="176"/>
      <c r="G190" s="177"/>
      <c r="H190" s="147">
        <f>F190*G190</f>
        <v>0</v>
      </c>
    </row>
    <row r="191" spans="1:8" s="10" customFormat="1" ht="10.9" customHeight="1" x14ac:dyDescent="0.25">
      <c r="B191" s="148"/>
      <c r="C191" s="174"/>
      <c r="D191" s="174"/>
      <c r="E191" s="174"/>
      <c r="F191" s="174"/>
      <c r="G191" s="175"/>
      <c r="H191" s="148"/>
    </row>
    <row r="192" spans="1:8" s="10" customFormat="1" ht="10.9" customHeight="1" x14ac:dyDescent="0.25">
      <c r="A192" s="10">
        <v>4691</v>
      </c>
      <c r="B192" s="142" t="s">
        <v>924</v>
      </c>
      <c r="C192" s="151" t="s">
        <v>759</v>
      </c>
      <c r="D192" s="151" t="s">
        <v>761</v>
      </c>
      <c r="E192" s="152" t="s">
        <v>8</v>
      </c>
      <c r="F192" s="176"/>
      <c r="G192" s="177"/>
      <c r="H192" s="147">
        <f>F192*G192</f>
        <v>0</v>
      </c>
    </row>
    <row r="193" spans="1:8" s="10" customFormat="1" ht="10.9" customHeight="1" x14ac:dyDescent="0.25">
      <c r="B193" s="148"/>
      <c r="C193" s="174"/>
      <c r="D193" s="174"/>
      <c r="E193" s="174"/>
      <c r="F193" s="174"/>
      <c r="G193" s="175"/>
      <c r="H193" s="148"/>
    </row>
    <row r="194" spans="1:8" s="10" customFormat="1" ht="10.9" customHeight="1" x14ac:dyDescent="0.25">
      <c r="A194" s="10">
        <v>4692</v>
      </c>
      <c r="B194" s="142" t="s">
        <v>925</v>
      </c>
      <c r="C194" s="174"/>
      <c r="D194" s="151" t="s">
        <v>762</v>
      </c>
      <c r="E194" s="152" t="s">
        <v>5</v>
      </c>
      <c r="F194" s="176"/>
      <c r="G194" s="177"/>
      <c r="H194" s="147">
        <f>F194*G194</f>
        <v>0</v>
      </c>
    </row>
    <row r="195" spans="1:8" s="10" customFormat="1" ht="10.9" customHeight="1" x14ac:dyDescent="0.25">
      <c r="B195" s="148"/>
      <c r="C195" s="174"/>
      <c r="D195" s="174"/>
      <c r="E195" s="174"/>
      <c r="F195" s="174"/>
      <c r="G195" s="175"/>
      <c r="H195" s="148"/>
    </row>
    <row r="196" spans="1:8" s="10" customFormat="1" ht="10.9" customHeight="1" x14ac:dyDescent="0.25">
      <c r="A196" s="10">
        <v>4693</v>
      </c>
      <c r="B196" s="142" t="s">
        <v>1405</v>
      </c>
      <c r="C196" s="132" t="s">
        <v>763</v>
      </c>
      <c r="D196" s="132" t="s">
        <v>764</v>
      </c>
      <c r="E196" s="174"/>
      <c r="F196" s="174"/>
      <c r="G196" s="175"/>
      <c r="H196" s="148"/>
    </row>
    <row r="197" spans="1:8" s="10" customFormat="1" ht="10.9" customHeight="1" x14ac:dyDescent="0.25">
      <c r="B197" s="148"/>
      <c r="C197" s="174"/>
      <c r="D197" s="174"/>
      <c r="E197" s="174"/>
      <c r="F197" s="174"/>
      <c r="G197" s="175"/>
      <c r="H197" s="148"/>
    </row>
    <row r="198" spans="1:8" s="10" customFormat="1" ht="10.9" customHeight="1" x14ac:dyDescent="0.25">
      <c r="A198" s="10">
        <v>4694</v>
      </c>
      <c r="B198" s="142" t="s">
        <v>926</v>
      </c>
      <c r="C198" s="174"/>
      <c r="D198" s="151" t="s">
        <v>765</v>
      </c>
      <c r="E198" s="152" t="s">
        <v>7</v>
      </c>
      <c r="F198" s="176"/>
      <c r="G198" s="177"/>
      <c r="H198" s="147">
        <f>F198*G198</f>
        <v>0</v>
      </c>
    </row>
    <row r="199" spans="1:8" s="10" customFormat="1" ht="10.9" customHeight="1" x14ac:dyDescent="0.25">
      <c r="B199" s="148"/>
      <c r="C199" s="174"/>
      <c r="D199" s="174"/>
      <c r="E199" s="174"/>
      <c r="F199" s="174"/>
      <c r="G199" s="175"/>
      <c r="H199" s="148"/>
    </row>
    <row r="200" spans="1:8" s="10" customFormat="1" ht="28.9" customHeight="1" x14ac:dyDescent="0.25">
      <c r="A200" s="10">
        <v>4695</v>
      </c>
      <c r="B200" s="142" t="s">
        <v>927</v>
      </c>
      <c r="C200" s="174"/>
      <c r="D200" s="151" t="s">
        <v>766</v>
      </c>
      <c r="E200" s="152" t="s">
        <v>8</v>
      </c>
      <c r="F200" s="176">
        <v>1</v>
      </c>
      <c r="G200" s="177"/>
      <c r="H200" s="147">
        <f>F200*G200</f>
        <v>0</v>
      </c>
    </row>
    <row r="201" spans="1:8" s="10" customFormat="1" ht="10.9" customHeight="1" x14ac:dyDescent="0.25">
      <c r="B201" s="148"/>
      <c r="C201" s="174"/>
      <c r="D201" s="174"/>
      <c r="E201" s="174"/>
      <c r="F201" s="174"/>
      <c r="G201" s="175"/>
      <c r="H201" s="148"/>
    </row>
    <row r="202" spans="1:8" s="10" customFormat="1" ht="10.9" customHeight="1" x14ac:dyDescent="0.25">
      <c r="A202" s="10">
        <v>4696</v>
      </c>
      <c r="B202" s="142" t="s">
        <v>1406</v>
      </c>
      <c r="C202" s="174"/>
      <c r="D202" s="132" t="s">
        <v>767</v>
      </c>
      <c r="E202" s="174"/>
      <c r="F202" s="174"/>
      <c r="G202" s="175"/>
      <c r="H202" s="148"/>
    </row>
    <row r="203" spans="1:8" s="10" customFormat="1" ht="10.9" customHeight="1" x14ac:dyDescent="0.25">
      <c r="B203" s="148"/>
      <c r="C203" s="174"/>
      <c r="D203" s="174"/>
      <c r="E203" s="174"/>
      <c r="F203" s="174"/>
      <c r="G203" s="175"/>
      <c r="H203" s="148"/>
    </row>
    <row r="204" spans="1:8" s="10" customFormat="1" ht="46" x14ac:dyDescent="0.25">
      <c r="A204" s="10">
        <v>4697</v>
      </c>
      <c r="B204" s="148"/>
      <c r="C204" s="174"/>
      <c r="D204" s="151" t="s">
        <v>768</v>
      </c>
      <c r="E204" s="174"/>
      <c r="F204" s="174"/>
      <c r="G204" s="175"/>
      <c r="H204" s="148"/>
    </row>
    <row r="205" spans="1:8" s="10" customFormat="1" ht="10.9" customHeight="1" x14ac:dyDescent="0.25">
      <c r="B205" s="148"/>
      <c r="C205" s="174"/>
      <c r="D205" s="174"/>
      <c r="E205" s="174"/>
      <c r="F205" s="174"/>
      <c r="G205" s="175"/>
      <c r="H205" s="148"/>
    </row>
    <row r="206" spans="1:8" s="10" customFormat="1" ht="13.15" customHeight="1" x14ac:dyDescent="0.25">
      <c r="A206" s="10">
        <v>4698</v>
      </c>
      <c r="B206" s="142" t="s">
        <v>928</v>
      </c>
      <c r="C206" s="174"/>
      <c r="D206" s="151" t="s">
        <v>769</v>
      </c>
      <c r="E206" s="152" t="s">
        <v>8</v>
      </c>
      <c r="F206" s="176">
        <v>1</v>
      </c>
      <c r="G206" s="177"/>
      <c r="H206" s="147">
        <f>F206*G206</f>
        <v>0</v>
      </c>
    </row>
    <row r="207" spans="1:8" s="11" customFormat="1" ht="20.149999999999999" customHeight="1" x14ac:dyDescent="0.25">
      <c r="B207" s="293" t="s">
        <v>358</v>
      </c>
      <c r="C207" s="171"/>
      <c r="D207" s="172"/>
      <c r="E207" s="172"/>
      <c r="F207" s="172"/>
      <c r="G207" s="180"/>
      <c r="H207" s="173">
        <f>SUM(H163:H206)</f>
        <v>0</v>
      </c>
    </row>
    <row r="208" spans="1:8" s="43" customFormat="1" ht="20.149999999999999" customHeight="1" x14ac:dyDescent="0.25">
      <c r="B208" s="293" t="s">
        <v>1541</v>
      </c>
      <c r="C208" s="294"/>
      <c r="D208" s="295"/>
      <c r="E208" s="295"/>
      <c r="F208" s="295"/>
      <c r="G208" s="296"/>
      <c r="H208" s="297">
        <f>H207</f>
        <v>0</v>
      </c>
    </row>
    <row r="209" spans="1:8" s="10" customFormat="1" ht="10.9" customHeight="1" x14ac:dyDescent="0.25">
      <c r="B209" s="148"/>
      <c r="C209" s="174"/>
      <c r="D209" s="174"/>
      <c r="E209" s="174"/>
      <c r="F209" s="174"/>
      <c r="G209" s="175"/>
      <c r="H209" s="148"/>
    </row>
    <row r="210" spans="1:8" s="10" customFormat="1" ht="10.9" customHeight="1" x14ac:dyDescent="0.25">
      <c r="A210" s="10">
        <v>4699</v>
      </c>
      <c r="B210" s="142" t="s">
        <v>929</v>
      </c>
      <c r="C210" s="174"/>
      <c r="D210" s="151" t="s">
        <v>770</v>
      </c>
      <c r="E210" s="152" t="s">
        <v>8</v>
      </c>
      <c r="F210" s="176">
        <v>1</v>
      </c>
      <c r="G210" s="177"/>
      <c r="H210" s="147">
        <f>F210*G210</f>
        <v>0</v>
      </c>
    </row>
    <row r="211" spans="1:8" s="10" customFormat="1" ht="10.9" customHeight="1" x14ac:dyDescent="0.25">
      <c r="B211" s="148"/>
      <c r="C211" s="174"/>
      <c r="D211" s="174"/>
      <c r="E211" s="174"/>
      <c r="F211" s="174"/>
      <c r="G211" s="175"/>
      <c r="H211" s="148"/>
    </row>
    <row r="212" spans="1:8" s="10" customFormat="1" ht="24.65" customHeight="1" x14ac:dyDescent="0.25">
      <c r="A212" s="10">
        <v>4700</v>
      </c>
      <c r="B212" s="142" t="s">
        <v>930</v>
      </c>
      <c r="C212" s="174"/>
      <c r="D212" s="151" t="s">
        <v>771</v>
      </c>
      <c r="E212" s="152" t="s">
        <v>8</v>
      </c>
      <c r="F212" s="176">
        <v>1</v>
      </c>
      <c r="G212" s="177"/>
      <c r="H212" s="147">
        <f>F212*G212</f>
        <v>0</v>
      </c>
    </row>
    <row r="213" spans="1:8" s="10" customFormat="1" ht="10.9" customHeight="1" x14ac:dyDescent="0.25">
      <c r="B213" s="148"/>
      <c r="C213" s="174"/>
      <c r="D213" s="174"/>
      <c r="E213" s="174"/>
      <c r="F213" s="174"/>
      <c r="G213" s="175"/>
      <c r="H213" s="148"/>
    </row>
    <row r="214" spans="1:8" s="10" customFormat="1" ht="10.9" customHeight="1" x14ac:dyDescent="0.25">
      <c r="A214" s="10">
        <v>4701</v>
      </c>
      <c r="B214" s="142" t="s">
        <v>1407</v>
      </c>
      <c r="C214" s="132" t="s">
        <v>772</v>
      </c>
      <c r="D214" s="132" t="s">
        <v>52</v>
      </c>
      <c r="E214" s="174"/>
      <c r="F214" s="174"/>
      <c r="G214" s="175"/>
      <c r="H214" s="148"/>
    </row>
    <row r="215" spans="1:8" s="10" customFormat="1" ht="10.9" customHeight="1" x14ac:dyDescent="0.25">
      <c r="B215" s="148"/>
      <c r="C215" s="174"/>
      <c r="D215" s="174"/>
      <c r="E215" s="174"/>
      <c r="F215" s="174"/>
      <c r="G215" s="175"/>
      <c r="H215" s="148"/>
    </row>
    <row r="216" spans="1:8" s="10" customFormat="1" ht="25.9" customHeight="1" x14ac:dyDescent="0.25">
      <c r="A216" s="10">
        <v>4702</v>
      </c>
      <c r="B216" s="142" t="s">
        <v>931</v>
      </c>
      <c r="C216" s="174"/>
      <c r="D216" s="151" t="s">
        <v>773</v>
      </c>
      <c r="E216" s="152" t="s">
        <v>131</v>
      </c>
      <c r="F216" s="176">
        <v>15000</v>
      </c>
      <c r="G216" s="177"/>
      <c r="H216" s="147">
        <f>F216*G216</f>
        <v>0</v>
      </c>
    </row>
    <row r="217" spans="1:8" s="10" customFormat="1" ht="10.9" customHeight="1" x14ac:dyDescent="0.25">
      <c r="B217" s="148"/>
      <c r="C217" s="174"/>
      <c r="D217" s="174"/>
      <c r="E217" s="174"/>
      <c r="F217" s="174"/>
      <c r="G217" s="175"/>
      <c r="H217" s="148"/>
    </row>
    <row r="218" spans="1:8" s="10" customFormat="1" ht="10.9" customHeight="1" x14ac:dyDescent="0.25">
      <c r="A218" s="10">
        <v>4703</v>
      </c>
      <c r="B218" s="142" t="s">
        <v>932</v>
      </c>
      <c r="C218" s="174"/>
      <c r="D218" s="151" t="s">
        <v>774</v>
      </c>
      <c r="E218" s="152" t="s">
        <v>21</v>
      </c>
      <c r="F218" s="176">
        <v>15000</v>
      </c>
      <c r="G218" s="175"/>
      <c r="H218" s="147">
        <f>F218*G218</f>
        <v>0</v>
      </c>
    </row>
    <row r="219" spans="1:8" s="10" customFormat="1" ht="10.9" customHeight="1" x14ac:dyDescent="0.25">
      <c r="B219" s="148"/>
      <c r="C219" s="174"/>
      <c r="D219" s="174"/>
      <c r="E219" s="174"/>
      <c r="F219" s="174"/>
      <c r="G219" s="175"/>
      <c r="H219" s="148"/>
    </row>
    <row r="220" spans="1:8" s="10" customFormat="1" ht="10.9" customHeight="1" x14ac:dyDescent="0.25">
      <c r="A220" s="10">
        <v>4704</v>
      </c>
      <c r="B220" s="142" t="s">
        <v>1408</v>
      </c>
      <c r="C220" s="132" t="s">
        <v>775</v>
      </c>
      <c r="D220" s="132" t="s">
        <v>41</v>
      </c>
      <c r="E220" s="174"/>
      <c r="F220" s="174"/>
      <c r="G220" s="175"/>
      <c r="H220" s="148"/>
    </row>
    <row r="221" spans="1:8" s="10" customFormat="1" ht="10.9" customHeight="1" x14ac:dyDescent="0.25">
      <c r="B221" s="148"/>
      <c r="C221" s="174"/>
      <c r="D221" s="174"/>
      <c r="E221" s="174"/>
      <c r="F221" s="174"/>
      <c r="G221" s="175"/>
      <c r="H221" s="148"/>
    </row>
    <row r="222" spans="1:8" s="10" customFormat="1" ht="10.9" customHeight="1" x14ac:dyDescent="0.25">
      <c r="A222" s="10">
        <v>4705</v>
      </c>
      <c r="B222" s="142" t="s">
        <v>1409</v>
      </c>
      <c r="C222" s="174"/>
      <c r="D222" s="151" t="s">
        <v>776</v>
      </c>
      <c r="E222" s="152" t="s">
        <v>7</v>
      </c>
      <c r="F222" s="176"/>
      <c r="G222" s="177"/>
      <c r="H222" s="147">
        <f>F222*G222</f>
        <v>0</v>
      </c>
    </row>
    <row r="223" spans="1:8" s="10" customFormat="1" ht="10.9" customHeight="1" x14ac:dyDescent="0.25">
      <c r="B223" s="148"/>
      <c r="C223" s="174"/>
      <c r="D223" s="174"/>
      <c r="E223" s="174"/>
      <c r="F223" s="174"/>
      <c r="G223" s="175"/>
      <c r="H223" s="148"/>
    </row>
    <row r="224" spans="1:8" s="10" customFormat="1" ht="10.9" customHeight="1" x14ac:dyDescent="0.25">
      <c r="A224" s="10">
        <v>4706</v>
      </c>
      <c r="B224" s="142" t="s">
        <v>1410</v>
      </c>
      <c r="C224" s="174"/>
      <c r="D224" s="151" t="s">
        <v>777</v>
      </c>
      <c r="E224" s="152" t="s">
        <v>8</v>
      </c>
      <c r="F224" s="176">
        <v>2</v>
      </c>
      <c r="G224" s="177"/>
      <c r="H224" s="147">
        <f>F224*G224</f>
        <v>0</v>
      </c>
    </row>
    <row r="225" spans="2:8" s="10" customFormat="1" ht="10.9" customHeight="1" x14ac:dyDescent="0.25">
      <c r="B225" s="148"/>
      <c r="C225" s="174"/>
      <c r="D225" s="174"/>
      <c r="E225" s="174"/>
      <c r="F225" s="174"/>
      <c r="G225" s="175"/>
      <c r="H225" s="148"/>
    </row>
    <row r="226" spans="2:8" s="10" customFormat="1" ht="10.9" customHeight="1" x14ac:dyDescent="0.25">
      <c r="B226" s="148"/>
      <c r="C226" s="174"/>
      <c r="D226" s="174"/>
      <c r="E226" s="174"/>
      <c r="F226" s="174"/>
      <c r="G226" s="175"/>
      <c r="H226" s="148"/>
    </row>
    <row r="227" spans="2:8" s="10" customFormat="1" ht="10.9" customHeight="1" x14ac:dyDescent="0.25">
      <c r="B227" s="148"/>
      <c r="C227" s="174"/>
      <c r="D227" s="174"/>
      <c r="E227" s="174"/>
      <c r="F227" s="174"/>
      <c r="G227" s="175"/>
      <c r="H227" s="148"/>
    </row>
    <row r="228" spans="2:8" s="10" customFormat="1" ht="10.9" customHeight="1" x14ac:dyDescent="0.25">
      <c r="B228" s="148"/>
      <c r="C228" s="174"/>
      <c r="D228" s="174"/>
      <c r="E228" s="174"/>
      <c r="F228" s="174"/>
      <c r="G228" s="175"/>
      <c r="H228" s="148"/>
    </row>
    <row r="229" spans="2:8" s="10" customFormat="1" ht="10.9" customHeight="1" x14ac:dyDescent="0.25">
      <c r="B229" s="148"/>
      <c r="C229" s="174"/>
      <c r="D229" s="174"/>
      <c r="E229" s="174"/>
      <c r="F229" s="174"/>
      <c r="G229" s="175"/>
      <c r="H229" s="148"/>
    </row>
    <row r="230" spans="2:8" s="10" customFormat="1" ht="10.9" customHeight="1" x14ac:dyDescent="0.25">
      <c r="B230" s="148"/>
      <c r="C230" s="174"/>
      <c r="D230" s="174"/>
      <c r="E230" s="174"/>
      <c r="F230" s="174"/>
      <c r="G230" s="175"/>
      <c r="H230" s="148"/>
    </row>
    <row r="231" spans="2:8" s="10" customFormat="1" ht="10.9" customHeight="1" x14ac:dyDescent="0.25">
      <c r="B231" s="148"/>
      <c r="C231" s="174"/>
      <c r="D231" s="174"/>
      <c r="E231" s="174"/>
      <c r="F231" s="174"/>
      <c r="G231" s="175"/>
      <c r="H231" s="148"/>
    </row>
    <row r="232" spans="2:8" s="10" customFormat="1" ht="10.9" customHeight="1" x14ac:dyDescent="0.25">
      <c r="B232" s="148"/>
      <c r="C232" s="174"/>
      <c r="D232" s="174"/>
      <c r="E232" s="174"/>
      <c r="F232" s="174"/>
      <c r="G232" s="175"/>
      <c r="H232" s="148"/>
    </row>
    <row r="233" spans="2:8" s="10" customFormat="1" ht="10.9" customHeight="1" x14ac:dyDescent="0.25">
      <c r="B233" s="148"/>
      <c r="C233" s="174"/>
      <c r="D233" s="174"/>
      <c r="E233" s="174"/>
      <c r="F233" s="174"/>
      <c r="G233" s="175"/>
      <c r="H233" s="148"/>
    </row>
    <row r="234" spans="2:8" s="10" customFormat="1" ht="10.9" customHeight="1" x14ac:dyDescent="0.25">
      <c r="B234" s="148"/>
      <c r="C234" s="174"/>
      <c r="D234" s="174"/>
      <c r="E234" s="174"/>
      <c r="F234" s="174"/>
      <c r="G234" s="175"/>
      <c r="H234" s="148"/>
    </row>
    <row r="235" spans="2:8" s="10" customFormat="1" ht="10.9" customHeight="1" x14ac:dyDescent="0.25">
      <c r="B235" s="148"/>
      <c r="C235" s="174"/>
      <c r="D235" s="174"/>
      <c r="E235" s="174"/>
      <c r="F235" s="174"/>
      <c r="G235" s="175"/>
      <c r="H235" s="148"/>
    </row>
    <row r="236" spans="2:8" s="10" customFormat="1" ht="10.9" customHeight="1" x14ac:dyDescent="0.25">
      <c r="B236" s="148"/>
      <c r="C236" s="174"/>
      <c r="D236" s="174"/>
      <c r="E236" s="174"/>
      <c r="F236" s="174"/>
      <c r="G236" s="175"/>
      <c r="H236" s="148"/>
    </row>
    <row r="237" spans="2:8" s="10" customFormat="1" ht="10.9" customHeight="1" x14ac:dyDescent="0.25">
      <c r="B237" s="148"/>
      <c r="C237" s="174"/>
      <c r="D237" s="174"/>
      <c r="E237" s="174"/>
      <c r="F237" s="174"/>
      <c r="G237" s="175"/>
      <c r="H237" s="148"/>
    </row>
    <row r="238" spans="2:8" s="10" customFormat="1" ht="10.9" customHeight="1" x14ac:dyDescent="0.25">
      <c r="B238" s="148"/>
      <c r="C238" s="174"/>
      <c r="D238" s="174"/>
      <c r="E238" s="174"/>
      <c r="F238" s="174"/>
      <c r="G238" s="175"/>
      <c r="H238" s="148"/>
    </row>
    <row r="239" spans="2:8" s="10" customFormat="1" ht="10.9" customHeight="1" x14ac:dyDescent="0.25">
      <c r="B239" s="148"/>
      <c r="C239" s="174"/>
      <c r="D239" s="174"/>
      <c r="E239" s="174"/>
      <c r="F239" s="174"/>
      <c r="G239" s="175"/>
      <c r="H239" s="148"/>
    </row>
    <row r="240" spans="2:8" s="10" customFormat="1" ht="10.9" customHeight="1" x14ac:dyDescent="0.25">
      <c r="B240" s="148"/>
      <c r="C240" s="174"/>
      <c r="D240" s="174"/>
      <c r="E240" s="174"/>
      <c r="F240" s="174"/>
      <c r="G240" s="175"/>
      <c r="H240" s="148"/>
    </row>
    <row r="241" spans="2:8" s="10" customFormat="1" ht="10.9" customHeight="1" x14ac:dyDescent="0.25">
      <c r="B241" s="148"/>
      <c r="C241" s="174"/>
      <c r="D241" s="174"/>
      <c r="E241" s="174"/>
      <c r="F241" s="174"/>
      <c r="G241" s="175"/>
      <c r="H241" s="148"/>
    </row>
    <row r="242" spans="2:8" s="10" customFormat="1" ht="10.9" customHeight="1" x14ac:dyDescent="0.25">
      <c r="B242" s="148"/>
      <c r="C242" s="174"/>
      <c r="D242" s="174"/>
      <c r="E242" s="174"/>
      <c r="F242" s="174"/>
      <c r="G242" s="175"/>
      <c r="H242" s="148"/>
    </row>
    <row r="243" spans="2:8" s="10" customFormat="1" ht="10.9" customHeight="1" x14ac:dyDescent="0.25">
      <c r="B243" s="148"/>
      <c r="C243" s="174"/>
      <c r="D243" s="174"/>
      <c r="E243" s="174"/>
      <c r="F243" s="174"/>
      <c r="G243" s="175"/>
      <c r="H243" s="148"/>
    </row>
    <row r="244" spans="2:8" s="10" customFormat="1" ht="10.9" customHeight="1" x14ac:dyDescent="0.25">
      <c r="B244" s="148"/>
      <c r="C244" s="174"/>
      <c r="D244" s="174"/>
      <c r="E244" s="174"/>
      <c r="F244" s="174"/>
      <c r="G244" s="175"/>
      <c r="H244" s="148"/>
    </row>
    <row r="245" spans="2:8" s="10" customFormat="1" ht="10.9" customHeight="1" x14ac:dyDescent="0.25">
      <c r="B245" s="148"/>
      <c r="C245" s="174"/>
      <c r="D245" s="174"/>
      <c r="E245" s="174"/>
      <c r="F245" s="174"/>
      <c r="G245" s="175"/>
      <c r="H245" s="148"/>
    </row>
    <row r="246" spans="2:8" s="10" customFormat="1" ht="10.9" customHeight="1" x14ac:dyDescent="0.25">
      <c r="B246" s="148"/>
      <c r="C246" s="174"/>
      <c r="D246" s="174"/>
      <c r="E246" s="174"/>
      <c r="F246" s="174"/>
      <c r="G246" s="175"/>
      <c r="H246" s="148"/>
    </row>
    <row r="247" spans="2:8" s="10" customFormat="1" ht="10.9" customHeight="1" x14ac:dyDescent="0.25">
      <c r="B247" s="148"/>
      <c r="C247" s="174"/>
      <c r="D247" s="174"/>
      <c r="E247" s="174"/>
      <c r="F247" s="174"/>
      <c r="G247" s="175"/>
      <c r="H247" s="148"/>
    </row>
    <row r="248" spans="2:8" s="10" customFormat="1" ht="10.9" customHeight="1" x14ac:dyDescent="0.25">
      <c r="B248" s="148"/>
      <c r="C248" s="174"/>
      <c r="D248" s="174"/>
      <c r="E248" s="174"/>
      <c r="F248" s="174"/>
      <c r="G248" s="175"/>
      <c r="H248" s="148"/>
    </row>
    <row r="249" spans="2:8" s="10" customFormat="1" ht="10.9" customHeight="1" x14ac:dyDescent="0.25">
      <c r="B249" s="148"/>
      <c r="C249" s="174"/>
      <c r="D249" s="174"/>
      <c r="E249" s="174"/>
      <c r="F249" s="174"/>
      <c r="G249" s="175"/>
      <c r="H249" s="148"/>
    </row>
    <row r="250" spans="2:8" s="10" customFormat="1" ht="10.9" customHeight="1" x14ac:dyDescent="0.25">
      <c r="B250" s="148"/>
      <c r="C250" s="174"/>
      <c r="D250" s="174"/>
      <c r="E250" s="174"/>
      <c r="F250" s="174"/>
      <c r="G250" s="175"/>
      <c r="H250" s="148"/>
    </row>
    <row r="251" spans="2:8" s="10" customFormat="1" ht="10.9" customHeight="1" x14ac:dyDescent="0.25">
      <c r="B251" s="148"/>
      <c r="C251" s="174"/>
      <c r="D251" s="174"/>
      <c r="E251" s="174"/>
      <c r="F251" s="174"/>
      <c r="G251" s="175"/>
      <c r="H251" s="148"/>
    </row>
    <row r="252" spans="2:8" s="10" customFormat="1" ht="10.9" customHeight="1" x14ac:dyDescent="0.25">
      <c r="B252" s="148"/>
      <c r="C252" s="174"/>
      <c r="D252" s="174"/>
      <c r="E252" s="174"/>
      <c r="F252" s="174"/>
      <c r="G252" s="175"/>
      <c r="H252" s="148"/>
    </row>
    <row r="253" spans="2:8" s="10" customFormat="1" ht="10.9" customHeight="1" x14ac:dyDescent="0.25">
      <c r="B253" s="148"/>
      <c r="C253" s="174"/>
      <c r="D253" s="174"/>
      <c r="E253" s="174"/>
      <c r="F253" s="174"/>
      <c r="G253" s="175"/>
      <c r="H253" s="148"/>
    </row>
    <row r="254" spans="2:8" s="10" customFormat="1" ht="10.9" customHeight="1" x14ac:dyDescent="0.25">
      <c r="B254" s="148"/>
      <c r="C254" s="174"/>
      <c r="D254" s="174"/>
      <c r="E254" s="174"/>
      <c r="F254" s="174"/>
      <c r="G254" s="175"/>
      <c r="H254" s="148"/>
    </row>
    <row r="255" spans="2:8" s="10" customFormat="1" ht="10.9" customHeight="1" x14ac:dyDescent="0.25">
      <c r="B255" s="148"/>
      <c r="C255" s="174"/>
      <c r="D255" s="174"/>
      <c r="E255" s="174"/>
      <c r="F255" s="174"/>
      <c r="G255" s="175"/>
      <c r="H255" s="148"/>
    </row>
    <row r="256" spans="2:8" s="10" customFormat="1" ht="10.9" customHeight="1" x14ac:dyDescent="0.25">
      <c r="B256" s="148"/>
      <c r="C256" s="174"/>
      <c r="D256" s="174"/>
      <c r="E256" s="174"/>
      <c r="F256" s="174"/>
      <c r="G256" s="175"/>
      <c r="H256" s="148"/>
    </row>
    <row r="257" spans="2:8" s="10" customFormat="1" ht="10.9" customHeight="1" x14ac:dyDescent="0.25">
      <c r="B257" s="148"/>
      <c r="C257" s="174"/>
      <c r="D257" s="174"/>
      <c r="E257" s="174"/>
      <c r="F257" s="174"/>
      <c r="G257" s="175"/>
      <c r="H257" s="148"/>
    </row>
    <row r="258" spans="2:8" s="10" customFormat="1" ht="10.9" customHeight="1" x14ac:dyDescent="0.25">
      <c r="B258" s="148"/>
      <c r="C258" s="174"/>
      <c r="D258" s="174"/>
      <c r="E258" s="174"/>
      <c r="F258" s="174"/>
      <c r="G258" s="175"/>
      <c r="H258" s="148"/>
    </row>
    <row r="259" spans="2:8" s="10" customFormat="1" ht="10.9" customHeight="1" x14ac:dyDescent="0.25">
      <c r="B259" s="148"/>
      <c r="C259" s="174"/>
      <c r="D259" s="174"/>
      <c r="E259" s="174"/>
      <c r="F259" s="174"/>
      <c r="G259" s="175"/>
      <c r="H259" s="148"/>
    </row>
    <row r="260" spans="2:8" s="10" customFormat="1" ht="10.9" customHeight="1" x14ac:dyDescent="0.25">
      <c r="B260" s="148"/>
      <c r="C260" s="174"/>
      <c r="D260" s="174"/>
      <c r="E260" s="174"/>
      <c r="F260" s="174"/>
      <c r="G260" s="175"/>
      <c r="H260" s="148"/>
    </row>
    <row r="261" spans="2:8" s="10" customFormat="1" ht="10.9" customHeight="1" x14ac:dyDescent="0.25">
      <c r="B261" s="148"/>
      <c r="C261" s="174"/>
      <c r="D261" s="174"/>
      <c r="E261" s="174"/>
      <c r="F261" s="174"/>
      <c r="G261" s="175"/>
      <c r="H261" s="148"/>
    </row>
    <row r="262" spans="2:8" s="10" customFormat="1" ht="10.9" customHeight="1" x14ac:dyDescent="0.25">
      <c r="B262" s="148"/>
      <c r="C262" s="174"/>
      <c r="D262" s="174"/>
      <c r="E262" s="174"/>
      <c r="F262" s="174"/>
      <c r="G262" s="175"/>
      <c r="H262" s="148"/>
    </row>
    <row r="263" spans="2:8" s="10" customFormat="1" ht="10.9" customHeight="1" x14ac:dyDescent="0.25">
      <c r="B263" s="148"/>
      <c r="C263" s="174"/>
      <c r="D263" s="174"/>
      <c r="E263" s="174"/>
      <c r="F263" s="174"/>
      <c r="G263" s="175"/>
      <c r="H263" s="148"/>
    </row>
    <row r="264" spans="2:8" s="10" customFormat="1" ht="10.9" customHeight="1" x14ac:dyDescent="0.25">
      <c r="B264" s="148"/>
      <c r="C264" s="174"/>
      <c r="D264" s="174"/>
      <c r="E264" s="174"/>
      <c r="F264" s="174"/>
      <c r="G264" s="175"/>
      <c r="H264" s="148"/>
    </row>
    <row r="265" spans="2:8" s="10" customFormat="1" ht="10.9" customHeight="1" x14ac:dyDescent="0.25">
      <c r="B265" s="148"/>
      <c r="C265" s="174"/>
      <c r="D265" s="174"/>
      <c r="E265" s="174"/>
      <c r="F265" s="174"/>
      <c r="G265" s="175"/>
      <c r="H265" s="148"/>
    </row>
    <row r="266" spans="2:8" s="10" customFormat="1" ht="10.9" customHeight="1" x14ac:dyDescent="0.25">
      <c r="B266" s="148"/>
      <c r="C266" s="174"/>
      <c r="D266" s="174"/>
      <c r="E266" s="174"/>
      <c r="F266" s="174"/>
      <c r="G266" s="175"/>
      <c r="H266" s="148"/>
    </row>
    <row r="267" spans="2:8" s="10" customFormat="1" ht="10.9" customHeight="1" x14ac:dyDescent="0.25">
      <c r="B267" s="148"/>
      <c r="C267" s="174"/>
      <c r="D267" s="174"/>
      <c r="E267" s="174"/>
      <c r="F267" s="174"/>
      <c r="G267" s="175"/>
      <c r="H267" s="148"/>
    </row>
    <row r="268" spans="2:8" s="10" customFormat="1" ht="10.9" customHeight="1" x14ac:dyDescent="0.25">
      <c r="B268" s="148"/>
      <c r="C268" s="174"/>
      <c r="D268" s="174"/>
      <c r="E268" s="174"/>
      <c r="F268" s="174"/>
      <c r="G268" s="175"/>
      <c r="H268" s="148"/>
    </row>
    <row r="269" spans="2:8" s="10" customFormat="1" ht="10.9" customHeight="1" x14ac:dyDescent="0.25">
      <c r="B269" s="148"/>
      <c r="C269" s="174"/>
      <c r="D269" s="174"/>
      <c r="E269" s="174"/>
      <c r="F269" s="174"/>
      <c r="G269" s="175"/>
      <c r="H269" s="148"/>
    </row>
    <row r="270" spans="2:8" s="10" customFormat="1" ht="10.9" customHeight="1" x14ac:dyDescent="0.25">
      <c r="B270" s="148"/>
      <c r="C270" s="174"/>
      <c r="D270" s="174"/>
      <c r="E270" s="174"/>
      <c r="F270" s="174"/>
      <c r="G270" s="175"/>
      <c r="H270" s="148"/>
    </row>
    <row r="271" spans="2:8" s="11" customFormat="1" ht="20.149999999999999" customHeight="1" x14ac:dyDescent="0.25">
      <c r="B271" s="293" t="s">
        <v>316</v>
      </c>
      <c r="C271" s="171"/>
      <c r="D271" s="172"/>
      <c r="E271" s="172"/>
      <c r="F271" s="172"/>
      <c r="G271" s="172"/>
      <c r="H271" s="297">
        <f>SUM(H208:H270)</f>
        <v>0</v>
      </c>
    </row>
  </sheetData>
  <mergeCells count="2">
    <mergeCell ref="B2:H2"/>
    <mergeCell ref="B1:H1"/>
  </mergeCells>
  <printOptions horizontalCentered="1"/>
  <pageMargins left="0.23622047244094491" right="0.23622047244094491" top="0.74803149606299213" bottom="0.74803149606299213" header="0.31496062992125984" footer="0.31496062992125984"/>
  <pageSetup paperSize="9" scale="19" fitToWidth="0" orientation="portrait" r:id="rId1"/>
  <headerFooter>
    <oddHeader>&amp;L&amp;72&amp;K00-006
          DRAFT</oddHeader>
    <oddFooter>Page &amp;P of &amp;N</oddFooter>
  </headerFooter>
  <rowBreaks count="3" manualBreakCount="3">
    <brk id="123" min="1" max="7" man="1"/>
    <brk id="162" min="1" max="7" man="1"/>
    <brk id="207" min="1" max="7"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444C-EB88-484A-8C06-22C50838EF19}">
  <sheetPr>
    <pageSetUpPr fitToPage="1"/>
  </sheetPr>
  <dimension ref="A1:H175"/>
  <sheetViews>
    <sheetView showGridLines="0" view="pageBreakPreview" topLeftCell="B146" zoomScaleNormal="100" zoomScaleSheetLayoutView="100" zoomScalePageLayoutView="60" workbookViewId="0">
      <selection activeCell="G13" sqref="G13"/>
    </sheetView>
  </sheetViews>
  <sheetFormatPr defaultColWidth="9.26953125" defaultRowHeight="14.5" x14ac:dyDescent="0.25"/>
  <cols>
    <col min="1" max="1" width="5.453125" style="3" hidden="1" customWidth="1"/>
    <col min="2" max="2" width="6.54296875" style="298" customWidth="1"/>
    <col min="3" max="3" width="9.7265625" style="298" customWidth="1"/>
    <col min="4" max="4" width="37.7265625" style="298" customWidth="1"/>
    <col min="5" max="5" width="6.7265625" style="298" customWidth="1"/>
    <col min="6" max="6" width="8.7265625" style="298" customWidth="1"/>
    <col min="7" max="7" width="9.7265625" style="298" customWidth="1"/>
    <col min="8" max="8" width="13.54296875" style="298" customWidth="1"/>
    <col min="9" max="16384" width="9.26953125" style="3"/>
  </cols>
  <sheetData>
    <row r="1" spans="1:8" x14ac:dyDescent="0.25">
      <c r="B1" s="524"/>
      <c r="C1" s="524"/>
      <c r="D1" s="524"/>
      <c r="E1" s="524"/>
      <c r="F1" s="524"/>
      <c r="G1" s="524"/>
      <c r="H1" s="524"/>
    </row>
    <row r="2" spans="1:8" s="5" customFormat="1" ht="15" customHeight="1" x14ac:dyDescent="0.3">
      <c r="B2" s="493" t="s">
        <v>778</v>
      </c>
      <c r="C2" s="493"/>
      <c r="D2" s="493"/>
      <c r="E2" s="493"/>
      <c r="F2" s="493"/>
      <c r="G2" s="493"/>
      <c r="H2" s="493"/>
    </row>
    <row r="3" spans="1:8" s="5" customFormat="1" ht="15" customHeight="1" x14ac:dyDescent="0.3">
      <c r="B3" s="64" t="s">
        <v>933</v>
      </c>
      <c r="C3" s="65"/>
      <c r="D3" s="65"/>
      <c r="E3" s="65"/>
      <c r="F3" s="65"/>
      <c r="G3" s="65"/>
      <c r="H3" s="66"/>
    </row>
    <row r="4" spans="1:8" s="7" customFormat="1" ht="27.4" customHeight="1" x14ac:dyDescent="0.25">
      <c r="B4" s="67" t="s">
        <v>294</v>
      </c>
      <c r="C4" s="67" t="s">
        <v>295</v>
      </c>
      <c r="D4" s="67" t="s">
        <v>296</v>
      </c>
      <c r="E4" s="67" t="s">
        <v>297</v>
      </c>
      <c r="F4" s="67" t="s">
        <v>298</v>
      </c>
      <c r="G4" s="67" t="s">
        <v>299</v>
      </c>
      <c r="H4" s="68" t="s">
        <v>300</v>
      </c>
    </row>
    <row r="5" spans="1:8" s="9" customFormat="1" ht="10.9" customHeight="1" x14ac:dyDescent="0.25">
      <c r="A5" s="9">
        <v>1090</v>
      </c>
      <c r="B5" s="156" t="s">
        <v>1546</v>
      </c>
      <c r="C5" s="157"/>
      <c r="D5" s="158" t="s">
        <v>933</v>
      </c>
      <c r="E5" s="157"/>
      <c r="F5" s="157"/>
      <c r="G5" s="159"/>
      <c r="H5" s="157"/>
    </row>
    <row r="6" spans="1:8" s="9" customFormat="1" ht="10.9" customHeight="1" x14ac:dyDescent="0.25">
      <c r="B6" s="160"/>
      <c r="C6" s="157"/>
      <c r="D6" s="157"/>
      <c r="E6" s="157"/>
      <c r="F6" s="157"/>
      <c r="G6" s="159"/>
      <c r="H6" s="157"/>
    </row>
    <row r="7" spans="1:8" s="9" customFormat="1" ht="21.4" customHeight="1" x14ac:dyDescent="0.25">
      <c r="A7" s="9">
        <v>5010</v>
      </c>
      <c r="B7" s="156">
        <v>12.1</v>
      </c>
      <c r="C7" s="158" t="s">
        <v>293</v>
      </c>
      <c r="D7" s="158" t="s">
        <v>607</v>
      </c>
      <c r="E7" s="157"/>
      <c r="F7" s="157"/>
      <c r="G7" s="159"/>
      <c r="H7" s="157"/>
    </row>
    <row r="8" spans="1:8" s="10" customFormat="1" ht="10.9" customHeight="1" x14ac:dyDescent="0.25">
      <c r="B8" s="161"/>
      <c r="C8" s="162"/>
      <c r="D8" s="162"/>
      <c r="E8" s="162"/>
      <c r="F8" s="162"/>
      <c r="G8" s="163"/>
      <c r="H8" s="162"/>
    </row>
    <row r="9" spans="1:8" s="10" customFormat="1" ht="10.9" customHeight="1" x14ac:dyDescent="0.25">
      <c r="A9" s="10">
        <v>5011</v>
      </c>
      <c r="B9" s="161"/>
      <c r="C9" s="158" t="s">
        <v>0</v>
      </c>
      <c r="D9" s="158" t="s">
        <v>608</v>
      </c>
      <c r="E9" s="162"/>
      <c r="F9" s="162"/>
      <c r="G9" s="163"/>
      <c r="H9" s="162"/>
    </row>
    <row r="10" spans="1:8" s="10" customFormat="1" ht="10.9" customHeight="1" x14ac:dyDescent="0.25">
      <c r="B10" s="161"/>
      <c r="C10" s="162"/>
      <c r="D10" s="162"/>
      <c r="E10" s="162"/>
      <c r="F10" s="162"/>
      <c r="G10" s="163"/>
      <c r="H10" s="162"/>
    </row>
    <row r="11" spans="1:8" s="10" customFormat="1" ht="21.4" customHeight="1" x14ac:dyDescent="0.25">
      <c r="A11" s="10">
        <v>5012</v>
      </c>
      <c r="B11" s="161"/>
      <c r="C11" s="162"/>
      <c r="D11" s="165" t="s">
        <v>609</v>
      </c>
      <c r="E11" s="162"/>
      <c r="F11" s="162"/>
      <c r="G11" s="163"/>
      <c r="H11" s="162"/>
    </row>
    <row r="12" spans="1:8" s="10" customFormat="1" ht="10.9" customHeight="1" x14ac:dyDescent="0.25">
      <c r="B12" s="161"/>
      <c r="C12" s="162"/>
      <c r="D12" s="162"/>
      <c r="E12" s="162"/>
      <c r="F12" s="162"/>
      <c r="G12" s="163"/>
      <c r="H12" s="162"/>
    </row>
    <row r="13" spans="1:8" s="10" customFormat="1" ht="10.9" customHeight="1" x14ac:dyDescent="0.25">
      <c r="A13" s="10">
        <v>5013</v>
      </c>
      <c r="B13" s="164" t="s">
        <v>934</v>
      </c>
      <c r="C13" s="162"/>
      <c r="D13" s="165" t="s">
        <v>610</v>
      </c>
      <c r="E13" s="166" t="s">
        <v>34</v>
      </c>
      <c r="F13" s="167">
        <v>50</v>
      </c>
      <c r="G13" s="168"/>
      <c r="H13" s="169">
        <f>F13*G13</f>
        <v>0</v>
      </c>
    </row>
    <row r="14" spans="1:8" s="10" customFormat="1" ht="10.9" customHeight="1" x14ac:dyDescent="0.25">
      <c r="B14" s="161"/>
      <c r="C14" s="162"/>
      <c r="D14" s="162"/>
      <c r="E14" s="162"/>
      <c r="F14" s="162"/>
      <c r="G14" s="163"/>
      <c r="H14" s="162"/>
    </row>
    <row r="15" spans="1:8" s="10" customFormat="1" ht="21.4" customHeight="1" x14ac:dyDescent="0.25">
      <c r="A15" s="10">
        <v>5014</v>
      </c>
      <c r="B15" s="161"/>
      <c r="C15" s="162"/>
      <c r="D15" s="165" t="s">
        <v>611</v>
      </c>
      <c r="E15" s="162"/>
      <c r="F15" s="162"/>
      <c r="G15" s="163"/>
      <c r="H15" s="162"/>
    </row>
    <row r="16" spans="1:8" s="10" customFormat="1" ht="10.9" customHeight="1" x14ac:dyDescent="0.25">
      <c r="B16" s="161"/>
      <c r="C16" s="162"/>
      <c r="D16" s="162"/>
      <c r="E16" s="162"/>
      <c r="F16" s="162"/>
      <c r="G16" s="163"/>
      <c r="H16" s="162"/>
    </row>
    <row r="17" spans="1:8" s="10" customFormat="1" ht="10.9" customHeight="1" x14ac:dyDescent="0.25">
      <c r="A17" s="10">
        <v>5015</v>
      </c>
      <c r="B17" s="164" t="s">
        <v>935</v>
      </c>
      <c r="C17" s="162"/>
      <c r="D17" s="165" t="s">
        <v>612</v>
      </c>
      <c r="E17" s="166" t="s">
        <v>34</v>
      </c>
      <c r="F17" s="167"/>
      <c r="G17" s="168"/>
      <c r="H17" s="169">
        <f>F17*G17</f>
        <v>0</v>
      </c>
    </row>
    <row r="18" spans="1:8" s="10" customFormat="1" ht="10.9" customHeight="1" x14ac:dyDescent="0.25">
      <c r="B18" s="161"/>
      <c r="C18" s="162"/>
      <c r="D18" s="162"/>
      <c r="E18" s="162"/>
      <c r="F18" s="162"/>
      <c r="G18" s="163"/>
      <c r="H18" s="162"/>
    </row>
    <row r="19" spans="1:8" s="10" customFormat="1" ht="10.9" customHeight="1" x14ac:dyDescent="0.25">
      <c r="A19" s="10">
        <v>5016</v>
      </c>
      <c r="B19" s="161"/>
      <c r="C19" s="165" t="s">
        <v>13</v>
      </c>
      <c r="D19" s="165" t="s">
        <v>613</v>
      </c>
      <c r="E19" s="162"/>
      <c r="F19" s="162"/>
      <c r="G19" s="163"/>
      <c r="H19" s="162"/>
    </row>
    <row r="20" spans="1:8" s="10" customFormat="1" ht="10.9" customHeight="1" x14ac:dyDescent="0.25">
      <c r="B20" s="161"/>
      <c r="C20" s="162"/>
      <c r="D20" s="162"/>
      <c r="E20" s="162"/>
      <c r="F20" s="162"/>
      <c r="G20" s="163"/>
      <c r="H20" s="162"/>
    </row>
    <row r="21" spans="1:8" s="10" customFormat="1" ht="21.4" customHeight="1" x14ac:dyDescent="0.25">
      <c r="A21" s="10">
        <v>5017</v>
      </c>
      <c r="B21" s="164" t="s">
        <v>936</v>
      </c>
      <c r="C21" s="162"/>
      <c r="D21" s="165" t="s">
        <v>614</v>
      </c>
      <c r="E21" s="166" t="s">
        <v>34</v>
      </c>
      <c r="F21" s="167"/>
      <c r="G21" s="168"/>
      <c r="H21" s="169">
        <f>F21*G21</f>
        <v>0</v>
      </c>
    </row>
    <row r="22" spans="1:8" s="10" customFormat="1" ht="10.9" customHeight="1" x14ac:dyDescent="0.25">
      <c r="B22" s="161"/>
      <c r="C22" s="162"/>
      <c r="D22" s="162"/>
      <c r="E22" s="162"/>
      <c r="F22" s="162"/>
      <c r="G22" s="163"/>
      <c r="H22" s="162"/>
    </row>
    <row r="23" spans="1:8" s="10" customFormat="1" ht="10.9" customHeight="1" x14ac:dyDescent="0.25">
      <c r="A23" s="10">
        <v>5018</v>
      </c>
      <c r="B23" s="164" t="s">
        <v>937</v>
      </c>
      <c r="C23" s="162"/>
      <c r="D23" s="165" t="s">
        <v>615</v>
      </c>
      <c r="E23" s="166" t="s">
        <v>34</v>
      </c>
      <c r="F23" s="167"/>
      <c r="G23" s="168"/>
      <c r="H23" s="169">
        <f>F23*G23</f>
        <v>0</v>
      </c>
    </row>
    <row r="24" spans="1:8" s="10" customFormat="1" ht="10.9" customHeight="1" x14ac:dyDescent="0.25">
      <c r="B24" s="161"/>
      <c r="C24" s="162"/>
      <c r="D24" s="162"/>
      <c r="E24" s="162"/>
      <c r="F24" s="162"/>
      <c r="G24" s="163"/>
      <c r="H24" s="162"/>
    </row>
    <row r="25" spans="1:8" s="10" customFormat="1" ht="10.9" customHeight="1" x14ac:dyDescent="0.25">
      <c r="A25" s="10">
        <v>5019</v>
      </c>
      <c r="B25" s="161"/>
      <c r="C25" s="165" t="s">
        <v>13</v>
      </c>
      <c r="D25" s="165" t="s">
        <v>616</v>
      </c>
      <c r="E25" s="162"/>
      <c r="F25" s="162"/>
      <c r="G25" s="163"/>
      <c r="H25" s="162"/>
    </row>
    <row r="26" spans="1:8" s="10" customFormat="1" ht="10.9" customHeight="1" x14ac:dyDescent="0.25">
      <c r="B26" s="161"/>
      <c r="C26" s="162"/>
      <c r="D26" s="162"/>
      <c r="E26" s="162"/>
      <c r="F26" s="162"/>
      <c r="G26" s="163"/>
      <c r="H26" s="162"/>
    </row>
    <row r="27" spans="1:8" s="10" customFormat="1" ht="21.4" customHeight="1" x14ac:dyDescent="0.25">
      <c r="A27" s="10">
        <v>5020</v>
      </c>
      <c r="B27" s="164" t="s">
        <v>938</v>
      </c>
      <c r="C27" s="162"/>
      <c r="D27" s="165" t="s">
        <v>614</v>
      </c>
      <c r="E27" s="166" t="s">
        <v>34</v>
      </c>
      <c r="F27" s="167"/>
      <c r="G27" s="168"/>
      <c r="H27" s="169">
        <f>F27*G27</f>
        <v>0</v>
      </c>
    </row>
    <row r="28" spans="1:8" s="10" customFormat="1" ht="10.9" customHeight="1" x14ac:dyDescent="0.25">
      <c r="B28" s="161"/>
      <c r="C28" s="162"/>
      <c r="D28" s="162"/>
      <c r="E28" s="162"/>
      <c r="F28" s="162"/>
      <c r="G28" s="163"/>
      <c r="H28" s="162"/>
    </row>
    <row r="29" spans="1:8" s="10" customFormat="1" ht="10.9" customHeight="1" x14ac:dyDescent="0.25">
      <c r="A29" s="10">
        <v>5021</v>
      </c>
      <c r="B29" s="164" t="s">
        <v>939</v>
      </c>
      <c r="C29" s="162"/>
      <c r="D29" s="165" t="s">
        <v>615</v>
      </c>
      <c r="E29" s="166" t="s">
        <v>34</v>
      </c>
      <c r="F29" s="167"/>
      <c r="G29" s="168"/>
      <c r="H29" s="169">
        <f>F29*G29</f>
        <v>0</v>
      </c>
    </row>
    <row r="30" spans="1:8" s="10" customFormat="1" ht="10.9" customHeight="1" x14ac:dyDescent="0.25">
      <c r="B30" s="161"/>
      <c r="C30" s="162"/>
      <c r="D30" s="162"/>
      <c r="E30" s="162"/>
      <c r="F30" s="162"/>
      <c r="G30" s="163"/>
      <c r="H30" s="162"/>
    </row>
    <row r="31" spans="1:8" s="10" customFormat="1" ht="21.4" customHeight="1" x14ac:dyDescent="0.25">
      <c r="A31" s="10">
        <v>5022</v>
      </c>
      <c r="B31" s="164" t="s">
        <v>940</v>
      </c>
      <c r="C31" s="165" t="s">
        <v>260</v>
      </c>
      <c r="D31" s="165" t="s">
        <v>617</v>
      </c>
      <c r="E31" s="166" t="s">
        <v>34</v>
      </c>
      <c r="F31" s="167"/>
      <c r="G31" s="168"/>
      <c r="H31" s="169">
        <f>F31*G31</f>
        <v>0</v>
      </c>
    </row>
    <row r="32" spans="1:8" s="10" customFormat="1" ht="10.9" customHeight="1" x14ac:dyDescent="0.25">
      <c r="B32" s="161"/>
      <c r="C32" s="162"/>
      <c r="D32" s="162"/>
      <c r="E32" s="162"/>
      <c r="F32" s="162"/>
      <c r="G32" s="163"/>
      <c r="H32" s="162"/>
    </row>
    <row r="33" spans="1:8" s="10" customFormat="1" ht="21.4" customHeight="1" x14ac:dyDescent="0.25">
      <c r="A33" s="10">
        <v>5023</v>
      </c>
      <c r="B33" s="161"/>
      <c r="C33" s="165" t="s">
        <v>346</v>
      </c>
      <c r="D33" s="165" t="s">
        <v>618</v>
      </c>
      <c r="E33" s="162"/>
      <c r="F33" s="162"/>
      <c r="G33" s="163"/>
      <c r="H33" s="162"/>
    </row>
    <row r="34" spans="1:8" s="10" customFormat="1" ht="10.9" customHeight="1" x14ac:dyDescent="0.25">
      <c r="B34" s="161"/>
      <c r="C34" s="162"/>
      <c r="D34" s="162"/>
      <c r="E34" s="162"/>
      <c r="F34" s="162"/>
      <c r="G34" s="163"/>
      <c r="H34" s="162"/>
    </row>
    <row r="35" spans="1:8" s="10" customFormat="1" ht="10.9" customHeight="1" x14ac:dyDescent="0.25">
      <c r="A35" s="10">
        <v>5024</v>
      </c>
      <c r="B35" s="164" t="s">
        <v>941</v>
      </c>
      <c r="C35" s="162"/>
      <c r="D35" s="165" t="s">
        <v>619</v>
      </c>
      <c r="E35" s="166" t="s">
        <v>34</v>
      </c>
      <c r="F35" s="167"/>
      <c r="G35" s="168"/>
      <c r="H35" s="169">
        <f>F35*G35</f>
        <v>0</v>
      </c>
    </row>
    <row r="36" spans="1:8" s="10" customFormat="1" ht="10.9" customHeight="1" x14ac:dyDescent="0.25">
      <c r="B36" s="161"/>
      <c r="C36" s="162"/>
      <c r="D36" s="162"/>
      <c r="E36" s="162"/>
      <c r="F36" s="162"/>
      <c r="G36" s="163"/>
      <c r="H36" s="162"/>
    </row>
    <row r="37" spans="1:8" s="10" customFormat="1" ht="10.9" customHeight="1" x14ac:dyDescent="0.25">
      <c r="A37" s="10">
        <v>5025</v>
      </c>
      <c r="B37" s="164" t="s">
        <v>942</v>
      </c>
      <c r="C37" s="162"/>
      <c r="D37" s="165" t="s">
        <v>620</v>
      </c>
      <c r="E37" s="166" t="s">
        <v>34</v>
      </c>
      <c r="F37" s="167"/>
      <c r="G37" s="168"/>
      <c r="H37" s="169">
        <f>F37*G37</f>
        <v>0</v>
      </c>
    </row>
    <row r="38" spans="1:8" s="10" customFormat="1" ht="10.9" customHeight="1" x14ac:dyDescent="0.25">
      <c r="B38" s="161"/>
      <c r="C38" s="162"/>
      <c r="D38" s="162"/>
      <c r="E38" s="162"/>
      <c r="F38" s="162"/>
      <c r="G38" s="163"/>
      <c r="H38" s="162"/>
    </row>
    <row r="39" spans="1:8" s="10" customFormat="1" ht="10.9" customHeight="1" x14ac:dyDescent="0.25">
      <c r="A39" s="10">
        <v>5026</v>
      </c>
      <c r="B39" s="161"/>
      <c r="C39" s="165" t="s">
        <v>347</v>
      </c>
      <c r="D39" s="165" t="s">
        <v>621</v>
      </c>
      <c r="E39" s="162"/>
      <c r="F39" s="162"/>
      <c r="G39" s="163"/>
      <c r="H39" s="162"/>
    </row>
    <row r="40" spans="1:8" s="10" customFormat="1" ht="10.9" customHeight="1" x14ac:dyDescent="0.25">
      <c r="B40" s="161"/>
      <c r="C40" s="162"/>
      <c r="D40" s="162"/>
      <c r="E40" s="162"/>
      <c r="F40" s="162"/>
      <c r="G40" s="163"/>
      <c r="H40" s="162"/>
    </row>
    <row r="41" spans="1:8" s="10" customFormat="1" ht="10.9" customHeight="1" x14ac:dyDescent="0.25">
      <c r="A41" s="10">
        <v>5027</v>
      </c>
      <c r="B41" s="164" t="s">
        <v>943</v>
      </c>
      <c r="C41" s="162"/>
      <c r="D41" s="165" t="s">
        <v>622</v>
      </c>
      <c r="E41" s="166" t="s">
        <v>34</v>
      </c>
      <c r="F41" s="167"/>
      <c r="G41" s="168"/>
      <c r="H41" s="169">
        <f>F41*G41</f>
        <v>0</v>
      </c>
    </row>
    <row r="42" spans="1:8" s="10" customFormat="1" ht="10.9" customHeight="1" x14ac:dyDescent="0.25">
      <c r="B42" s="161"/>
      <c r="C42" s="162"/>
      <c r="D42" s="162"/>
      <c r="E42" s="162"/>
      <c r="F42" s="162"/>
      <c r="G42" s="163"/>
      <c r="H42" s="162"/>
    </row>
    <row r="43" spans="1:8" s="10" customFormat="1" ht="21.4" customHeight="1" x14ac:dyDescent="0.25">
      <c r="A43" s="10">
        <v>5028</v>
      </c>
      <c r="B43" s="164" t="s">
        <v>944</v>
      </c>
      <c r="C43" s="162"/>
      <c r="D43" s="165" t="s">
        <v>623</v>
      </c>
      <c r="E43" s="166" t="s">
        <v>34</v>
      </c>
      <c r="F43" s="167"/>
      <c r="G43" s="168"/>
      <c r="H43" s="169">
        <f>F43*G43</f>
        <v>0</v>
      </c>
    </row>
    <row r="44" spans="1:8" s="10" customFormat="1" ht="10.9" customHeight="1" x14ac:dyDescent="0.25">
      <c r="B44" s="161"/>
      <c r="C44" s="162"/>
      <c r="D44" s="162"/>
      <c r="E44" s="162"/>
      <c r="F44" s="162"/>
      <c r="G44" s="163"/>
      <c r="H44" s="162"/>
    </row>
    <row r="45" spans="1:8" s="10" customFormat="1" ht="10.9" customHeight="1" x14ac:dyDescent="0.25">
      <c r="A45" s="10">
        <v>5029</v>
      </c>
      <c r="B45" s="164" t="s">
        <v>945</v>
      </c>
      <c r="C45" s="162"/>
      <c r="D45" s="165" t="s">
        <v>624</v>
      </c>
      <c r="E45" s="166" t="s">
        <v>34</v>
      </c>
      <c r="F45" s="167"/>
      <c r="G45" s="168"/>
      <c r="H45" s="169">
        <f>F45*G45</f>
        <v>0</v>
      </c>
    </row>
    <row r="46" spans="1:8" s="10" customFormat="1" ht="10.9" customHeight="1" x14ac:dyDescent="0.25">
      <c r="B46" s="161"/>
      <c r="C46" s="162"/>
      <c r="D46" s="162"/>
      <c r="E46" s="162"/>
      <c r="F46" s="162"/>
      <c r="G46" s="163"/>
      <c r="H46" s="162"/>
    </row>
    <row r="47" spans="1:8" s="10" customFormat="1" ht="21.4" customHeight="1" x14ac:dyDescent="0.25">
      <c r="A47" s="10">
        <v>5030</v>
      </c>
      <c r="B47" s="164" t="s">
        <v>946</v>
      </c>
      <c r="C47" s="165" t="s">
        <v>332</v>
      </c>
      <c r="D47" s="165" t="s">
        <v>625</v>
      </c>
      <c r="E47" s="166" t="s">
        <v>34</v>
      </c>
      <c r="F47" s="167"/>
      <c r="G47" s="168"/>
      <c r="H47" s="169">
        <f>F47*G47</f>
        <v>0</v>
      </c>
    </row>
    <row r="48" spans="1:8" s="10" customFormat="1" ht="10.9" customHeight="1" x14ac:dyDescent="0.25">
      <c r="B48" s="161"/>
      <c r="C48" s="162"/>
      <c r="D48" s="162"/>
      <c r="E48" s="162"/>
      <c r="F48" s="162"/>
      <c r="G48" s="163"/>
      <c r="H48" s="162"/>
    </row>
    <row r="49" spans="1:8" s="10" customFormat="1" ht="21.4" customHeight="1" x14ac:dyDescent="0.25">
      <c r="A49" s="10">
        <v>5031</v>
      </c>
      <c r="B49" s="164" t="s">
        <v>947</v>
      </c>
      <c r="C49" s="165" t="s">
        <v>626</v>
      </c>
      <c r="D49" s="165" t="s">
        <v>627</v>
      </c>
      <c r="E49" s="166" t="s">
        <v>34</v>
      </c>
      <c r="F49" s="167"/>
      <c r="G49" s="168"/>
      <c r="H49" s="169">
        <f>F49*G49</f>
        <v>0</v>
      </c>
    </row>
    <row r="50" spans="1:8" s="10" customFormat="1" ht="10.9" customHeight="1" x14ac:dyDescent="0.25">
      <c r="B50" s="161"/>
      <c r="C50" s="162"/>
      <c r="D50" s="162"/>
      <c r="E50" s="162"/>
      <c r="F50" s="162"/>
      <c r="G50" s="163"/>
      <c r="H50" s="162"/>
    </row>
    <row r="51" spans="1:8" s="9" customFormat="1" ht="21.4" customHeight="1" x14ac:dyDescent="0.25">
      <c r="A51" s="9">
        <v>5032</v>
      </c>
      <c r="B51" s="156">
        <v>12.2</v>
      </c>
      <c r="C51" s="158" t="s">
        <v>261</v>
      </c>
      <c r="D51" s="158" t="s">
        <v>262</v>
      </c>
      <c r="E51" s="157"/>
      <c r="F51" s="157"/>
      <c r="G51" s="159"/>
      <c r="H51" s="157"/>
    </row>
    <row r="52" spans="1:8" s="10" customFormat="1" ht="10.9" customHeight="1" x14ac:dyDescent="0.25">
      <c r="B52" s="161"/>
      <c r="C52" s="162"/>
      <c r="D52" s="162"/>
      <c r="E52" s="162"/>
      <c r="F52" s="162"/>
      <c r="G52" s="163"/>
      <c r="H52" s="162"/>
    </row>
    <row r="53" spans="1:8" s="10" customFormat="1" ht="32.15" customHeight="1" x14ac:dyDescent="0.25">
      <c r="A53" s="10">
        <v>5033</v>
      </c>
      <c r="B53" s="164" t="s">
        <v>948</v>
      </c>
      <c r="C53" s="165" t="s">
        <v>51</v>
      </c>
      <c r="D53" s="165" t="s">
        <v>628</v>
      </c>
      <c r="E53" s="166" t="s">
        <v>34</v>
      </c>
      <c r="F53" s="167"/>
      <c r="G53" s="168"/>
      <c r="H53" s="169">
        <f>F53*G53</f>
        <v>0</v>
      </c>
    </row>
    <row r="54" spans="1:8" s="10" customFormat="1" ht="10.9" customHeight="1" x14ac:dyDescent="0.25">
      <c r="B54" s="161"/>
      <c r="C54" s="162"/>
      <c r="D54" s="162"/>
      <c r="E54" s="162"/>
      <c r="F54" s="162"/>
      <c r="G54" s="163"/>
      <c r="H54" s="162"/>
    </row>
    <row r="55" spans="1:8" s="10" customFormat="1" ht="32.15" customHeight="1" x14ac:dyDescent="0.25">
      <c r="A55" s="10">
        <v>5034</v>
      </c>
      <c r="B55" s="164" t="s">
        <v>949</v>
      </c>
      <c r="C55" s="165" t="s">
        <v>9</v>
      </c>
      <c r="D55" s="165" t="s">
        <v>629</v>
      </c>
      <c r="E55" s="166" t="s">
        <v>34</v>
      </c>
      <c r="F55" s="179"/>
      <c r="G55" s="168"/>
      <c r="H55" s="169">
        <f>F55*G55</f>
        <v>0</v>
      </c>
    </row>
    <row r="56" spans="1:8" s="11" customFormat="1" ht="20.149999999999999" customHeight="1" x14ac:dyDescent="0.25">
      <c r="B56" s="293" t="s">
        <v>358</v>
      </c>
      <c r="C56" s="171"/>
      <c r="D56" s="172"/>
      <c r="E56" s="172"/>
      <c r="F56" s="172"/>
      <c r="G56" s="180"/>
      <c r="H56" s="413">
        <f>SUM(H5:H55)</f>
        <v>0</v>
      </c>
    </row>
    <row r="57" spans="1:8" s="11" customFormat="1" ht="20.149999999999999" customHeight="1" x14ac:dyDescent="0.25">
      <c r="B57" s="293" t="s">
        <v>1541</v>
      </c>
      <c r="C57" s="171"/>
      <c r="D57" s="172"/>
      <c r="E57" s="172"/>
      <c r="F57" s="172"/>
      <c r="G57" s="180"/>
      <c r="H57" s="413">
        <f>H56</f>
        <v>0</v>
      </c>
    </row>
    <row r="58" spans="1:8" s="10" customFormat="1" ht="10.9" customHeight="1" x14ac:dyDescent="0.25">
      <c r="B58" s="161"/>
      <c r="C58" s="162"/>
      <c r="D58" s="162"/>
      <c r="E58" s="162"/>
      <c r="F58" s="157"/>
      <c r="G58" s="159"/>
      <c r="H58" s="157"/>
    </row>
    <row r="59" spans="1:8" s="10" customFormat="1" ht="32.15" customHeight="1" x14ac:dyDescent="0.25">
      <c r="A59" s="10">
        <v>5035</v>
      </c>
      <c r="B59" s="164" t="s">
        <v>950</v>
      </c>
      <c r="C59" s="165" t="s">
        <v>0</v>
      </c>
      <c r="D59" s="165" t="s">
        <v>630</v>
      </c>
      <c r="E59" s="166" t="s">
        <v>34</v>
      </c>
      <c r="F59" s="162">
        <v>50</v>
      </c>
      <c r="G59" s="163"/>
      <c r="H59" s="162">
        <f>F59*G59</f>
        <v>0</v>
      </c>
    </row>
    <row r="60" spans="1:8" s="10" customFormat="1" ht="10.9" customHeight="1" x14ac:dyDescent="0.25">
      <c r="B60" s="161"/>
      <c r="C60" s="162"/>
      <c r="D60" s="162"/>
      <c r="E60" s="162"/>
      <c r="F60" s="162"/>
      <c r="G60" s="163"/>
      <c r="H60" s="162"/>
    </row>
    <row r="61" spans="1:8" s="10" customFormat="1" ht="12.75" customHeight="1" x14ac:dyDescent="0.25">
      <c r="A61" s="10">
        <v>5036</v>
      </c>
      <c r="B61" s="161"/>
      <c r="C61" s="165" t="s">
        <v>13</v>
      </c>
      <c r="D61" s="165" t="s">
        <v>631</v>
      </c>
      <c r="E61" s="162"/>
      <c r="F61" s="162"/>
      <c r="G61" s="163"/>
      <c r="H61" s="162"/>
    </row>
    <row r="62" spans="1:8" s="10" customFormat="1" ht="10.9" customHeight="1" x14ac:dyDescent="0.25">
      <c r="B62" s="161"/>
      <c r="C62" s="162"/>
      <c r="D62" s="162"/>
      <c r="E62" s="162"/>
      <c r="F62" s="162"/>
      <c r="G62" s="163"/>
      <c r="H62" s="162"/>
    </row>
    <row r="63" spans="1:8" s="10" customFormat="1" ht="10.9" customHeight="1" x14ac:dyDescent="0.25">
      <c r="A63" s="10">
        <v>5037</v>
      </c>
      <c r="B63" s="164" t="s">
        <v>951</v>
      </c>
      <c r="C63" s="162"/>
      <c r="D63" s="165" t="s">
        <v>619</v>
      </c>
      <c r="E63" s="166" t="s">
        <v>34</v>
      </c>
      <c r="F63" s="162"/>
      <c r="G63" s="163"/>
      <c r="H63" s="162">
        <f>F63*G63</f>
        <v>0</v>
      </c>
    </row>
    <row r="64" spans="1:8" s="10" customFormat="1" ht="10.9" customHeight="1" x14ac:dyDescent="0.25">
      <c r="B64" s="161"/>
      <c r="C64" s="162"/>
      <c r="D64" s="162"/>
      <c r="E64" s="162"/>
      <c r="F64" s="162"/>
      <c r="G64" s="163"/>
      <c r="H64" s="162"/>
    </row>
    <row r="65" spans="1:8" s="10" customFormat="1" ht="10.9" customHeight="1" x14ac:dyDescent="0.25">
      <c r="A65" s="10">
        <v>5038</v>
      </c>
      <c r="B65" s="164" t="s">
        <v>952</v>
      </c>
      <c r="C65" s="162"/>
      <c r="D65" s="165" t="s">
        <v>632</v>
      </c>
      <c r="E65" s="166" t="s">
        <v>34</v>
      </c>
      <c r="F65" s="167"/>
      <c r="G65" s="168"/>
      <c r="H65" s="169">
        <f>F65*G65</f>
        <v>0</v>
      </c>
    </row>
    <row r="66" spans="1:8" s="10" customFormat="1" ht="10.9" customHeight="1" x14ac:dyDescent="0.25">
      <c r="B66" s="161"/>
      <c r="C66" s="162"/>
      <c r="D66" s="162"/>
      <c r="E66" s="162"/>
      <c r="F66" s="162"/>
      <c r="G66" s="163"/>
      <c r="H66" s="162"/>
    </row>
    <row r="67" spans="1:8" s="10" customFormat="1" ht="21" x14ac:dyDescent="0.25">
      <c r="A67" s="10">
        <v>5039</v>
      </c>
      <c r="B67" s="161"/>
      <c r="C67" s="165" t="s">
        <v>260</v>
      </c>
      <c r="D67" s="165" t="s">
        <v>633</v>
      </c>
      <c r="E67" s="162"/>
      <c r="F67" s="162"/>
      <c r="G67" s="163"/>
      <c r="H67" s="162"/>
    </row>
    <row r="68" spans="1:8" s="10" customFormat="1" ht="10.9" customHeight="1" x14ac:dyDescent="0.25">
      <c r="B68" s="161"/>
      <c r="C68" s="162"/>
      <c r="D68" s="162"/>
      <c r="E68" s="162"/>
      <c r="F68" s="162"/>
      <c r="G68" s="163"/>
      <c r="H68" s="162"/>
    </row>
    <row r="69" spans="1:8" s="10" customFormat="1" ht="10.9" customHeight="1" x14ac:dyDescent="0.25">
      <c r="A69" s="10">
        <v>5040</v>
      </c>
      <c r="B69" s="164" t="s">
        <v>953</v>
      </c>
      <c r="C69" s="162"/>
      <c r="D69" s="165" t="s">
        <v>634</v>
      </c>
      <c r="E69" s="166" t="s">
        <v>34</v>
      </c>
      <c r="F69" s="167">
        <v>50</v>
      </c>
      <c r="G69" s="168"/>
      <c r="H69" s="169">
        <f>F69*G69</f>
        <v>0</v>
      </c>
    </row>
    <row r="70" spans="1:8" s="10" customFormat="1" ht="10.9" customHeight="1" x14ac:dyDescent="0.25">
      <c r="B70" s="161"/>
      <c r="C70" s="162"/>
      <c r="D70" s="162"/>
      <c r="E70" s="162"/>
      <c r="F70" s="162"/>
      <c r="G70" s="163"/>
      <c r="H70" s="162"/>
    </row>
    <row r="71" spans="1:8" s="10" customFormat="1" ht="10.9" customHeight="1" x14ac:dyDescent="0.25">
      <c r="A71" s="10">
        <v>5041</v>
      </c>
      <c r="B71" s="161"/>
      <c r="C71" s="165" t="s">
        <v>274</v>
      </c>
      <c r="D71" s="165" t="s">
        <v>635</v>
      </c>
      <c r="E71" s="162"/>
      <c r="F71" s="162"/>
      <c r="G71" s="163"/>
      <c r="H71" s="162"/>
    </row>
    <row r="72" spans="1:8" s="10" customFormat="1" ht="10.9" customHeight="1" x14ac:dyDescent="0.25">
      <c r="B72" s="161"/>
      <c r="C72" s="162"/>
      <c r="D72" s="162"/>
      <c r="E72" s="162"/>
      <c r="F72" s="162"/>
      <c r="G72" s="163"/>
      <c r="H72" s="162"/>
    </row>
    <row r="73" spans="1:8" s="10" customFormat="1" ht="10.9" customHeight="1" x14ac:dyDescent="0.25">
      <c r="A73" s="10">
        <v>5042</v>
      </c>
      <c r="B73" s="164" t="s">
        <v>954</v>
      </c>
      <c r="C73" s="162"/>
      <c r="D73" s="165" t="s">
        <v>173</v>
      </c>
      <c r="E73" s="166" t="s">
        <v>172</v>
      </c>
      <c r="F73" s="167">
        <v>3.5</v>
      </c>
      <c r="G73" s="168"/>
      <c r="H73" s="169">
        <f>F73*G73</f>
        <v>0</v>
      </c>
    </row>
    <row r="74" spans="1:8" s="10" customFormat="1" ht="10.9" customHeight="1" x14ac:dyDescent="0.25">
      <c r="B74" s="161"/>
      <c r="C74" s="162"/>
      <c r="D74" s="162"/>
      <c r="E74" s="162"/>
      <c r="F74" s="162"/>
      <c r="G74" s="163"/>
      <c r="H74" s="162"/>
    </row>
    <row r="75" spans="1:8" s="10" customFormat="1" ht="10.9" customHeight="1" x14ac:dyDescent="0.25">
      <c r="A75" s="10">
        <v>5043</v>
      </c>
      <c r="B75" s="164" t="s">
        <v>955</v>
      </c>
      <c r="C75" s="165" t="s">
        <v>275</v>
      </c>
      <c r="D75" s="165" t="s">
        <v>636</v>
      </c>
      <c r="E75" s="166" t="s">
        <v>56</v>
      </c>
      <c r="F75" s="167"/>
      <c r="G75" s="168"/>
      <c r="H75" s="169">
        <f>F75*G75</f>
        <v>0</v>
      </c>
    </row>
    <row r="76" spans="1:8" s="10" customFormat="1" ht="10.9" customHeight="1" x14ac:dyDescent="0.25">
      <c r="B76" s="161"/>
      <c r="C76" s="162"/>
      <c r="D76" s="162"/>
      <c r="E76" s="162"/>
      <c r="F76" s="162"/>
      <c r="G76" s="163"/>
      <c r="H76" s="162"/>
    </row>
    <row r="77" spans="1:8" s="9" customFormat="1" ht="21.4" customHeight="1" x14ac:dyDescent="0.25">
      <c r="A77" s="9">
        <v>5044</v>
      </c>
      <c r="B77" s="156">
        <v>12.3</v>
      </c>
      <c r="C77" s="158" t="s">
        <v>637</v>
      </c>
      <c r="D77" s="158" t="s">
        <v>638</v>
      </c>
      <c r="E77" s="157"/>
      <c r="F77" s="162"/>
      <c r="G77" s="163"/>
      <c r="H77" s="162"/>
    </row>
    <row r="78" spans="1:8" s="10" customFormat="1" ht="10.9" customHeight="1" x14ac:dyDescent="0.25">
      <c r="B78" s="161"/>
      <c r="C78" s="162"/>
      <c r="D78" s="162"/>
      <c r="E78" s="162"/>
      <c r="F78" s="162"/>
      <c r="G78" s="163"/>
      <c r="H78" s="162"/>
    </row>
    <row r="79" spans="1:8" s="10" customFormat="1" ht="32.15" customHeight="1" x14ac:dyDescent="0.25">
      <c r="A79" s="10">
        <v>5045</v>
      </c>
      <c r="B79" s="164" t="s">
        <v>956</v>
      </c>
      <c r="C79" s="165" t="s">
        <v>51</v>
      </c>
      <c r="D79" s="165" t="s">
        <v>639</v>
      </c>
      <c r="E79" s="166" t="s">
        <v>34</v>
      </c>
      <c r="F79" s="167"/>
      <c r="G79" s="168"/>
      <c r="H79" s="169">
        <f>F79*G79</f>
        <v>0</v>
      </c>
    </row>
    <row r="80" spans="1:8" s="10" customFormat="1" ht="10.9" customHeight="1" x14ac:dyDescent="0.25">
      <c r="B80" s="161"/>
      <c r="C80" s="162"/>
      <c r="D80" s="162"/>
      <c r="E80" s="162"/>
      <c r="F80" s="162"/>
      <c r="G80" s="163"/>
      <c r="H80" s="162"/>
    </row>
    <row r="81" spans="1:8" s="10" customFormat="1" ht="32.15" customHeight="1" x14ac:dyDescent="0.25">
      <c r="A81" s="10">
        <v>5046</v>
      </c>
      <c r="B81" s="164" t="s">
        <v>957</v>
      </c>
      <c r="C81" s="165" t="s">
        <v>0</v>
      </c>
      <c r="D81" s="165" t="s">
        <v>640</v>
      </c>
      <c r="E81" s="166" t="s">
        <v>34</v>
      </c>
      <c r="F81" s="167">
        <f>40+50</f>
        <v>90</v>
      </c>
      <c r="G81" s="168"/>
      <c r="H81" s="169">
        <f>F81*G81</f>
        <v>0</v>
      </c>
    </row>
    <row r="82" spans="1:8" s="10" customFormat="1" ht="10.9" customHeight="1" x14ac:dyDescent="0.25">
      <c r="B82" s="161"/>
      <c r="C82" s="162"/>
      <c r="D82" s="162"/>
      <c r="E82" s="162"/>
      <c r="F82" s="162"/>
      <c r="G82" s="163"/>
      <c r="H82" s="162"/>
    </row>
    <row r="83" spans="1:8" s="10" customFormat="1" ht="10.9" customHeight="1" x14ac:dyDescent="0.25">
      <c r="A83" s="10">
        <v>5047</v>
      </c>
      <c r="B83" s="164" t="s">
        <v>958</v>
      </c>
      <c r="C83" s="165" t="s">
        <v>275</v>
      </c>
      <c r="D83" s="165" t="s">
        <v>636</v>
      </c>
      <c r="E83" s="166" t="s">
        <v>56</v>
      </c>
      <c r="F83" s="167"/>
      <c r="G83" s="168"/>
      <c r="H83" s="169">
        <f>F83*G83</f>
        <v>0</v>
      </c>
    </row>
    <row r="84" spans="1:8" s="10" customFormat="1" ht="10.9" customHeight="1" x14ac:dyDescent="0.25">
      <c r="B84" s="161"/>
      <c r="C84" s="162"/>
      <c r="D84" s="162"/>
      <c r="E84" s="162"/>
      <c r="F84" s="162"/>
      <c r="G84" s="163"/>
      <c r="H84" s="162"/>
    </row>
    <row r="85" spans="1:8" s="9" customFormat="1" ht="21.4" customHeight="1" x14ac:dyDescent="0.25">
      <c r="A85" s="9">
        <v>5048</v>
      </c>
      <c r="B85" s="156">
        <v>12.4</v>
      </c>
      <c r="C85" s="158" t="s">
        <v>263</v>
      </c>
      <c r="D85" s="158" t="s">
        <v>264</v>
      </c>
      <c r="E85" s="157"/>
      <c r="F85" s="162"/>
      <c r="G85" s="163"/>
      <c r="H85" s="162"/>
    </row>
    <row r="86" spans="1:8" s="10" customFormat="1" ht="10.9" customHeight="1" x14ac:dyDescent="0.25">
      <c r="B86" s="161"/>
      <c r="C86" s="162"/>
      <c r="D86" s="162"/>
      <c r="E86" s="162"/>
      <c r="F86" s="162"/>
      <c r="G86" s="163"/>
      <c r="H86" s="162"/>
    </row>
    <row r="87" spans="1:8" s="10" customFormat="1" ht="10.9" customHeight="1" x14ac:dyDescent="0.25">
      <c r="A87" s="10">
        <v>5049</v>
      </c>
      <c r="B87" s="161"/>
      <c r="C87" s="165" t="s">
        <v>44</v>
      </c>
      <c r="D87" s="165" t="s">
        <v>277</v>
      </c>
      <c r="E87" s="162"/>
      <c r="F87" s="167"/>
      <c r="G87" s="168"/>
      <c r="H87" s="169"/>
    </row>
    <row r="88" spans="1:8" s="10" customFormat="1" ht="10.9" customHeight="1" x14ac:dyDescent="0.25">
      <c r="B88" s="161"/>
      <c r="C88" s="162"/>
      <c r="D88" s="162"/>
      <c r="E88" s="162"/>
      <c r="F88" s="162"/>
      <c r="G88" s="163"/>
      <c r="H88" s="162"/>
    </row>
    <row r="89" spans="1:8" s="10" customFormat="1" ht="21.4" customHeight="1" x14ac:dyDescent="0.25">
      <c r="A89" s="10">
        <v>5050</v>
      </c>
      <c r="B89" s="164" t="s">
        <v>959</v>
      </c>
      <c r="C89" s="162"/>
      <c r="D89" s="165" t="s">
        <v>641</v>
      </c>
      <c r="E89" s="166" t="s">
        <v>5</v>
      </c>
      <c r="F89" s="167">
        <v>84</v>
      </c>
      <c r="G89" s="168"/>
      <c r="H89" s="169">
        <f>F89*G89</f>
        <v>0</v>
      </c>
    </row>
    <row r="90" spans="1:8" s="10" customFormat="1" ht="10.9" customHeight="1" x14ac:dyDescent="0.25">
      <c r="B90" s="161"/>
      <c r="C90" s="162"/>
      <c r="D90" s="162"/>
      <c r="E90" s="162"/>
      <c r="F90" s="162"/>
      <c r="G90" s="163"/>
      <c r="H90" s="162"/>
    </row>
    <row r="91" spans="1:8" s="10" customFormat="1" ht="21.4" customHeight="1" x14ac:dyDescent="0.25">
      <c r="A91" s="10">
        <v>5051</v>
      </c>
      <c r="B91" s="164" t="s">
        <v>960</v>
      </c>
      <c r="C91" s="162"/>
      <c r="D91" s="165" t="s">
        <v>642</v>
      </c>
      <c r="E91" s="166" t="s">
        <v>5</v>
      </c>
      <c r="F91" s="162">
        <v>12</v>
      </c>
      <c r="G91" s="163"/>
      <c r="H91" s="162">
        <f>F91*G91</f>
        <v>0</v>
      </c>
    </row>
    <row r="92" spans="1:8" s="10" customFormat="1" ht="10.9" customHeight="1" x14ac:dyDescent="0.25">
      <c r="B92" s="161"/>
      <c r="C92" s="162"/>
      <c r="D92" s="162"/>
      <c r="E92" s="162"/>
      <c r="F92" s="162"/>
      <c r="G92" s="163"/>
      <c r="H92" s="162"/>
    </row>
    <row r="93" spans="1:8" s="10" customFormat="1" ht="21.4" customHeight="1" x14ac:dyDescent="0.25">
      <c r="A93" s="10">
        <v>5052</v>
      </c>
      <c r="B93" s="164" t="s">
        <v>961</v>
      </c>
      <c r="C93" s="162"/>
      <c r="D93" s="165" t="s">
        <v>643</v>
      </c>
      <c r="E93" s="166" t="s">
        <v>5</v>
      </c>
      <c r="F93" s="167"/>
      <c r="G93" s="168"/>
      <c r="H93" s="169">
        <f>F93*G93</f>
        <v>0</v>
      </c>
    </row>
    <row r="94" spans="1:8" s="10" customFormat="1" ht="10.9" customHeight="1" x14ac:dyDescent="0.25">
      <c r="B94" s="161"/>
      <c r="C94" s="162"/>
      <c r="D94" s="162"/>
      <c r="E94" s="162"/>
      <c r="F94" s="162"/>
      <c r="G94" s="163"/>
      <c r="H94" s="162"/>
    </row>
    <row r="95" spans="1:8" s="10" customFormat="1" ht="10.9" customHeight="1" x14ac:dyDescent="0.25">
      <c r="A95" s="10">
        <v>5053</v>
      </c>
      <c r="B95" s="161"/>
      <c r="C95" s="165" t="s">
        <v>50</v>
      </c>
      <c r="D95" s="165" t="s">
        <v>644</v>
      </c>
      <c r="E95" s="162"/>
      <c r="F95" s="167"/>
      <c r="G95" s="168"/>
      <c r="H95" s="169"/>
    </row>
    <row r="96" spans="1:8" s="10" customFormat="1" ht="10.9" customHeight="1" x14ac:dyDescent="0.25">
      <c r="B96" s="161"/>
      <c r="C96" s="162"/>
      <c r="D96" s="162"/>
      <c r="E96" s="162"/>
      <c r="F96" s="162"/>
      <c r="G96" s="163"/>
      <c r="H96" s="162"/>
    </row>
    <row r="97" spans="1:8" s="10" customFormat="1" ht="10.9" customHeight="1" x14ac:dyDescent="0.25">
      <c r="A97" s="10">
        <v>5054</v>
      </c>
      <c r="B97" s="164" t="s">
        <v>962</v>
      </c>
      <c r="C97" s="162"/>
      <c r="D97" s="165" t="s">
        <v>645</v>
      </c>
      <c r="E97" s="166" t="s">
        <v>25</v>
      </c>
      <c r="F97" s="167">
        <v>325</v>
      </c>
      <c r="G97" s="168"/>
      <c r="H97" s="169">
        <f>F97*G97</f>
        <v>0</v>
      </c>
    </row>
    <row r="98" spans="1:8" s="10" customFormat="1" ht="10.9" customHeight="1" x14ac:dyDescent="0.25">
      <c r="B98" s="161"/>
      <c r="C98" s="162"/>
      <c r="D98" s="162"/>
      <c r="E98" s="162"/>
      <c r="F98" s="162"/>
      <c r="G98" s="163"/>
      <c r="H98" s="162"/>
    </row>
    <row r="99" spans="1:8" s="9" customFormat="1" ht="21.4" customHeight="1" x14ac:dyDescent="0.25">
      <c r="A99" s="9">
        <v>5055</v>
      </c>
      <c r="B99" s="156">
        <v>12.5</v>
      </c>
      <c r="C99" s="158" t="s">
        <v>265</v>
      </c>
      <c r="D99" s="158" t="s">
        <v>266</v>
      </c>
      <c r="E99" s="157"/>
      <c r="F99" s="167"/>
      <c r="G99" s="168"/>
      <c r="H99" s="169"/>
    </row>
    <row r="100" spans="1:8" s="9" customFormat="1" ht="10.9" customHeight="1" x14ac:dyDescent="0.25">
      <c r="B100" s="160"/>
      <c r="C100" s="157"/>
      <c r="D100" s="157"/>
      <c r="E100" s="157"/>
      <c r="F100" s="162"/>
      <c r="G100" s="163"/>
      <c r="H100" s="162"/>
    </row>
    <row r="101" spans="1:8" s="9" customFormat="1" ht="10.9" customHeight="1" x14ac:dyDescent="0.25">
      <c r="A101" s="9">
        <v>5056</v>
      </c>
      <c r="B101" s="156">
        <v>12.6</v>
      </c>
      <c r="C101" s="158" t="s">
        <v>44</v>
      </c>
      <c r="D101" s="158" t="s">
        <v>646</v>
      </c>
      <c r="E101" s="157"/>
      <c r="F101" s="167"/>
      <c r="G101" s="168"/>
      <c r="H101" s="169"/>
    </row>
    <row r="102" spans="1:8" s="10" customFormat="1" ht="10.9" customHeight="1" x14ac:dyDescent="0.25">
      <c r="B102" s="161"/>
      <c r="C102" s="162"/>
      <c r="D102" s="162"/>
      <c r="E102" s="162"/>
      <c r="F102" s="162"/>
      <c r="G102" s="163"/>
      <c r="H102" s="162"/>
    </row>
    <row r="103" spans="1:8" s="10" customFormat="1" ht="10.9" customHeight="1" x14ac:dyDescent="0.25">
      <c r="A103" s="10">
        <v>5057</v>
      </c>
      <c r="B103" s="164" t="s">
        <v>963</v>
      </c>
      <c r="C103" s="162"/>
      <c r="D103" s="165" t="s">
        <v>647</v>
      </c>
      <c r="E103" s="166" t="s">
        <v>5</v>
      </c>
      <c r="F103" s="157"/>
      <c r="G103" s="159"/>
      <c r="H103" s="157">
        <f>F103*G103</f>
        <v>0</v>
      </c>
    </row>
    <row r="104" spans="1:8" s="10" customFormat="1" ht="10.9" customHeight="1" x14ac:dyDescent="0.25">
      <c r="B104" s="161"/>
      <c r="C104" s="162"/>
      <c r="D104" s="162"/>
      <c r="E104" s="162"/>
      <c r="F104" s="162"/>
      <c r="G104" s="163"/>
      <c r="H104" s="162"/>
    </row>
    <row r="105" spans="1:8" s="10" customFormat="1" ht="10.9" customHeight="1" x14ac:dyDescent="0.25">
      <c r="A105" s="10">
        <v>5058</v>
      </c>
      <c r="B105" s="164" t="s">
        <v>964</v>
      </c>
      <c r="C105" s="162"/>
      <c r="D105" s="165" t="s">
        <v>648</v>
      </c>
      <c r="E105" s="166" t="s">
        <v>5</v>
      </c>
      <c r="F105" s="167"/>
      <c r="G105" s="168"/>
      <c r="H105" s="169">
        <f>F105*G105</f>
        <v>0</v>
      </c>
    </row>
    <row r="106" spans="1:8" s="10" customFormat="1" ht="10.9" customHeight="1" x14ac:dyDescent="0.25">
      <c r="B106" s="161"/>
      <c r="C106" s="162"/>
      <c r="D106" s="162"/>
      <c r="E106" s="162"/>
      <c r="F106" s="162"/>
      <c r="G106" s="163"/>
      <c r="H106" s="162"/>
    </row>
    <row r="107" spans="1:8" s="10" customFormat="1" ht="10.9" customHeight="1" x14ac:dyDescent="0.25">
      <c r="B107" s="164"/>
      <c r="C107" s="162"/>
      <c r="D107" s="165"/>
      <c r="E107" s="166"/>
      <c r="F107" s="179"/>
      <c r="G107" s="168"/>
      <c r="H107" s="169"/>
    </row>
    <row r="108" spans="1:8" s="10" customFormat="1" ht="10.9" customHeight="1" x14ac:dyDescent="0.25">
      <c r="B108" s="161"/>
      <c r="C108" s="162"/>
      <c r="D108" s="162"/>
      <c r="E108" s="162"/>
      <c r="F108" s="157"/>
      <c r="G108" s="159"/>
      <c r="H108" s="157"/>
    </row>
    <row r="109" spans="1:8" s="11" customFormat="1" ht="20.149999999999999" customHeight="1" x14ac:dyDescent="0.25">
      <c r="B109" s="293" t="s">
        <v>358</v>
      </c>
      <c r="C109" s="171"/>
      <c r="D109" s="172"/>
      <c r="E109" s="172"/>
      <c r="F109" s="172"/>
      <c r="G109" s="180"/>
      <c r="H109" s="413">
        <f>SUM(H57:H108)</f>
        <v>0</v>
      </c>
    </row>
    <row r="110" spans="1:8" s="11" customFormat="1" ht="20.149999999999999" customHeight="1" x14ac:dyDescent="0.25">
      <c r="B110" s="293" t="s">
        <v>1541</v>
      </c>
      <c r="C110" s="171"/>
      <c r="D110" s="172"/>
      <c r="E110" s="172"/>
      <c r="F110" s="172"/>
      <c r="G110" s="180"/>
      <c r="H110" s="413">
        <f>H109</f>
        <v>0</v>
      </c>
    </row>
    <row r="111" spans="1:8" s="10" customFormat="1" ht="10.9" customHeight="1" x14ac:dyDescent="0.25">
      <c r="B111" s="161"/>
      <c r="C111" s="162"/>
      <c r="D111" s="162"/>
      <c r="E111" s="162"/>
      <c r="F111" s="162"/>
      <c r="G111" s="159"/>
      <c r="H111" s="157"/>
    </row>
    <row r="112" spans="1:8" s="9" customFormat="1" ht="21.4" customHeight="1" x14ac:dyDescent="0.25">
      <c r="A112" s="9">
        <v>5059</v>
      </c>
      <c r="B112" s="156">
        <v>12.7</v>
      </c>
      <c r="C112" s="158" t="s">
        <v>649</v>
      </c>
      <c r="D112" s="158" t="s">
        <v>650</v>
      </c>
      <c r="E112" s="157"/>
      <c r="F112" s="157"/>
      <c r="G112" s="159"/>
      <c r="H112" s="157"/>
    </row>
    <row r="113" spans="1:8" s="10" customFormat="1" ht="10.9" customHeight="1" x14ac:dyDescent="0.25">
      <c r="B113" s="161"/>
      <c r="C113" s="162"/>
      <c r="D113" s="162"/>
      <c r="E113" s="162"/>
      <c r="F113" s="162"/>
      <c r="G113" s="163"/>
      <c r="H113" s="162"/>
    </row>
    <row r="114" spans="1:8" s="10" customFormat="1" ht="10.9" customHeight="1" x14ac:dyDescent="0.25">
      <c r="A114" s="10">
        <v>5060</v>
      </c>
      <c r="B114" s="161"/>
      <c r="C114" s="165" t="s">
        <v>361</v>
      </c>
      <c r="D114" s="165" t="s">
        <v>651</v>
      </c>
      <c r="E114" s="162"/>
      <c r="F114" s="162"/>
      <c r="G114" s="163"/>
      <c r="H114" s="162"/>
    </row>
    <row r="115" spans="1:8" s="10" customFormat="1" ht="10.9" customHeight="1" x14ac:dyDescent="0.25">
      <c r="B115" s="161"/>
      <c r="C115" s="162"/>
      <c r="D115" s="162"/>
      <c r="E115" s="162"/>
      <c r="F115" s="162"/>
      <c r="G115" s="163"/>
      <c r="H115" s="162"/>
    </row>
    <row r="116" spans="1:8" s="10" customFormat="1" ht="10.9" customHeight="1" x14ac:dyDescent="0.25">
      <c r="A116" s="10">
        <v>5061</v>
      </c>
      <c r="B116" s="164" t="s">
        <v>965</v>
      </c>
      <c r="C116" s="162"/>
      <c r="D116" s="165" t="s">
        <v>652</v>
      </c>
      <c r="E116" s="166" t="s">
        <v>25</v>
      </c>
      <c r="F116" s="167"/>
      <c r="G116" s="163"/>
      <c r="H116" s="162">
        <f>F116*G116</f>
        <v>0</v>
      </c>
    </row>
    <row r="117" spans="1:8" s="10" customFormat="1" ht="10.9" customHeight="1" x14ac:dyDescent="0.25">
      <c r="B117" s="161"/>
      <c r="C117" s="162"/>
      <c r="D117" s="162"/>
      <c r="E117" s="162"/>
      <c r="F117" s="162"/>
      <c r="G117" s="163"/>
      <c r="H117" s="162"/>
    </row>
    <row r="118" spans="1:8" s="10" customFormat="1" ht="10.9" customHeight="1" x14ac:dyDescent="0.25">
      <c r="A118" s="10">
        <v>5062</v>
      </c>
      <c r="B118" s="161"/>
      <c r="C118" s="165" t="s">
        <v>365</v>
      </c>
      <c r="D118" s="165" t="s">
        <v>653</v>
      </c>
      <c r="E118" s="162"/>
      <c r="F118" s="162"/>
      <c r="G118" s="168"/>
      <c r="H118" s="169"/>
    </row>
    <row r="119" spans="1:8" s="10" customFormat="1" ht="10.9" customHeight="1" x14ac:dyDescent="0.25">
      <c r="B119" s="161"/>
      <c r="C119" s="162"/>
      <c r="D119" s="162"/>
      <c r="E119" s="162"/>
      <c r="F119" s="162"/>
      <c r="G119" s="163"/>
      <c r="H119" s="162"/>
    </row>
    <row r="120" spans="1:8" s="10" customFormat="1" ht="10.9" customHeight="1" x14ac:dyDescent="0.25">
      <c r="A120" s="10">
        <v>5063</v>
      </c>
      <c r="B120" s="164" t="s">
        <v>966</v>
      </c>
      <c r="C120" s="162"/>
      <c r="D120" s="165" t="s">
        <v>654</v>
      </c>
      <c r="E120" s="166" t="s">
        <v>25</v>
      </c>
      <c r="F120" s="167"/>
      <c r="G120" s="163"/>
      <c r="H120" s="162">
        <f>F120*G120</f>
        <v>0</v>
      </c>
    </row>
    <row r="121" spans="1:8" s="10" customFormat="1" ht="10.9" customHeight="1" x14ac:dyDescent="0.25">
      <c r="B121" s="161"/>
      <c r="C121" s="162"/>
      <c r="D121" s="162"/>
      <c r="E121" s="162"/>
      <c r="F121" s="162"/>
      <c r="G121" s="163"/>
      <c r="H121" s="162"/>
    </row>
    <row r="122" spans="1:8" s="10" customFormat="1" ht="10.9" customHeight="1" x14ac:dyDescent="0.25">
      <c r="B122" s="164"/>
      <c r="C122" s="162"/>
      <c r="D122" s="165"/>
      <c r="E122" s="166"/>
      <c r="F122" s="167"/>
      <c r="G122" s="168"/>
      <c r="H122" s="169"/>
    </row>
    <row r="123" spans="1:8" s="10" customFormat="1" ht="10.9" customHeight="1" x14ac:dyDescent="0.25">
      <c r="B123" s="161"/>
      <c r="C123" s="162"/>
      <c r="D123" s="162"/>
      <c r="E123" s="162"/>
      <c r="F123" s="162"/>
      <c r="G123" s="163"/>
      <c r="H123" s="162"/>
    </row>
    <row r="124" spans="1:8" s="10" customFormat="1" ht="10.9" customHeight="1" x14ac:dyDescent="0.25">
      <c r="B124" s="164"/>
      <c r="C124" s="162"/>
      <c r="D124" s="165"/>
      <c r="E124" s="166"/>
      <c r="F124" s="167"/>
      <c r="G124" s="163"/>
      <c r="H124" s="162"/>
    </row>
    <row r="125" spans="1:8" s="10" customFormat="1" ht="10.9" customHeight="1" x14ac:dyDescent="0.25">
      <c r="B125" s="161"/>
      <c r="C125" s="162"/>
      <c r="D125" s="162"/>
      <c r="E125" s="162"/>
      <c r="F125" s="162"/>
      <c r="G125" s="163"/>
      <c r="H125" s="162"/>
    </row>
    <row r="126" spans="1:8" s="10" customFormat="1" ht="10.9" customHeight="1" x14ac:dyDescent="0.25">
      <c r="B126" s="164"/>
      <c r="C126" s="162"/>
      <c r="D126" s="165"/>
      <c r="E126" s="166"/>
      <c r="F126" s="167"/>
      <c r="G126" s="168"/>
      <c r="H126" s="169"/>
    </row>
    <row r="127" spans="1:8" s="10" customFormat="1" ht="10.9" customHeight="1" x14ac:dyDescent="0.25">
      <c r="B127" s="161"/>
      <c r="C127" s="162"/>
      <c r="D127" s="162"/>
      <c r="E127" s="162"/>
      <c r="F127" s="162"/>
      <c r="G127" s="163"/>
      <c r="H127" s="162"/>
    </row>
    <row r="128" spans="1:8" s="10" customFormat="1" ht="10.9" customHeight="1" x14ac:dyDescent="0.25">
      <c r="B128" s="164"/>
      <c r="C128" s="162"/>
      <c r="D128" s="165"/>
      <c r="E128" s="166"/>
      <c r="F128" s="167"/>
      <c r="G128" s="168"/>
      <c r="H128" s="169"/>
    </row>
    <row r="129" spans="2:8" s="10" customFormat="1" ht="10.9" customHeight="1" x14ac:dyDescent="0.25">
      <c r="B129" s="161"/>
      <c r="C129" s="162"/>
      <c r="D129" s="162"/>
      <c r="E129" s="162"/>
      <c r="F129" s="162"/>
      <c r="G129" s="163"/>
      <c r="H129" s="162"/>
    </row>
    <row r="130" spans="2:8" s="10" customFormat="1" ht="10.9" customHeight="1" x14ac:dyDescent="0.25">
      <c r="B130" s="164"/>
      <c r="C130" s="162"/>
      <c r="D130" s="165"/>
      <c r="E130" s="166"/>
      <c r="F130" s="167"/>
      <c r="G130" s="163"/>
      <c r="H130" s="162"/>
    </row>
    <row r="131" spans="2:8" s="10" customFormat="1" ht="10.9" customHeight="1" x14ac:dyDescent="0.25">
      <c r="B131" s="161"/>
      <c r="C131" s="162"/>
      <c r="D131" s="162"/>
      <c r="E131" s="162"/>
      <c r="F131" s="162"/>
      <c r="G131" s="163"/>
      <c r="H131" s="162"/>
    </row>
    <row r="132" spans="2:8" s="10" customFormat="1" ht="10.9" customHeight="1" x14ac:dyDescent="0.25">
      <c r="B132" s="164"/>
      <c r="C132" s="162"/>
      <c r="D132" s="165"/>
      <c r="E132" s="166"/>
      <c r="F132" s="167"/>
      <c r="G132" s="168"/>
      <c r="H132" s="169"/>
    </row>
    <row r="133" spans="2:8" s="10" customFormat="1" ht="10.9" customHeight="1" x14ac:dyDescent="0.25">
      <c r="B133" s="161"/>
      <c r="C133" s="162"/>
      <c r="D133" s="162"/>
      <c r="E133" s="162"/>
      <c r="F133" s="162"/>
      <c r="G133" s="163"/>
      <c r="H133" s="162"/>
    </row>
    <row r="134" spans="2:8" s="10" customFormat="1" ht="10.9" customHeight="1" x14ac:dyDescent="0.25">
      <c r="B134" s="164"/>
      <c r="C134" s="162"/>
      <c r="D134" s="165"/>
      <c r="E134" s="166"/>
      <c r="F134" s="167"/>
      <c r="G134" s="168"/>
      <c r="H134" s="169"/>
    </row>
    <row r="135" spans="2:8" s="10" customFormat="1" ht="10.9" customHeight="1" x14ac:dyDescent="0.25">
      <c r="B135" s="161"/>
      <c r="C135" s="162"/>
      <c r="D135" s="162"/>
      <c r="E135" s="162"/>
      <c r="F135" s="162"/>
      <c r="G135" s="163"/>
      <c r="H135" s="162"/>
    </row>
    <row r="136" spans="2:8" s="10" customFormat="1" ht="10.9" customHeight="1" x14ac:dyDescent="0.25">
      <c r="B136" s="164"/>
      <c r="C136" s="162"/>
      <c r="D136" s="165"/>
      <c r="E136" s="166"/>
      <c r="F136" s="167"/>
      <c r="G136" s="168"/>
      <c r="H136" s="169"/>
    </row>
    <row r="137" spans="2:8" s="10" customFormat="1" ht="10.9" customHeight="1" x14ac:dyDescent="0.25">
      <c r="B137" s="161"/>
      <c r="C137" s="162"/>
      <c r="D137" s="162"/>
      <c r="E137" s="162"/>
      <c r="F137" s="162"/>
      <c r="G137" s="163"/>
      <c r="H137" s="162"/>
    </row>
    <row r="138" spans="2:8" s="10" customFormat="1" ht="10.9" customHeight="1" x14ac:dyDescent="0.25">
      <c r="B138" s="164"/>
      <c r="C138" s="162"/>
      <c r="D138" s="165"/>
      <c r="E138" s="166"/>
      <c r="F138" s="167"/>
      <c r="G138" s="163"/>
      <c r="H138" s="162"/>
    </row>
    <row r="139" spans="2:8" s="10" customFormat="1" ht="10.9" customHeight="1" x14ac:dyDescent="0.25">
      <c r="B139" s="161"/>
      <c r="C139" s="162"/>
      <c r="D139" s="162"/>
      <c r="E139" s="162"/>
      <c r="F139" s="162"/>
      <c r="G139" s="163"/>
      <c r="H139" s="162"/>
    </row>
    <row r="140" spans="2:8" s="10" customFormat="1" ht="10.9" customHeight="1" x14ac:dyDescent="0.25">
      <c r="B140" s="164"/>
      <c r="C140" s="162"/>
      <c r="D140" s="165"/>
      <c r="E140" s="166"/>
      <c r="F140" s="167"/>
      <c r="G140" s="168"/>
      <c r="H140" s="169"/>
    </row>
    <row r="141" spans="2:8" s="10" customFormat="1" ht="10.9" customHeight="1" x14ac:dyDescent="0.25">
      <c r="B141" s="161"/>
      <c r="C141" s="162"/>
      <c r="D141" s="162"/>
      <c r="E141" s="162"/>
      <c r="F141" s="162"/>
      <c r="G141" s="163"/>
      <c r="H141" s="162"/>
    </row>
    <row r="142" spans="2:8" s="10" customFormat="1" ht="10.9" customHeight="1" x14ac:dyDescent="0.25">
      <c r="B142" s="164"/>
      <c r="C142" s="162"/>
      <c r="D142" s="165"/>
      <c r="E142" s="166"/>
      <c r="F142" s="167"/>
      <c r="G142" s="168"/>
      <c r="H142" s="169"/>
    </row>
    <row r="143" spans="2:8" s="10" customFormat="1" ht="10.9" customHeight="1" x14ac:dyDescent="0.25">
      <c r="B143" s="161"/>
      <c r="C143" s="162"/>
      <c r="D143" s="162"/>
      <c r="E143" s="162"/>
      <c r="F143" s="162"/>
      <c r="G143" s="163"/>
      <c r="H143" s="162"/>
    </row>
    <row r="144" spans="2:8" s="10" customFormat="1" ht="10.9" customHeight="1" x14ac:dyDescent="0.25">
      <c r="B144" s="164"/>
      <c r="C144" s="162"/>
      <c r="D144" s="165"/>
      <c r="E144" s="166"/>
      <c r="F144" s="167"/>
      <c r="G144" s="163"/>
      <c r="H144" s="162"/>
    </row>
    <row r="145" spans="2:8" s="10" customFormat="1" ht="10.9" customHeight="1" x14ac:dyDescent="0.25">
      <c r="B145" s="161"/>
      <c r="C145" s="162"/>
      <c r="D145" s="162"/>
      <c r="E145" s="162"/>
      <c r="F145" s="162"/>
      <c r="G145" s="163"/>
      <c r="H145" s="162"/>
    </row>
    <row r="146" spans="2:8" s="10" customFormat="1" ht="10.9" customHeight="1" x14ac:dyDescent="0.25">
      <c r="B146" s="164"/>
      <c r="C146" s="162"/>
      <c r="D146" s="165"/>
      <c r="E146" s="166"/>
      <c r="F146" s="167"/>
      <c r="G146" s="168"/>
      <c r="H146" s="169"/>
    </row>
    <row r="147" spans="2:8" s="10" customFormat="1" ht="10.9" customHeight="1" x14ac:dyDescent="0.25">
      <c r="B147" s="161"/>
      <c r="C147" s="162"/>
      <c r="D147" s="162"/>
      <c r="E147" s="162"/>
      <c r="F147" s="162"/>
      <c r="G147" s="163"/>
      <c r="H147" s="162"/>
    </row>
    <row r="148" spans="2:8" s="10" customFormat="1" ht="10.9" customHeight="1" x14ac:dyDescent="0.25">
      <c r="B148" s="164"/>
      <c r="C148" s="162"/>
      <c r="D148" s="165"/>
      <c r="E148" s="166"/>
      <c r="F148" s="167"/>
      <c r="G148" s="168"/>
      <c r="H148" s="169"/>
    </row>
    <row r="149" spans="2:8" s="10" customFormat="1" ht="10.9" customHeight="1" x14ac:dyDescent="0.25">
      <c r="B149" s="161"/>
      <c r="C149" s="162"/>
      <c r="D149" s="162"/>
      <c r="E149" s="162"/>
      <c r="F149" s="162"/>
      <c r="G149" s="163"/>
      <c r="H149" s="162"/>
    </row>
    <row r="150" spans="2:8" s="10" customFormat="1" ht="10.9" customHeight="1" x14ac:dyDescent="0.25">
      <c r="B150" s="164"/>
      <c r="C150" s="162"/>
      <c r="D150" s="165"/>
      <c r="E150" s="166"/>
      <c r="F150" s="167"/>
      <c r="G150" s="168"/>
      <c r="H150" s="169"/>
    </row>
    <row r="151" spans="2:8" s="10" customFormat="1" ht="10.9" customHeight="1" x14ac:dyDescent="0.25">
      <c r="B151" s="161"/>
      <c r="C151" s="162"/>
      <c r="D151" s="162"/>
      <c r="E151" s="162"/>
      <c r="F151" s="162"/>
      <c r="G151" s="163"/>
      <c r="H151" s="162"/>
    </row>
    <row r="152" spans="2:8" s="10" customFormat="1" ht="10.9" customHeight="1" x14ac:dyDescent="0.25">
      <c r="B152" s="164"/>
      <c r="C152" s="162"/>
      <c r="D152" s="165"/>
      <c r="E152" s="166"/>
      <c r="F152" s="167"/>
      <c r="G152" s="168"/>
      <c r="H152" s="169"/>
    </row>
    <row r="153" spans="2:8" s="10" customFormat="1" ht="10.9" customHeight="1" x14ac:dyDescent="0.25">
      <c r="B153" s="161"/>
      <c r="C153" s="162"/>
      <c r="D153" s="162"/>
      <c r="E153" s="162"/>
      <c r="F153" s="162"/>
      <c r="G153" s="163"/>
      <c r="H153" s="162"/>
    </row>
    <row r="154" spans="2:8" s="10" customFormat="1" ht="10.9" customHeight="1" x14ac:dyDescent="0.25">
      <c r="B154" s="164"/>
      <c r="C154" s="162"/>
      <c r="D154" s="165"/>
      <c r="E154" s="166"/>
      <c r="F154" s="167"/>
      <c r="G154" s="168"/>
      <c r="H154" s="169"/>
    </row>
    <row r="155" spans="2:8" s="10" customFormat="1" ht="10.9" customHeight="1" x14ac:dyDescent="0.25">
      <c r="B155" s="161"/>
      <c r="C155" s="162"/>
      <c r="D155" s="162"/>
      <c r="E155" s="162"/>
      <c r="F155" s="162"/>
      <c r="G155" s="163"/>
      <c r="H155" s="162"/>
    </row>
    <row r="156" spans="2:8" s="10" customFormat="1" ht="10.9" customHeight="1" x14ac:dyDescent="0.25">
      <c r="B156" s="164"/>
      <c r="C156" s="162"/>
      <c r="D156" s="165"/>
      <c r="E156" s="166"/>
      <c r="F156" s="167"/>
      <c r="G156" s="159"/>
      <c r="H156" s="157"/>
    </row>
    <row r="157" spans="2:8" s="10" customFormat="1" ht="10.9" customHeight="1" x14ac:dyDescent="0.25">
      <c r="B157" s="161"/>
      <c r="C157" s="162"/>
      <c r="D157" s="162"/>
      <c r="E157" s="162"/>
      <c r="F157" s="162"/>
      <c r="G157" s="163"/>
      <c r="H157" s="162"/>
    </row>
    <row r="158" spans="2:8" s="10" customFormat="1" ht="10.9" customHeight="1" x14ac:dyDescent="0.25">
      <c r="B158" s="164"/>
      <c r="C158" s="162"/>
      <c r="D158" s="165"/>
      <c r="E158" s="166"/>
      <c r="F158" s="167"/>
      <c r="G158" s="168"/>
      <c r="H158" s="169"/>
    </row>
    <row r="159" spans="2:8" s="10" customFormat="1" ht="10.9" customHeight="1" x14ac:dyDescent="0.25">
      <c r="B159" s="161"/>
      <c r="C159" s="162"/>
      <c r="D159" s="162"/>
      <c r="E159" s="162"/>
      <c r="F159" s="162"/>
      <c r="G159" s="163"/>
      <c r="H159" s="162"/>
    </row>
    <row r="160" spans="2:8" s="10" customFormat="1" ht="10.9" customHeight="1" x14ac:dyDescent="0.25">
      <c r="B160" s="164"/>
      <c r="C160" s="162"/>
      <c r="D160" s="165"/>
      <c r="E160" s="166"/>
      <c r="F160" s="167"/>
      <c r="G160" s="168"/>
      <c r="H160" s="169"/>
    </row>
    <row r="161" spans="2:8" s="10" customFormat="1" ht="10.9" customHeight="1" x14ac:dyDescent="0.25">
      <c r="B161" s="161"/>
      <c r="C161" s="162"/>
      <c r="D161" s="162"/>
      <c r="E161" s="162"/>
      <c r="F161" s="162"/>
      <c r="G161" s="159"/>
      <c r="H161" s="157"/>
    </row>
    <row r="162" spans="2:8" s="10" customFormat="1" ht="10.9" customHeight="1" x14ac:dyDescent="0.25">
      <c r="B162" s="164"/>
      <c r="C162" s="162"/>
      <c r="D162" s="165"/>
      <c r="E162" s="166"/>
      <c r="F162" s="167"/>
      <c r="G162" s="167"/>
      <c r="H162" s="167"/>
    </row>
    <row r="163" spans="2:8" s="10" customFormat="1" ht="10.9" customHeight="1" x14ac:dyDescent="0.25">
      <c r="B163" s="161"/>
      <c r="C163" s="162"/>
      <c r="D163" s="162"/>
      <c r="E163" s="162"/>
      <c r="F163" s="162"/>
      <c r="G163" s="162"/>
      <c r="H163" s="162"/>
    </row>
    <row r="164" spans="2:8" s="10" customFormat="1" ht="10.9" customHeight="1" x14ac:dyDescent="0.25">
      <c r="B164" s="164"/>
      <c r="C164" s="162"/>
      <c r="D164" s="165"/>
      <c r="E164" s="166"/>
      <c r="F164" s="167"/>
      <c r="G164" s="167"/>
      <c r="H164" s="167"/>
    </row>
    <row r="165" spans="2:8" s="10" customFormat="1" ht="10.9" customHeight="1" x14ac:dyDescent="0.25">
      <c r="B165" s="161"/>
      <c r="C165" s="162"/>
      <c r="D165" s="162"/>
      <c r="E165" s="162"/>
      <c r="F165" s="162"/>
      <c r="G165" s="162"/>
      <c r="H165" s="162"/>
    </row>
    <row r="166" spans="2:8" s="10" customFormat="1" ht="10.9" customHeight="1" x14ac:dyDescent="0.25">
      <c r="B166" s="164"/>
      <c r="C166" s="162"/>
      <c r="D166" s="165"/>
      <c r="E166" s="166"/>
      <c r="F166" s="167"/>
      <c r="G166" s="167"/>
      <c r="H166" s="167"/>
    </row>
    <row r="167" spans="2:8" s="10" customFormat="1" ht="10.9" customHeight="1" x14ac:dyDescent="0.25">
      <c r="B167" s="161"/>
      <c r="C167" s="162"/>
      <c r="D167" s="162"/>
      <c r="E167" s="162"/>
      <c r="F167" s="162"/>
      <c r="G167" s="162"/>
      <c r="H167" s="162"/>
    </row>
    <row r="168" spans="2:8" s="10" customFormat="1" ht="10.9" customHeight="1" x14ac:dyDescent="0.25">
      <c r="B168" s="164"/>
      <c r="C168" s="162"/>
      <c r="D168" s="165"/>
      <c r="E168" s="166"/>
      <c r="F168" s="167"/>
      <c r="G168" s="167"/>
      <c r="H168" s="167"/>
    </row>
    <row r="169" spans="2:8" s="10" customFormat="1" ht="10.9" customHeight="1" x14ac:dyDescent="0.25">
      <c r="B169" s="161"/>
      <c r="C169" s="162"/>
      <c r="D169" s="162"/>
      <c r="E169" s="162"/>
      <c r="F169" s="162"/>
      <c r="G169" s="162"/>
      <c r="H169" s="162"/>
    </row>
    <row r="170" spans="2:8" s="10" customFormat="1" ht="10.9" customHeight="1" x14ac:dyDescent="0.25">
      <c r="B170" s="164"/>
      <c r="C170" s="162"/>
      <c r="D170" s="165"/>
      <c r="E170" s="166"/>
      <c r="F170" s="167"/>
      <c r="G170" s="167"/>
      <c r="H170" s="167"/>
    </row>
    <row r="171" spans="2:8" s="10" customFormat="1" ht="10.9" customHeight="1" x14ac:dyDescent="0.25">
      <c r="B171" s="161"/>
      <c r="C171" s="162"/>
      <c r="D171" s="162"/>
      <c r="E171" s="162"/>
      <c r="F171" s="162"/>
      <c r="G171" s="162"/>
      <c r="H171" s="162"/>
    </row>
    <row r="172" spans="2:8" s="10" customFormat="1" ht="10.9" customHeight="1" x14ac:dyDescent="0.25">
      <c r="B172" s="164"/>
      <c r="C172" s="162"/>
      <c r="D172" s="165"/>
      <c r="E172" s="166"/>
      <c r="F172" s="167"/>
      <c r="G172" s="167"/>
      <c r="H172" s="167"/>
    </row>
    <row r="173" spans="2:8" s="10" customFormat="1" ht="10.9" customHeight="1" x14ac:dyDescent="0.25">
      <c r="B173" s="161"/>
      <c r="C173" s="162"/>
      <c r="D173" s="162"/>
      <c r="E173" s="162"/>
      <c r="F173" s="162"/>
      <c r="G173" s="162"/>
      <c r="H173" s="162"/>
    </row>
    <row r="174" spans="2:8" s="10" customFormat="1" ht="6" customHeight="1" x14ac:dyDescent="0.25">
      <c r="B174" s="164"/>
      <c r="C174" s="162"/>
      <c r="D174" s="165"/>
      <c r="E174" s="166"/>
      <c r="F174" s="167"/>
      <c r="G174" s="167"/>
      <c r="H174" s="167"/>
    </row>
    <row r="175" spans="2:8" s="11" customFormat="1" ht="20.149999999999999" customHeight="1" x14ac:dyDescent="0.25">
      <c r="B175" s="293" t="s">
        <v>316</v>
      </c>
      <c r="C175" s="171"/>
      <c r="D175" s="172"/>
      <c r="E175" s="172"/>
      <c r="F175" s="172"/>
      <c r="G175" s="172"/>
      <c r="H175" s="432">
        <f>SUM(H110:H174)</f>
        <v>0</v>
      </c>
    </row>
  </sheetData>
  <mergeCells count="2">
    <mergeCell ref="B2:H2"/>
    <mergeCell ref="B1:H1"/>
  </mergeCells>
  <printOptions horizontalCentered="1"/>
  <pageMargins left="0.23622047244094491" right="0.23622047244094491" top="0.74803149606299213" bottom="0.74803149606299213" header="0.31496062992125984" footer="0.31496062992125984"/>
  <pageSetup paperSize="9" scale="32" fitToWidth="0" orientation="portrait" r:id="rId1"/>
  <headerFooter>
    <oddHeader>&amp;L&amp;72&amp;K00-014
     DRAFT</oddHeader>
    <oddFooter>Page &amp;P of &amp;N</oddFooter>
  </headerFooter>
  <rowBreaks count="3" manualBreakCount="3">
    <brk id="56" max="7" man="1"/>
    <brk id="109" max="7" man="1"/>
    <brk id="17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EA8A7-40E4-41CE-9C54-DA673AAEB585}">
  <sheetPr>
    <pageSetUpPr fitToPage="1"/>
  </sheetPr>
  <dimension ref="A1:H41"/>
  <sheetViews>
    <sheetView showGridLines="0" view="pageBreakPreview" topLeftCell="B15" zoomScaleNormal="100" zoomScaleSheetLayoutView="100" workbookViewId="0">
      <selection activeCell="G18" sqref="G6:G18"/>
    </sheetView>
  </sheetViews>
  <sheetFormatPr defaultColWidth="9.26953125" defaultRowHeight="14.5" x14ac:dyDescent="0.25"/>
  <cols>
    <col min="1" max="1" width="5.453125" style="3" hidden="1" customWidth="1"/>
    <col min="2" max="2" width="4.7265625" style="183" customWidth="1"/>
    <col min="3" max="3" width="9.7265625" style="183" customWidth="1"/>
    <col min="4" max="4" width="36.7265625" style="183" customWidth="1"/>
    <col min="5" max="5" width="5.7265625" style="183" customWidth="1"/>
    <col min="6" max="6" width="7.7265625" style="183" customWidth="1"/>
    <col min="7" max="7" width="9.7265625" style="183" customWidth="1"/>
    <col min="8" max="8" width="11.54296875" style="183" customWidth="1"/>
    <col min="9" max="16384" width="9.26953125" style="3"/>
  </cols>
  <sheetData>
    <row r="1" spans="1:8" x14ac:dyDescent="0.25">
      <c r="B1" s="525"/>
      <c r="C1" s="525"/>
      <c r="D1" s="525"/>
      <c r="E1" s="525"/>
      <c r="F1" s="525"/>
      <c r="G1" s="525"/>
      <c r="H1" s="525"/>
    </row>
    <row r="2" spans="1:8" x14ac:dyDescent="0.25">
      <c r="B2" s="575" t="s">
        <v>778</v>
      </c>
      <c r="C2" s="575"/>
      <c r="D2" s="575"/>
      <c r="E2" s="575"/>
      <c r="F2" s="575"/>
      <c r="G2" s="575"/>
      <c r="H2" s="575"/>
    </row>
    <row r="3" spans="1:8" s="5" customFormat="1" ht="15" customHeight="1" x14ac:dyDescent="0.3">
      <c r="B3" s="64" t="s">
        <v>1015</v>
      </c>
      <c r="C3" s="65"/>
      <c r="D3" s="65"/>
      <c r="E3" s="65"/>
      <c r="F3" s="65"/>
      <c r="G3" s="65"/>
      <c r="H3" s="66"/>
    </row>
    <row r="4" spans="1:8" s="7" customFormat="1" ht="27.4" customHeight="1" x14ac:dyDescent="0.25">
      <c r="B4" s="67" t="s">
        <v>294</v>
      </c>
      <c r="C4" s="67" t="s">
        <v>295</v>
      </c>
      <c r="D4" s="67" t="s">
        <v>296</v>
      </c>
      <c r="E4" s="67" t="s">
        <v>297</v>
      </c>
      <c r="F4" s="67" t="s">
        <v>298</v>
      </c>
      <c r="G4" s="67" t="s">
        <v>299</v>
      </c>
      <c r="H4" s="68" t="s">
        <v>300</v>
      </c>
    </row>
    <row r="5" spans="1:8" s="9" customFormat="1" ht="10.9" customHeight="1" x14ac:dyDescent="0.25">
      <c r="A5" s="9">
        <v>1091</v>
      </c>
      <c r="B5" s="131" t="s">
        <v>1547</v>
      </c>
      <c r="C5" s="133"/>
      <c r="D5" s="132" t="s">
        <v>1016</v>
      </c>
      <c r="E5" s="133"/>
      <c r="F5" s="133"/>
      <c r="G5" s="134"/>
      <c r="H5" s="133"/>
    </row>
    <row r="6" spans="1:8" s="9" customFormat="1" ht="10.9" customHeight="1" x14ac:dyDescent="0.25">
      <c r="B6" s="138"/>
      <c r="C6" s="133"/>
      <c r="D6" s="133"/>
      <c r="E6" s="133"/>
      <c r="F6" s="133"/>
      <c r="G6" s="134"/>
      <c r="H6" s="133"/>
    </row>
    <row r="7" spans="1:8" s="9" customFormat="1" ht="27" customHeight="1" x14ac:dyDescent="0.25">
      <c r="A7" s="9">
        <v>4241</v>
      </c>
      <c r="B7" s="131">
        <v>13.1</v>
      </c>
      <c r="C7" s="132" t="s">
        <v>655</v>
      </c>
      <c r="D7" s="132" t="s">
        <v>656</v>
      </c>
      <c r="E7" s="133"/>
      <c r="F7" s="133"/>
      <c r="G7" s="134"/>
      <c r="H7" s="133"/>
    </row>
    <row r="8" spans="1:8" s="10" customFormat="1" ht="10.9" customHeight="1" x14ac:dyDescent="0.25">
      <c r="B8" s="148"/>
      <c r="C8" s="174"/>
      <c r="D8" s="174"/>
      <c r="E8" s="174"/>
      <c r="F8" s="174"/>
      <c r="G8" s="175"/>
      <c r="H8" s="174"/>
    </row>
    <row r="9" spans="1:8" s="10" customFormat="1" ht="23" x14ac:dyDescent="0.25">
      <c r="B9" s="142" t="s">
        <v>665</v>
      </c>
      <c r="C9" s="151" t="s">
        <v>657</v>
      </c>
      <c r="D9" s="151" t="s">
        <v>1535</v>
      </c>
      <c r="E9" s="152" t="s">
        <v>5</v>
      </c>
      <c r="F9" s="176">
        <v>200</v>
      </c>
      <c r="G9" s="177"/>
      <c r="H9" s="178">
        <f>F9*G9</f>
        <v>0</v>
      </c>
    </row>
    <row r="10" spans="1:8" s="10" customFormat="1" ht="10.9" customHeight="1" x14ac:dyDescent="0.25">
      <c r="B10" s="148"/>
      <c r="C10" s="174"/>
      <c r="D10" s="174"/>
      <c r="E10" s="174"/>
      <c r="F10" s="174"/>
      <c r="G10" s="175"/>
      <c r="H10" s="174"/>
    </row>
    <row r="11" spans="1:8" s="10" customFormat="1" ht="10.9" customHeight="1" x14ac:dyDescent="0.25">
      <c r="A11" s="10">
        <v>4247</v>
      </c>
      <c r="B11" s="142">
        <v>13.3</v>
      </c>
      <c r="C11" s="132" t="s">
        <v>658</v>
      </c>
      <c r="D11" s="132" t="s">
        <v>659</v>
      </c>
      <c r="E11" s="174"/>
      <c r="F11" s="174"/>
      <c r="G11" s="175"/>
      <c r="H11" s="174"/>
    </row>
    <row r="12" spans="1:8" s="10" customFormat="1" ht="10.9" customHeight="1" x14ac:dyDescent="0.25">
      <c r="B12" s="148"/>
      <c r="C12" s="174"/>
      <c r="D12" s="174"/>
      <c r="E12" s="174"/>
      <c r="F12" s="174"/>
      <c r="G12" s="175"/>
      <c r="H12" s="174"/>
    </row>
    <row r="13" spans="1:8" s="10" customFormat="1" ht="40.9" customHeight="1" x14ac:dyDescent="0.25">
      <c r="A13" s="10">
        <v>4248</v>
      </c>
      <c r="B13" s="142" t="s">
        <v>674</v>
      </c>
      <c r="C13" s="151" t="s">
        <v>660</v>
      </c>
      <c r="D13" s="151" t="s">
        <v>1536</v>
      </c>
      <c r="E13" s="152" t="s">
        <v>8</v>
      </c>
      <c r="F13" s="176">
        <v>1</v>
      </c>
      <c r="G13" s="177"/>
      <c r="H13" s="178">
        <f>F13*G13</f>
        <v>0</v>
      </c>
    </row>
    <row r="14" spans="1:8" s="10" customFormat="1" ht="10.9" customHeight="1" x14ac:dyDescent="0.25">
      <c r="B14" s="148"/>
      <c r="C14" s="174"/>
      <c r="D14" s="174"/>
      <c r="E14" s="174"/>
      <c r="F14" s="174"/>
      <c r="G14" s="175"/>
      <c r="H14" s="174"/>
    </row>
    <row r="15" spans="1:8" s="10" customFormat="1" ht="34.5" x14ac:dyDescent="0.25">
      <c r="B15" s="142" t="s">
        <v>678</v>
      </c>
      <c r="C15" s="151" t="s">
        <v>661</v>
      </c>
      <c r="D15" s="151" t="s">
        <v>1537</v>
      </c>
      <c r="E15" s="152" t="s">
        <v>8</v>
      </c>
      <c r="F15" s="176"/>
      <c r="G15" s="177"/>
      <c r="H15" s="178"/>
    </row>
    <row r="16" spans="1:8" s="10" customFormat="1" ht="10.9" customHeight="1" x14ac:dyDescent="0.25">
      <c r="B16" s="148"/>
      <c r="C16" s="174"/>
      <c r="D16" s="174"/>
      <c r="E16" s="174"/>
      <c r="F16" s="174"/>
      <c r="G16" s="175"/>
      <c r="H16" s="174"/>
    </row>
    <row r="17" spans="2:8" s="10" customFormat="1" ht="10.9" customHeight="1" x14ac:dyDescent="0.25">
      <c r="B17" s="148"/>
      <c r="C17" s="174"/>
      <c r="D17" s="174"/>
      <c r="E17" s="174"/>
      <c r="F17" s="174"/>
      <c r="G17" s="175"/>
      <c r="H17" s="174"/>
    </row>
    <row r="18" spans="2:8" s="9" customFormat="1" ht="10.9" customHeight="1" x14ac:dyDescent="0.25">
      <c r="B18" s="131"/>
      <c r="C18" s="132"/>
      <c r="D18" s="132"/>
      <c r="E18" s="133"/>
      <c r="F18" s="133"/>
      <c r="G18" s="134"/>
      <c r="H18" s="133"/>
    </row>
    <row r="19" spans="2:8" s="10" customFormat="1" ht="10.9" customHeight="1" x14ac:dyDescent="0.25">
      <c r="B19" s="148"/>
      <c r="C19" s="174"/>
      <c r="D19" s="174"/>
      <c r="E19" s="174"/>
      <c r="F19" s="174"/>
      <c r="G19" s="175"/>
      <c r="H19" s="174"/>
    </row>
    <row r="20" spans="2:8" s="10" customFormat="1" ht="11.5" x14ac:dyDescent="0.25">
      <c r="B20" s="142"/>
      <c r="C20" s="151"/>
      <c r="D20" s="151"/>
      <c r="E20" s="152"/>
      <c r="F20" s="176"/>
      <c r="G20" s="177"/>
      <c r="H20" s="178"/>
    </row>
    <row r="21" spans="2:8" s="10" customFormat="1" ht="10.9" customHeight="1" x14ac:dyDescent="0.25">
      <c r="B21" s="148"/>
      <c r="C21" s="174"/>
      <c r="D21" s="174"/>
      <c r="E21" s="174"/>
      <c r="F21" s="174"/>
      <c r="G21" s="175"/>
      <c r="H21" s="174"/>
    </row>
    <row r="22" spans="2:8" s="10" customFormat="1" ht="11.5" x14ac:dyDescent="0.25">
      <c r="B22" s="142"/>
      <c r="C22" s="151"/>
      <c r="D22" s="151"/>
      <c r="E22" s="152"/>
      <c r="F22" s="176"/>
      <c r="G22" s="177"/>
      <c r="H22" s="178"/>
    </row>
    <row r="23" spans="2:8" s="10" customFormat="1" ht="10.9" customHeight="1" x14ac:dyDescent="0.25">
      <c r="B23" s="148"/>
      <c r="C23" s="174"/>
      <c r="D23" s="174"/>
      <c r="E23" s="174"/>
      <c r="F23" s="174"/>
      <c r="G23" s="175"/>
      <c r="H23" s="174"/>
    </row>
    <row r="24" spans="2:8" s="9" customFormat="1" ht="10.9" customHeight="1" x14ac:dyDescent="0.25">
      <c r="B24" s="131"/>
      <c r="C24" s="132"/>
      <c r="D24" s="132"/>
      <c r="E24" s="133"/>
      <c r="F24" s="133"/>
      <c r="G24" s="134"/>
      <c r="H24" s="133"/>
    </row>
    <row r="25" spans="2:8" s="10" customFormat="1" ht="10.9" customHeight="1" x14ac:dyDescent="0.25">
      <c r="B25" s="148"/>
      <c r="C25" s="174"/>
      <c r="D25" s="174"/>
      <c r="E25" s="174"/>
      <c r="F25" s="174"/>
      <c r="G25" s="175"/>
      <c r="H25" s="174"/>
    </row>
    <row r="26" spans="2:8" s="9" customFormat="1" ht="10.9" customHeight="1" x14ac:dyDescent="0.25">
      <c r="B26" s="131"/>
      <c r="C26" s="132"/>
      <c r="D26" s="132"/>
      <c r="E26" s="133"/>
      <c r="F26" s="133"/>
      <c r="G26" s="134"/>
      <c r="H26" s="133"/>
    </row>
    <row r="27" spans="2:8" s="10" customFormat="1" ht="10.9" customHeight="1" x14ac:dyDescent="0.25">
      <c r="B27" s="148"/>
      <c r="C27" s="174"/>
      <c r="D27" s="174"/>
      <c r="E27" s="174"/>
      <c r="F27" s="174"/>
      <c r="G27" s="175"/>
      <c r="H27" s="174"/>
    </row>
    <row r="28" spans="2:8" s="9" customFormat="1" ht="10.9" customHeight="1" x14ac:dyDescent="0.25">
      <c r="B28" s="131"/>
      <c r="C28" s="132"/>
      <c r="D28" s="132"/>
      <c r="E28" s="133"/>
      <c r="F28" s="133"/>
      <c r="G28" s="134"/>
      <c r="H28" s="133"/>
    </row>
    <row r="29" spans="2:8" s="10" customFormat="1" ht="10.9" customHeight="1" x14ac:dyDescent="0.25">
      <c r="B29" s="148"/>
      <c r="C29" s="174"/>
      <c r="D29" s="174"/>
      <c r="E29" s="174"/>
      <c r="F29" s="174"/>
      <c r="G29" s="175"/>
      <c r="H29" s="174"/>
    </row>
    <row r="30" spans="2:8" s="9" customFormat="1" ht="10.9" customHeight="1" x14ac:dyDescent="0.25">
      <c r="B30" s="131"/>
      <c r="C30" s="132"/>
      <c r="D30" s="132"/>
      <c r="E30" s="133"/>
      <c r="F30" s="133"/>
      <c r="G30" s="134"/>
      <c r="H30" s="133"/>
    </row>
    <row r="31" spans="2:8" s="10" customFormat="1" ht="10.9" customHeight="1" x14ac:dyDescent="0.25">
      <c r="B31" s="148"/>
      <c r="C31" s="174"/>
      <c r="D31" s="174"/>
      <c r="E31" s="174"/>
      <c r="F31" s="174"/>
      <c r="G31" s="175"/>
      <c r="H31" s="174"/>
    </row>
    <row r="32" spans="2:8" s="9" customFormat="1" ht="10.9" customHeight="1" x14ac:dyDescent="0.25">
      <c r="B32" s="131"/>
      <c r="C32" s="132"/>
      <c r="D32" s="132"/>
      <c r="E32" s="133"/>
      <c r="F32" s="133"/>
      <c r="G32" s="134"/>
      <c r="H32" s="133"/>
    </row>
    <row r="33" spans="2:8" s="10" customFormat="1" ht="10.9" customHeight="1" x14ac:dyDescent="0.25">
      <c r="B33" s="148"/>
      <c r="C33" s="174"/>
      <c r="D33" s="174"/>
      <c r="E33" s="174"/>
      <c r="F33" s="174"/>
      <c r="G33" s="175"/>
      <c r="H33" s="174"/>
    </row>
    <row r="34" spans="2:8" s="9" customFormat="1" ht="10.9" customHeight="1" x14ac:dyDescent="0.25">
      <c r="B34" s="131"/>
      <c r="C34" s="132"/>
      <c r="D34" s="132"/>
      <c r="E34" s="133"/>
      <c r="F34" s="133"/>
      <c r="G34" s="134"/>
      <c r="H34" s="133"/>
    </row>
    <row r="35" spans="2:8" s="10" customFormat="1" ht="10.9" customHeight="1" x14ac:dyDescent="0.25">
      <c r="B35" s="148"/>
      <c r="C35" s="174"/>
      <c r="D35" s="174"/>
      <c r="E35" s="174"/>
      <c r="F35" s="174"/>
      <c r="G35" s="175"/>
      <c r="H35" s="174"/>
    </row>
    <row r="36" spans="2:8" s="9" customFormat="1" ht="10.9" customHeight="1" x14ac:dyDescent="0.25">
      <c r="B36" s="131"/>
      <c r="C36" s="132"/>
      <c r="D36" s="132"/>
      <c r="E36" s="133"/>
      <c r="F36" s="133"/>
      <c r="G36" s="134"/>
      <c r="H36" s="133"/>
    </row>
    <row r="37" spans="2:8" s="10" customFormat="1" ht="10.9" customHeight="1" x14ac:dyDescent="0.25">
      <c r="B37" s="148"/>
      <c r="C37" s="174"/>
      <c r="D37" s="174"/>
      <c r="E37" s="174"/>
      <c r="F37" s="174"/>
      <c r="G37" s="175"/>
      <c r="H37" s="174"/>
    </row>
    <row r="38" spans="2:8" s="9" customFormat="1" ht="10.9" customHeight="1" x14ac:dyDescent="0.25">
      <c r="B38" s="131"/>
      <c r="C38" s="132"/>
      <c r="D38" s="132"/>
      <c r="E38" s="133"/>
      <c r="F38" s="133"/>
      <c r="G38" s="134"/>
      <c r="H38" s="133"/>
    </row>
    <row r="39" spans="2:8" s="10" customFormat="1" ht="10.9" customHeight="1" x14ac:dyDescent="0.25">
      <c r="B39" s="148"/>
      <c r="C39" s="174"/>
      <c r="D39" s="174"/>
      <c r="E39" s="174"/>
      <c r="F39" s="174"/>
      <c r="G39" s="175"/>
      <c r="H39" s="174"/>
    </row>
    <row r="40" spans="2:8" s="9" customFormat="1" ht="6.75" customHeight="1" x14ac:dyDescent="0.25">
      <c r="B40" s="131"/>
      <c r="C40" s="132"/>
      <c r="D40" s="132"/>
      <c r="E40" s="133"/>
      <c r="F40" s="133"/>
      <c r="G40" s="134"/>
      <c r="H40" s="133"/>
    </row>
    <row r="41" spans="2:8" s="10" customFormat="1" ht="18" customHeight="1" x14ac:dyDescent="0.25">
      <c r="B41" s="293" t="s">
        <v>316</v>
      </c>
      <c r="C41" s="171"/>
      <c r="D41" s="172"/>
      <c r="E41" s="172"/>
      <c r="F41" s="172"/>
      <c r="G41" s="172"/>
      <c r="H41" s="413">
        <f>SUM(H5:H40)</f>
        <v>0</v>
      </c>
    </row>
  </sheetData>
  <mergeCells count="2">
    <mergeCell ref="B1:H1"/>
    <mergeCell ref="B2:H2"/>
  </mergeCells>
  <printOptions horizontalCentered="1"/>
  <pageMargins left="0.23622047244094491" right="0.23622047244094491" top="0.74803149606299213" bottom="0.74803149606299213" header="0.31496062992125984" footer="0.31496062992125984"/>
  <pageSetup paperSize="9" fitToWidth="0" orientation="portrait" r:id="rId1"/>
  <headerFooter>
    <oddHeader>&amp;C&amp;72&amp;K00-014
DRAFT</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0AE5-B59A-4B15-ACE8-B352D0698122}">
  <sheetPr>
    <pageSetUpPr fitToPage="1"/>
  </sheetPr>
  <dimension ref="A1:J1850"/>
  <sheetViews>
    <sheetView showGridLines="0" view="pageBreakPreview" topLeftCell="A203" zoomScaleNormal="75" zoomScaleSheetLayoutView="100" zoomScalePageLayoutView="32" workbookViewId="0">
      <selection activeCell="F40" sqref="F40:F55"/>
    </sheetView>
  </sheetViews>
  <sheetFormatPr defaultColWidth="9.26953125" defaultRowHeight="15.5" x14ac:dyDescent="0.35"/>
  <cols>
    <col min="1" max="1" width="6.54296875" style="343" customWidth="1"/>
    <col min="2" max="2" width="10.1796875" style="343" customWidth="1"/>
    <col min="3" max="3" width="42" style="344" customWidth="1"/>
    <col min="4" max="4" width="7.54296875" style="300" customWidth="1"/>
    <col min="5" max="5" width="9" style="300" customWidth="1"/>
    <col min="6" max="6" width="11.26953125" style="301" customWidth="1"/>
    <col min="7" max="7" width="10.7265625" style="301" customWidth="1"/>
    <col min="8" max="16384" width="9.26953125" style="44"/>
  </cols>
  <sheetData>
    <row r="1" spans="1:8" x14ac:dyDescent="0.35">
      <c r="B1" s="579"/>
      <c r="C1" s="579"/>
      <c r="D1" s="579"/>
      <c r="E1" s="579"/>
      <c r="F1" s="579"/>
      <c r="G1" s="579"/>
      <c r="H1" s="579"/>
    </row>
    <row r="2" spans="1:8" ht="15.65" customHeight="1" x14ac:dyDescent="0.35">
      <c r="A2" s="575" t="s">
        <v>778</v>
      </c>
      <c r="B2" s="575"/>
      <c r="C2" s="575"/>
      <c r="D2" s="575"/>
      <c r="E2" s="575"/>
      <c r="F2" s="575"/>
      <c r="G2" s="575"/>
      <c r="H2" s="397"/>
    </row>
    <row r="3" spans="1:8" x14ac:dyDescent="0.35">
      <c r="B3" s="65"/>
      <c r="C3" s="65"/>
      <c r="D3" s="65"/>
      <c r="E3" s="65"/>
      <c r="F3" s="65"/>
      <c r="G3" s="65"/>
      <c r="H3" s="6"/>
    </row>
    <row r="4" spans="1:8" ht="15.65" customHeight="1" x14ac:dyDescent="0.35">
      <c r="A4" s="580" t="s">
        <v>1017</v>
      </c>
      <c r="B4" s="580"/>
      <c r="C4" s="580"/>
      <c r="D4" s="299"/>
    </row>
    <row r="5" spans="1:8" x14ac:dyDescent="0.35">
      <c r="A5" s="543" t="s">
        <v>27</v>
      </c>
      <c r="B5" s="302" t="s">
        <v>386</v>
      </c>
      <c r="C5" s="303" t="s">
        <v>1</v>
      </c>
      <c r="D5" s="304" t="s">
        <v>297</v>
      </c>
      <c r="E5" s="305" t="s">
        <v>6</v>
      </c>
      <c r="F5" s="306" t="s">
        <v>299</v>
      </c>
      <c r="G5" s="306" t="s">
        <v>779</v>
      </c>
    </row>
    <row r="6" spans="1:8" x14ac:dyDescent="0.35">
      <c r="A6" s="544"/>
      <c r="B6" s="307" t="s">
        <v>780</v>
      </c>
      <c r="C6" s="308"/>
      <c r="D6" s="309"/>
      <c r="E6" s="310"/>
      <c r="F6" s="311"/>
      <c r="G6" s="311"/>
    </row>
    <row r="7" spans="1:8" x14ac:dyDescent="0.35">
      <c r="A7" s="399">
        <v>14</v>
      </c>
      <c r="B7" s="312" t="s">
        <v>781</v>
      </c>
      <c r="C7" s="313" t="s">
        <v>782</v>
      </c>
      <c r="E7" s="314"/>
      <c r="F7" s="315"/>
      <c r="G7" s="316"/>
    </row>
    <row r="8" spans="1:8" ht="24" x14ac:dyDescent="0.35">
      <c r="B8" s="312"/>
      <c r="C8" s="317" t="s">
        <v>783</v>
      </c>
      <c r="E8" s="314"/>
      <c r="F8" s="315"/>
      <c r="G8" s="316"/>
    </row>
    <row r="9" spans="1:8" x14ac:dyDescent="0.35">
      <c r="B9" s="312"/>
      <c r="C9" s="317"/>
      <c r="E9" s="314"/>
      <c r="F9" s="315"/>
      <c r="G9" s="316"/>
    </row>
    <row r="10" spans="1:8" x14ac:dyDescent="0.35">
      <c r="A10" s="343">
        <v>14.1</v>
      </c>
      <c r="B10" s="312"/>
      <c r="C10" s="317" t="s">
        <v>784</v>
      </c>
      <c r="D10" s="300" t="s">
        <v>282</v>
      </c>
      <c r="E10" s="318">
        <v>1</v>
      </c>
      <c r="F10" s="315"/>
      <c r="G10" s="315">
        <f>E10*F10</f>
        <v>0</v>
      </c>
    </row>
    <row r="11" spans="1:8" ht="24" x14ac:dyDescent="0.35">
      <c r="A11" s="343">
        <v>14.2</v>
      </c>
      <c r="B11" s="312"/>
      <c r="C11" s="317" t="s">
        <v>785</v>
      </c>
      <c r="D11" s="300" t="s">
        <v>282</v>
      </c>
      <c r="E11" s="318">
        <v>1</v>
      </c>
      <c r="F11" s="315"/>
      <c r="G11" s="315">
        <f>E11*F11</f>
        <v>0</v>
      </c>
    </row>
    <row r="12" spans="1:8" x14ac:dyDescent="0.35">
      <c r="B12" s="312"/>
      <c r="C12" s="317"/>
      <c r="E12" s="318"/>
      <c r="F12" s="315"/>
      <c r="G12" s="315"/>
    </row>
    <row r="13" spans="1:8" x14ac:dyDescent="0.35">
      <c r="B13" s="312"/>
      <c r="C13" s="317"/>
      <c r="E13" s="318"/>
      <c r="F13" s="315"/>
      <c r="G13" s="315"/>
    </row>
    <row r="14" spans="1:8" x14ac:dyDescent="0.35">
      <c r="B14" s="312"/>
      <c r="C14" s="317"/>
      <c r="E14" s="318"/>
      <c r="F14" s="315"/>
      <c r="G14" s="315"/>
    </row>
    <row r="15" spans="1:8" x14ac:dyDescent="0.35">
      <c r="B15" s="312"/>
      <c r="C15" s="317"/>
      <c r="E15" s="318"/>
      <c r="F15" s="315"/>
      <c r="G15" s="315"/>
    </row>
    <row r="16" spans="1:8" x14ac:dyDescent="0.35">
      <c r="B16" s="312"/>
      <c r="C16" s="317"/>
      <c r="E16" s="318"/>
      <c r="F16" s="315"/>
      <c r="G16" s="315"/>
    </row>
    <row r="17" spans="2:7" x14ac:dyDescent="0.35">
      <c r="B17" s="312"/>
      <c r="C17" s="317"/>
      <c r="E17" s="318"/>
      <c r="F17" s="315"/>
      <c r="G17" s="315"/>
    </row>
    <row r="18" spans="2:7" x14ac:dyDescent="0.35">
      <c r="B18" s="312"/>
      <c r="C18" s="317"/>
      <c r="E18" s="318"/>
      <c r="F18" s="315"/>
      <c r="G18" s="315"/>
    </row>
    <row r="19" spans="2:7" x14ac:dyDescent="0.35">
      <c r="B19" s="312"/>
      <c r="C19" s="317"/>
      <c r="E19" s="318"/>
      <c r="F19" s="315"/>
      <c r="G19" s="315"/>
    </row>
    <row r="20" spans="2:7" x14ac:dyDescent="0.35">
      <c r="B20" s="312"/>
      <c r="C20" s="317"/>
      <c r="E20" s="318"/>
      <c r="F20" s="315"/>
      <c r="G20" s="315"/>
    </row>
    <row r="21" spans="2:7" x14ac:dyDescent="0.35">
      <c r="B21" s="312"/>
      <c r="C21" s="317"/>
      <c r="E21" s="318"/>
      <c r="F21" s="315"/>
      <c r="G21" s="315"/>
    </row>
    <row r="22" spans="2:7" x14ac:dyDescent="0.35">
      <c r="B22" s="312"/>
      <c r="C22" s="317"/>
      <c r="E22" s="318"/>
      <c r="F22" s="315"/>
      <c r="G22" s="315"/>
    </row>
    <row r="23" spans="2:7" x14ac:dyDescent="0.35">
      <c r="B23" s="312"/>
      <c r="C23" s="317"/>
      <c r="E23" s="318"/>
      <c r="F23" s="315"/>
      <c r="G23" s="315"/>
    </row>
    <row r="24" spans="2:7" x14ac:dyDescent="0.35">
      <c r="B24" s="312"/>
      <c r="C24" s="317"/>
      <c r="E24" s="318"/>
      <c r="F24" s="315"/>
      <c r="G24" s="315"/>
    </row>
    <row r="25" spans="2:7" x14ac:dyDescent="0.35">
      <c r="B25" s="312"/>
      <c r="C25" s="317"/>
      <c r="E25" s="318"/>
      <c r="F25" s="315"/>
      <c r="G25" s="315"/>
    </row>
    <row r="26" spans="2:7" x14ac:dyDescent="0.35">
      <c r="B26" s="312"/>
      <c r="C26" s="317"/>
      <c r="E26" s="318"/>
      <c r="F26" s="315"/>
      <c r="G26" s="315"/>
    </row>
    <row r="27" spans="2:7" x14ac:dyDescent="0.35">
      <c r="B27" s="312"/>
      <c r="C27" s="317"/>
      <c r="E27" s="318"/>
      <c r="F27" s="315"/>
      <c r="G27" s="315"/>
    </row>
    <row r="28" spans="2:7" x14ac:dyDescent="0.35">
      <c r="B28" s="312"/>
      <c r="C28" s="317"/>
      <c r="E28" s="318"/>
      <c r="F28" s="315"/>
      <c r="G28" s="315"/>
    </row>
    <row r="29" spans="2:7" x14ac:dyDescent="0.35">
      <c r="B29" s="312"/>
      <c r="C29" s="317"/>
      <c r="E29" s="318"/>
      <c r="F29" s="315"/>
      <c r="G29" s="315"/>
    </row>
    <row r="30" spans="2:7" x14ac:dyDescent="0.35">
      <c r="B30" s="312"/>
      <c r="C30" s="317"/>
      <c r="E30" s="318"/>
      <c r="F30" s="315"/>
      <c r="G30" s="315"/>
    </row>
    <row r="31" spans="2:7" x14ac:dyDescent="0.35">
      <c r="B31" s="312"/>
      <c r="C31" s="317"/>
      <c r="E31" s="318"/>
      <c r="F31" s="315"/>
      <c r="G31" s="315"/>
    </row>
    <row r="32" spans="2:7" x14ac:dyDescent="0.35">
      <c r="B32" s="312"/>
      <c r="C32" s="317"/>
      <c r="E32" s="318"/>
      <c r="F32" s="315"/>
      <c r="G32" s="315"/>
    </row>
    <row r="33" spans="1:10" x14ac:dyDescent="0.35">
      <c r="B33" s="312"/>
      <c r="C33" s="317"/>
      <c r="E33" s="318"/>
      <c r="F33" s="315"/>
      <c r="G33" s="315"/>
    </row>
    <row r="34" spans="1:10" x14ac:dyDescent="0.35">
      <c r="B34" s="312"/>
      <c r="C34" s="317"/>
      <c r="E34" s="318"/>
      <c r="F34" s="315"/>
      <c r="G34" s="315"/>
    </row>
    <row r="35" spans="1:10" x14ac:dyDescent="0.35">
      <c r="A35" s="576" t="s">
        <v>397</v>
      </c>
      <c r="B35" s="576"/>
      <c r="C35" s="576"/>
      <c r="D35" s="576"/>
      <c r="E35" s="319"/>
      <c r="F35" s="320"/>
      <c r="G35" s="441">
        <f>SUM(G10:G34)</f>
        <v>0</v>
      </c>
    </row>
    <row r="36" spans="1:10" x14ac:dyDescent="0.35">
      <c r="A36" s="576" t="s">
        <v>1542</v>
      </c>
      <c r="B36" s="576"/>
      <c r="C36" s="576"/>
      <c r="D36" s="398"/>
      <c r="E36" s="319"/>
      <c r="F36" s="322"/>
      <c r="G36" s="441">
        <f>G35</f>
        <v>0</v>
      </c>
    </row>
    <row r="37" spans="1:10" x14ac:dyDescent="0.35">
      <c r="A37" s="399">
        <v>14.2</v>
      </c>
      <c r="B37" s="312" t="s">
        <v>781</v>
      </c>
      <c r="C37" s="313" t="s">
        <v>786</v>
      </c>
      <c r="E37" s="314"/>
      <c r="F37" s="315"/>
      <c r="G37" s="315"/>
    </row>
    <row r="38" spans="1:10" ht="24" x14ac:dyDescent="0.35">
      <c r="B38" s="312"/>
      <c r="C38" s="317" t="s">
        <v>787</v>
      </c>
      <c r="E38" s="314"/>
      <c r="F38" s="315"/>
      <c r="G38" s="315"/>
    </row>
    <row r="39" spans="1:10" x14ac:dyDescent="0.35">
      <c r="B39" s="312"/>
      <c r="C39" s="317"/>
      <c r="E39" s="314"/>
      <c r="F39" s="315"/>
      <c r="G39" s="315"/>
    </row>
    <row r="40" spans="1:10" x14ac:dyDescent="0.35">
      <c r="A40" s="343" t="s">
        <v>1425</v>
      </c>
      <c r="B40" s="312"/>
      <c r="C40" s="317" t="s">
        <v>788</v>
      </c>
      <c r="D40" s="300" t="s">
        <v>282</v>
      </c>
      <c r="E40" s="318">
        <v>1</v>
      </c>
      <c r="F40" s="315"/>
      <c r="G40" s="315">
        <f>E40*F40</f>
        <v>0</v>
      </c>
    </row>
    <row r="41" spans="1:10" ht="24" x14ac:dyDescent="0.35">
      <c r="A41" s="343" t="s">
        <v>1426</v>
      </c>
      <c r="B41" s="312"/>
      <c r="C41" s="317" t="s">
        <v>789</v>
      </c>
      <c r="D41" s="300" t="s">
        <v>47</v>
      </c>
      <c r="E41" s="318">
        <v>2</v>
      </c>
      <c r="F41" s="315"/>
      <c r="G41" s="315">
        <f>E41*F41</f>
        <v>0</v>
      </c>
    </row>
    <row r="42" spans="1:10" x14ac:dyDescent="0.35">
      <c r="B42" s="312"/>
      <c r="C42" s="317" t="s">
        <v>971</v>
      </c>
      <c r="E42" s="318"/>
      <c r="F42" s="315"/>
      <c r="G42" s="315"/>
    </row>
    <row r="43" spans="1:10" x14ac:dyDescent="0.35">
      <c r="A43" s="343" t="s">
        <v>1427</v>
      </c>
      <c r="B43" s="312"/>
      <c r="C43" s="317" t="s">
        <v>970</v>
      </c>
      <c r="D43" s="300" t="s">
        <v>5</v>
      </c>
      <c r="E43" s="318">
        <v>7</v>
      </c>
      <c r="F43" s="315"/>
      <c r="G43" s="315">
        <f>E43*F43</f>
        <v>0</v>
      </c>
      <c r="I43" s="44">
        <v>0.5</v>
      </c>
      <c r="J43" s="44">
        <f>F43*I43</f>
        <v>0</v>
      </c>
    </row>
    <row r="44" spans="1:10" x14ac:dyDescent="0.35">
      <c r="A44" s="343" t="s">
        <v>1428</v>
      </c>
      <c r="B44" s="312"/>
      <c r="C44" s="317" t="s">
        <v>969</v>
      </c>
      <c r="D44" s="300" t="s">
        <v>5</v>
      </c>
      <c r="E44" s="318">
        <v>4.2</v>
      </c>
      <c r="F44" s="315"/>
      <c r="G44" s="315">
        <f>E44*F44</f>
        <v>0</v>
      </c>
      <c r="I44" s="44">
        <v>0.5</v>
      </c>
      <c r="J44" s="44">
        <f>F44*I44</f>
        <v>0</v>
      </c>
    </row>
    <row r="45" spans="1:10" x14ac:dyDescent="0.35">
      <c r="B45" s="312"/>
      <c r="C45" s="317" t="s">
        <v>1411</v>
      </c>
      <c r="E45" s="318"/>
      <c r="F45" s="315"/>
      <c r="G45" s="315"/>
    </row>
    <row r="46" spans="1:10" x14ac:dyDescent="0.35">
      <c r="A46" s="343" t="s">
        <v>1429</v>
      </c>
      <c r="B46" s="312"/>
      <c r="C46" s="317" t="s">
        <v>970</v>
      </c>
      <c r="D46" s="300" t="s">
        <v>47</v>
      </c>
      <c r="E46" s="318">
        <v>2</v>
      </c>
      <c r="F46" s="315"/>
      <c r="G46" s="315">
        <f>E46*F46</f>
        <v>0</v>
      </c>
      <c r="I46" s="44">
        <v>0.5</v>
      </c>
      <c r="J46" s="44">
        <f>F46*I46</f>
        <v>0</v>
      </c>
    </row>
    <row r="47" spans="1:10" x14ac:dyDescent="0.35">
      <c r="A47" s="343" t="s">
        <v>1430</v>
      </c>
      <c r="B47" s="312"/>
      <c r="C47" s="317" t="s">
        <v>969</v>
      </c>
      <c r="D47" s="300" t="s">
        <v>47</v>
      </c>
      <c r="E47" s="318">
        <v>3</v>
      </c>
      <c r="F47" s="315"/>
      <c r="G47" s="315">
        <f>E47*F47</f>
        <v>0</v>
      </c>
      <c r="I47" s="44">
        <v>0.5</v>
      </c>
      <c r="J47" s="44">
        <f>F47*I47</f>
        <v>0</v>
      </c>
    </row>
    <row r="48" spans="1:10" x14ac:dyDescent="0.35">
      <c r="B48" s="312"/>
      <c r="C48" s="317" t="s">
        <v>968</v>
      </c>
      <c r="E48" s="318"/>
      <c r="F48" s="315"/>
      <c r="G48" s="315"/>
    </row>
    <row r="49" spans="1:10" x14ac:dyDescent="0.35">
      <c r="A49" s="343" t="s">
        <v>1431</v>
      </c>
      <c r="B49" s="312"/>
      <c r="C49" s="317" t="s">
        <v>967</v>
      </c>
      <c r="D49" s="300" t="s">
        <v>47</v>
      </c>
      <c r="E49" s="318">
        <v>2</v>
      </c>
      <c r="F49" s="315"/>
      <c r="G49" s="315">
        <f>E49*F49</f>
        <v>0</v>
      </c>
      <c r="I49" s="44">
        <v>0.5</v>
      </c>
      <c r="J49" s="44">
        <f>F49*I49</f>
        <v>0</v>
      </c>
    </row>
    <row r="50" spans="1:10" x14ac:dyDescent="0.35">
      <c r="B50" s="312"/>
      <c r="C50" s="317" t="s">
        <v>790</v>
      </c>
      <c r="E50" s="318"/>
      <c r="F50" s="315"/>
      <c r="G50" s="315"/>
    </row>
    <row r="51" spans="1:10" x14ac:dyDescent="0.35">
      <c r="A51" s="343" t="s">
        <v>1432</v>
      </c>
      <c r="B51" s="312"/>
      <c r="C51" s="317" t="s">
        <v>791</v>
      </c>
      <c r="D51" s="300" t="s">
        <v>47</v>
      </c>
      <c r="E51" s="318">
        <v>2</v>
      </c>
      <c r="F51" s="315"/>
      <c r="G51" s="315">
        <f>E51*F51</f>
        <v>0</v>
      </c>
    </row>
    <row r="52" spans="1:10" x14ac:dyDescent="0.35">
      <c r="A52" s="343" t="s">
        <v>1433</v>
      </c>
      <c r="B52" s="312"/>
      <c r="C52" s="317" t="s">
        <v>792</v>
      </c>
      <c r="D52" s="300" t="s">
        <v>47</v>
      </c>
      <c r="E52" s="318">
        <v>3</v>
      </c>
      <c r="F52" s="315"/>
      <c r="G52" s="315">
        <f>E52*F52</f>
        <v>0</v>
      </c>
    </row>
    <row r="53" spans="1:10" x14ac:dyDescent="0.35">
      <c r="A53" s="343" t="s">
        <v>1434</v>
      </c>
      <c r="B53" s="312"/>
      <c r="C53" s="317" t="s">
        <v>793</v>
      </c>
      <c r="D53" s="300" t="s">
        <v>47</v>
      </c>
      <c r="E53" s="318">
        <v>2</v>
      </c>
      <c r="F53" s="315"/>
      <c r="G53" s="315">
        <f>E53*F53</f>
        <v>0</v>
      </c>
    </row>
    <row r="54" spans="1:10" x14ac:dyDescent="0.35">
      <c r="A54" s="343" t="s">
        <v>1435</v>
      </c>
      <c r="B54" s="312"/>
      <c r="C54" s="317" t="s">
        <v>794</v>
      </c>
      <c r="D54" s="300" t="s">
        <v>47</v>
      </c>
      <c r="E54" s="314">
        <v>2</v>
      </c>
      <c r="F54" s="315"/>
      <c r="G54" s="315">
        <f>E54*F54</f>
        <v>0</v>
      </c>
    </row>
    <row r="55" spans="1:10" x14ac:dyDescent="0.35">
      <c r="A55" s="343" t="s">
        <v>1436</v>
      </c>
      <c r="B55" s="312"/>
      <c r="C55" s="317" t="s">
        <v>795</v>
      </c>
      <c r="D55" s="300" t="s">
        <v>47</v>
      </c>
      <c r="E55" s="314">
        <v>2</v>
      </c>
      <c r="F55" s="315"/>
      <c r="G55" s="315">
        <f>E55*F55</f>
        <v>0</v>
      </c>
    </row>
    <row r="56" spans="1:10" x14ac:dyDescent="0.35">
      <c r="B56" s="312"/>
      <c r="C56" s="317"/>
      <c r="E56" s="314"/>
      <c r="F56" s="315"/>
      <c r="G56" s="315"/>
    </row>
    <row r="57" spans="1:10" x14ac:dyDescent="0.35">
      <c r="B57" s="312"/>
      <c r="C57" s="317"/>
      <c r="E57" s="314"/>
      <c r="F57" s="315"/>
      <c r="G57" s="315"/>
    </row>
    <row r="58" spans="1:10" x14ac:dyDescent="0.35">
      <c r="B58" s="312"/>
      <c r="C58" s="317"/>
      <c r="E58" s="314"/>
      <c r="F58" s="315"/>
      <c r="G58" s="315"/>
    </row>
    <row r="59" spans="1:10" x14ac:dyDescent="0.35">
      <c r="B59" s="312"/>
      <c r="C59" s="317"/>
      <c r="E59" s="314"/>
      <c r="F59" s="315"/>
      <c r="G59" s="315"/>
    </row>
    <row r="60" spans="1:10" x14ac:dyDescent="0.35">
      <c r="B60" s="312"/>
      <c r="C60" s="317"/>
      <c r="E60" s="314"/>
      <c r="F60" s="315"/>
      <c r="G60" s="315"/>
    </row>
    <row r="61" spans="1:10" x14ac:dyDescent="0.35">
      <c r="B61" s="312"/>
      <c r="C61" s="317"/>
      <c r="E61" s="314"/>
      <c r="F61" s="315"/>
      <c r="G61" s="315"/>
    </row>
    <row r="62" spans="1:10" x14ac:dyDescent="0.35">
      <c r="B62" s="312"/>
      <c r="C62" s="317"/>
      <c r="E62" s="314"/>
      <c r="F62" s="315"/>
      <c r="G62" s="315"/>
    </row>
    <row r="63" spans="1:10" x14ac:dyDescent="0.35">
      <c r="B63" s="312"/>
      <c r="C63" s="317"/>
      <c r="E63" s="314"/>
      <c r="F63" s="315"/>
      <c r="G63" s="315"/>
    </row>
    <row r="64" spans="1:10" x14ac:dyDescent="0.35">
      <c r="B64" s="312"/>
      <c r="C64" s="317"/>
      <c r="E64" s="314"/>
      <c r="F64" s="315"/>
      <c r="G64" s="315"/>
    </row>
    <row r="65" spans="1:7" x14ac:dyDescent="0.35">
      <c r="B65" s="312"/>
      <c r="C65" s="317"/>
      <c r="E65" s="314"/>
      <c r="F65" s="315"/>
      <c r="G65" s="315"/>
    </row>
    <row r="66" spans="1:7" x14ac:dyDescent="0.35">
      <c r="B66" s="312"/>
      <c r="C66" s="317"/>
      <c r="E66" s="314"/>
      <c r="F66" s="315"/>
      <c r="G66" s="315"/>
    </row>
    <row r="67" spans="1:7" x14ac:dyDescent="0.35">
      <c r="B67" s="312"/>
      <c r="C67" s="317"/>
      <c r="E67" s="314"/>
      <c r="F67" s="315"/>
      <c r="G67" s="315"/>
    </row>
    <row r="68" spans="1:7" ht="15.65" customHeight="1" x14ac:dyDescent="0.35">
      <c r="A68" s="576" t="s">
        <v>397</v>
      </c>
      <c r="B68" s="576"/>
      <c r="C68" s="576"/>
      <c r="D68" s="576"/>
      <c r="E68" s="576"/>
      <c r="F68" s="576"/>
      <c r="G68" s="441">
        <f>SUM(G36:G67)</f>
        <v>0</v>
      </c>
    </row>
    <row r="69" spans="1:7" x14ac:dyDescent="0.35">
      <c r="A69" s="576" t="s">
        <v>1542</v>
      </c>
      <c r="B69" s="576"/>
      <c r="C69" s="576"/>
      <c r="D69" s="576"/>
      <c r="E69" s="576"/>
      <c r="F69" s="577"/>
      <c r="G69" s="441">
        <f>G68</f>
        <v>0</v>
      </c>
    </row>
    <row r="70" spans="1:7" x14ac:dyDescent="0.35">
      <c r="A70" s="399">
        <v>14.3</v>
      </c>
      <c r="B70" s="312" t="s">
        <v>781</v>
      </c>
      <c r="C70" s="313" t="s">
        <v>796</v>
      </c>
      <c r="D70" s="314"/>
      <c r="E70" s="314"/>
      <c r="F70" s="315"/>
      <c r="G70" s="315"/>
    </row>
    <row r="71" spans="1:7" ht="35.5" x14ac:dyDescent="0.35">
      <c r="B71" s="312"/>
      <c r="C71" s="317" t="s">
        <v>797</v>
      </c>
      <c r="E71" s="314"/>
      <c r="F71" s="315"/>
      <c r="G71" s="315"/>
    </row>
    <row r="72" spans="1:7" x14ac:dyDescent="0.35">
      <c r="B72" s="312"/>
      <c r="C72" s="317"/>
      <c r="E72" s="314"/>
      <c r="F72" s="315"/>
      <c r="G72" s="315"/>
    </row>
    <row r="73" spans="1:7" x14ac:dyDescent="0.35">
      <c r="A73" s="343" t="s">
        <v>1505</v>
      </c>
      <c r="B73" s="312"/>
      <c r="C73" s="317" t="s">
        <v>788</v>
      </c>
      <c r="D73" s="300" t="s">
        <v>282</v>
      </c>
      <c r="E73" s="318">
        <v>1</v>
      </c>
      <c r="F73" s="315"/>
      <c r="G73" s="315">
        <f>E73*F73</f>
        <v>0</v>
      </c>
    </row>
    <row r="74" spans="1:7" ht="24" x14ac:dyDescent="0.35">
      <c r="A74" s="343" t="s">
        <v>1506</v>
      </c>
      <c r="B74" s="312"/>
      <c r="C74" s="317" t="s">
        <v>789</v>
      </c>
      <c r="D74" s="300" t="s">
        <v>47</v>
      </c>
      <c r="E74" s="318">
        <v>2</v>
      </c>
      <c r="F74" s="315"/>
      <c r="G74" s="315">
        <f>E74*F74</f>
        <v>0</v>
      </c>
    </row>
    <row r="75" spans="1:7" x14ac:dyDescent="0.35">
      <c r="B75" s="312"/>
      <c r="C75" s="317" t="s">
        <v>971</v>
      </c>
      <c r="E75" s="318"/>
      <c r="F75" s="315"/>
      <c r="G75" s="315"/>
    </row>
    <row r="76" spans="1:7" x14ac:dyDescent="0.35">
      <c r="A76" s="343" t="s">
        <v>1507</v>
      </c>
      <c r="B76" s="312"/>
      <c r="C76" s="317" t="s">
        <v>970</v>
      </c>
      <c r="D76" s="300" t="s">
        <v>5</v>
      </c>
      <c r="E76" s="318">
        <v>7</v>
      </c>
      <c r="F76" s="323"/>
      <c r="G76" s="315">
        <f>E76*F76</f>
        <v>0</v>
      </c>
    </row>
    <row r="77" spans="1:7" x14ac:dyDescent="0.35">
      <c r="A77" s="343" t="s">
        <v>1508</v>
      </c>
      <c r="B77" s="312"/>
      <c r="C77" s="317" t="s">
        <v>969</v>
      </c>
      <c r="D77" s="300" t="s">
        <v>5</v>
      </c>
      <c r="E77" s="318">
        <v>4.2</v>
      </c>
      <c r="F77" s="323"/>
      <c r="G77" s="315">
        <f>E77*F77</f>
        <v>0</v>
      </c>
    </row>
    <row r="78" spans="1:7" x14ac:dyDescent="0.35">
      <c r="B78" s="312"/>
      <c r="C78" s="317" t="s">
        <v>1411</v>
      </c>
      <c r="E78" s="318"/>
      <c r="F78" s="323"/>
      <c r="G78" s="315"/>
    </row>
    <row r="79" spans="1:7" x14ac:dyDescent="0.35">
      <c r="A79" s="343" t="s">
        <v>1509</v>
      </c>
      <c r="B79" s="312"/>
      <c r="C79" s="317" t="s">
        <v>970</v>
      </c>
      <c r="D79" s="300" t="s">
        <v>47</v>
      </c>
      <c r="E79" s="318">
        <v>2</v>
      </c>
      <c r="F79" s="323"/>
      <c r="G79" s="315">
        <f>E79*F79</f>
        <v>0</v>
      </c>
    </row>
    <row r="80" spans="1:7" x14ac:dyDescent="0.35">
      <c r="A80" s="343" t="s">
        <v>1510</v>
      </c>
      <c r="B80" s="312"/>
      <c r="C80" s="317" t="s">
        <v>969</v>
      </c>
      <c r="D80" s="300" t="s">
        <v>47</v>
      </c>
      <c r="E80" s="318">
        <v>3</v>
      </c>
      <c r="F80" s="323"/>
      <c r="G80" s="315">
        <f>E80*F80</f>
        <v>0</v>
      </c>
    </row>
    <row r="81" spans="1:7" x14ac:dyDescent="0.35">
      <c r="B81" s="312"/>
      <c r="C81" s="317" t="s">
        <v>968</v>
      </c>
      <c r="E81" s="318"/>
      <c r="F81" s="323"/>
      <c r="G81" s="315"/>
    </row>
    <row r="82" spans="1:7" x14ac:dyDescent="0.35">
      <c r="A82" s="343" t="s">
        <v>1511</v>
      </c>
      <c r="B82" s="312"/>
      <c r="C82" s="317" t="s">
        <v>967</v>
      </c>
      <c r="D82" s="300" t="s">
        <v>47</v>
      </c>
      <c r="E82" s="318">
        <v>2</v>
      </c>
      <c r="F82" s="323"/>
      <c r="G82" s="315">
        <f>E82*F82</f>
        <v>0</v>
      </c>
    </row>
    <row r="83" spans="1:7" x14ac:dyDescent="0.35">
      <c r="B83" s="312"/>
      <c r="C83" s="317" t="s">
        <v>790</v>
      </c>
      <c r="E83" s="318"/>
      <c r="F83" s="315"/>
      <c r="G83" s="315"/>
    </row>
    <row r="84" spans="1:7" x14ac:dyDescent="0.35">
      <c r="A84" s="343" t="s">
        <v>1512</v>
      </c>
      <c r="B84" s="312"/>
      <c r="C84" s="317" t="s">
        <v>791</v>
      </c>
      <c r="D84" s="300" t="s">
        <v>47</v>
      </c>
      <c r="E84" s="318">
        <v>2</v>
      </c>
      <c r="F84" s="315"/>
      <c r="G84" s="315">
        <f>E84*F84</f>
        <v>0</v>
      </c>
    </row>
    <row r="85" spans="1:7" x14ac:dyDescent="0.35">
      <c r="A85" s="343" t="s">
        <v>1513</v>
      </c>
      <c r="B85" s="312"/>
      <c r="C85" s="317" t="s">
        <v>792</v>
      </c>
      <c r="D85" s="300" t="s">
        <v>47</v>
      </c>
      <c r="E85" s="318">
        <v>1</v>
      </c>
      <c r="F85" s="315"/>
      <c r="G85" s="315">
        <f>E85*F85</f>
        <v>0</v>
      </c>
    </row>
    <row r="86" spans="1:7" x14ac:dyDescent="0.35">
      <c r="A86" s="343" t="s">
        <v>1514</v>
      </c>
      <c r="B86" s="312"/>
      <c r="C86" s="317" t="s">
        <v>793</v>
      </c>
      <c r="D86" s="300" t="s">
        <v>47</v>
      </c>
      <c r="E86" s="318">
        <v>4</v>
      </c>
      <c r="F86" s="315"/>
      <c r="G86" s="315">
        <f>E86*F86</f>
        <v>0</v>
      </c>
    </row>
    <row r="87" spans="1:7" x14ac:dyDescent="0.35">
      <c r="A87" s="343" t="s">
        <v>1515</v>
      </c>
      <c r="B87" s="312"/>
      <c r="C87" s="317" t="s">
        <v>794</v>
      </c>
      <c r="D87" s="300" t="s">
        <v>47</v>
      </c>
      <c r="E87" s="314">
        <v>1</v>
      </c>
      <c r="F87" s="315"/>
      <c r="G87" s="315">
        <f>E87*F87</f>
        <v>0</v>
      </c>
    </row>
    <row r="88" spans="1:7" x14ac:dyDescent="0.35">
      <c r="A88" s="343" t="s">
        <v>1516</v>
      </c>
      <c r="B88" s="312"/>
      <c r="C88" s="317" t="s">
        <v>795</v>
      </c>
      <c r="D88" s="300" t="s">
        <v>47</v>
      </c>
      <c r="E88" s="314">
        <v>3</v>
      </c>
      <c r="F88" s="315"/>
      <c r="G88" s="315">
        <f>E88*F88</f>
        <v>0</v>
      </c>
    </row>
    <row r="89" spans="1:7" x14ac:dyDescent="0.35">
      <c r="B89" s="312"/>
      <c r="C89" s="317"/>
      <c r="E89" s="314"/>
      <c r="F89" s="315"/>
      <c r="G89" s="315"/>
    </row>
    <row r="90" spans="1:7" x14ac:dyDescent="0.35">
      <c r="B90" s="312"/>
      <c r="C90" s="317"/>
      <c r="E90" s="314"/>
      <c r="F90" s="315"/>
      <c r="G90" s="315"/>
    </row>
    <row r="91" spans="1:7" x14ac:dyDescent="0.35">
      <c r="B91" s="312"/>
      <c r="C91" s="317"/>
      <c r="E91" s="314"/>
      <c r="F91" s="315"/>
      <c r="G91" s="315"/>
    </row>
    <row r="92" spans="1:7" x14ac:dyDescent="0.35">
      <c r="B92" s="312"/>
      <c r="C92" s="317"/>
      <c r="E92" s="314"/>
      <c r="F92" s="315"/>
      <c r="G92" s="315"/>
    </row>
    <row r="93" spans="1:7" x14ac:dyDescent="0.35">
      <c r="B93" s="312"/>
      <c r="C93" s="317"/>
      <c r="E93" s="314"/>
      <c r="F93" s="315"/>
      <c r="G93" s="315"/>
    </row>
    <row r="94" spans="1:7" x14ac:dyDescent="0.35">
      <c r="B94" s="312"/>
      <c r="C94" s="317"/>
      <c r="E94" s="314"/>
      <c r="F94" s="315"/>
      <c r="G94" s="315"/>
    </row>
    <row r="95" spans="1:7" x14ac:dyDescent="0.35">
      <c r="B95" s="312"/>
      <c r="C95" s="317"/>
      <c r="E95" s="314"/>
      <c r="F95" s="315"/>
      <c r="G95" s="315"/>
    </row>
    <row r="96" spans="1:7" x14ac:dyDescent="0.35">
      <c r="B96" s="312"/>
      <c r="C96" s="317"/>
      <c r="E96" s="314"/>
      <c r="F96" s="315"/>
      <c r="G96" s="315"/>
    </row>
    <row r="97" spans="1:7" x14ac:dyDescent="0.35">
      <c r="B97" s="312"/>
      <c r="C97" s="317"/>
      <c r="E97" s="314"/>
      <c r="F97" s="315"/>
      <c r="G97" s="315"/>
    </row>
    <row r="98" spans="1:7" x14ac:dyDescent="0.35">
      <c r="B98" s="312"/>
      <c r="C98" s="317"/>
      <c r="E98" s="314"/>
      <c r="F98" s="315"/>
      <c r="G98" s="315"/>
    </row>
    <row r="99" spans="1:7" x14ac:dyDescent="0.35">
      <c r="B99" s="312"/>
      <c r="C99" s="317"/>
      <c r="E99" s="314"/>
      <c r="F99" s="315"/>
      <c r="G99" s="315"/>
    </row>
    <row r="100" spans="1:7" x14ac:dyDescent="0.35">
      <c r="B100" s="312"/>
      <c r="C100" s="317"/>
      <c r="E100" s="314"/>
      <c r="F100" s="315"/>
      <c r="G100" s="315"/>
    </row>
    <row r="101" spans="1:7" x14ac:dyDescent="0.35">
      <c r="A101" s="576" t="s">
        <v>397</v>
      </c>
      <c r="B101" s="576"/>
      <c r="C101" s="576"/>
      <c r="D101" s="576"/>
      <c r="E101" s="576"/>
      <c r="F101" s="576"/>
      <c r="G101" s="441">
        <f>SUM(G69:G100)</f>
        <v>0</v>
      </c>
    </row>
    <row r="102" spans="1:7" x14ac:dyDescent="0.35">
      <c r="A102" s="576" t="s">
        <v>1542</v>
      </c>
      <c r="B102" s="576"/>
      <c r="C102" s="576"/>
      <c r="D102" s="576"/>
      <c r="E102" s="576"/>
      <c r="F102" s="577"/>
      <c r="G102" s="441">
        <f>G101</f>
        <v>0</v>
      </c>
    </row>
    <row r="103" spans="1:7" x14ac:dyDescent="0.35">
      <c r="A103" s="399">
        <v>14.4</v>
      </c>
      <c r="B103" s="312" t="s">
        <v>781</v>
      </c>
      <c r="C103" s="313" t="s">
        <v>798</v>
      </c>
      <c r="E103" s="314"/>
      <c r="F103" s="315"/>
      <c r="G103" s="315"/>
    </row>
    <row r="104" spans="1:7" ht="24" x14ac:dyDescent="0.35">
      <c r="B104" s="312"/>
      <c r="C104" s="317" t="s">
        <v>799</v>
      </c>
      <c r="E104" s="314"/>
      <c r="F104" s="315"/>
      <c r="G104" s="315"/>
    </row>
    <row r="105" spans="1:7" x14ac:dyDescent="0.35">
      <c r="B105" s="312"/>
      <c r="C105" s="317"/>
      <c r="E105" s="314"/>
      <c r="F105" s="315"/>
      <c r="G105" s="315"/>
    </row>
    <row r="106" spans="1:7" x14ac:dyDescent="0.35">
      <c r="A106" s="343" t="s">
        <v>1517</v>
      </c>
      <c r="B106" s="324"/>
      <c r="C106" s="317" t="s">
        <v>788</v>
      </c>
      <c r="D106" s="300" t="s">
        <v>282</v>
      </c>
      <c r="E106" s="318">
        <v>1</v>
      </c>
      <c r="F106" s="315"/>
      <c r="G106" s="315">
        <f>E106*F106</f>
        <v>0</v>
      </c>
    </row>
    <row r="107" spans="1:7" ht="24" x14ac:dyDescent="0.35">
      <c r="A107" s="343" t="s">
        <v>1518</v>
      </c>
      <c r="B107" s="312"/>
      <c r="C107" s="317" t="s">
        <v>800</v>
      </c>
      <c r="D107" s="300" t="s">
        <v>47</v>
      </c>
      <c r="E107" s="318">
        <v>2</v>
      </c>
      <c r="F107" s="315"/>
      <c r="G107" s="315">
        <f>E107*F107</f>
        <v>0</v>
      </c>
    </row>
    <row r="108" spans="1:7" x14ac:dyDescent="0.35">
      <c r="B108" s="312"/>
      <c r="C108" s="317" t="s">
        <v>971</v>
      </c>
      <c r="E108" s="318"/>
      <c r="F108" s="315"/>
      <c r="G108" s="315"/>
    </row>
    <row r="109" spans="1:7" x14ac:dyDescent="0.35">
      <c r="A109" s="343" t="s">
        <v>1519</v>
      </c>
      <c r="B109" s="312"/>
      <c r="C109" s="317" t="s">
        <v>970</v>
      </c>
      <c r="D109" s="300" t="s">
        <v>5</v>
      </c>
      <c r="E109" s="318">
        <v>7</v>
      </c>
      <c r="F109" s="315"/>
      <c r="G109" s="315">
        <f>E109*F109</f>
        <v>0</v>
      </c>
    </row>
    <row r="110" spans="1:7" x14ac:dyDescent="0.35">
      <c r="A110" s="343" t="s">
        <v>1520</v>
      </c>
      <c r="B110" s="312"/>
      <c r="C110" s="317" t="s">
        <v>969</v>
      </c>
      <c r="D110" s="300" t="s">
        <v>5</v>
      </c>
      <c r="E110" s="318">
        <v>4.2</v>
      </c>
      <c r="F110" s="315"/>
      <c r="G110" s="315">
        <f>E110*F110</f>
        <v>0</v>
      </c>
    </row>
    <row r="111" spans="1:7" x14ac:dyDescent="0.35">
      <c r="B111" s="312"/>
      <c r="C111" s="317" t="s">
        <v>1411</v>
      </c>
      <c r="E111" s="318"/>
      <c r="F111" s="315"/>
      <c r="G111" s="315"/>
    </row>
    <row r="112" spans="1:7" x14ac:dyDescent="0.35">
      <c r="A112" s="343" t="s">
        <v>1521</v>
      </c>
      <c r="B112" s="312"/>
      <c r="C112" s="317" t="s">
        <v>970</v>
      </c>
      <c r="D112" s="300" t="s">
        <v>47</v>
      </c>
      <c r="E112" s="318">
        <v>2</v>
      </c>
      <c r="F112" s="315"/>
      <c r="G112" s="315">
        <f>E112*F112</f>
        <v>0</v>
      </c>
    </row>
    <row r="113" spans="1:7" x14ac:dyDescent="0.35">
      <c r="A113" s="343" t="s">
        <v>1522</v>
      </c>
      <c r="B113" s="312"/>
      <c r="C113" s="317" t="s">
        <v>969</v>
      </c>
      <c r="D113" s="300" t="s">
        <v>47</v>
      </c>
      <c r="E113" s="318">
        <v>3</v>
      </c>
      <c r="F113" s="315"/>
      <c r="G113" s="315">
        <f>E113*F113</f>
        <v>0</v>
      </c>
    </row>
    <row r="114" spans="1:7" x14ac:dyDescent="0.35">
      <c r="B114" s="312"/>
      <c r="C114" s="317" t="s">
        <v>968</v>
      </c>
      <c r="E114" s="318"/>
      <c r="F114" s="315"/>
      <c r="G114" s="315"/>
    </row>
    <row r="115" spans="1:7" x14ac:dyDescent="0.35">
      <c r="A115" s="343" t="s">
        <v>1523</v>
      </c>
      <c r="B115" s="312"/>
      <c r="C115" s="317" t="s">
        <v>967</v>
      </c>
      <c r="D115" s="300" t="s">
        <v>47</v>
      </c>
      <c r="E115" s="318">
        <v>2</v>
      </c>
      <c r="F115" s="315"/>
      <c r="G115" s="315">
        <f>E115*F115</f>
        <v>0</v>
      </c>
    </row>
    <row r="116" spans="1:7" x14ac:dyDescent="0.35">
      <c r="B116" s="312"/>
      <c r="C116" s="317" t="s">
        <v>790</v>
      </c>
      <c r="E116" s="318"/>
      <c r="F116" s="315"/>
      <c r="G116" s="315"/>
    </row>
    <row r="117" spans="1:7" x14ac:dyDescent="0.35">
      <c r="A117" s="343" t="s">
        <v>1524</v>
      </c>
      <c r="B117" s="312"/>
      <c r="C117" s="317" t="s">
        <v>791</v>
      </c>
      <c r="D117" s="300" t="s">
        <v>47</v>
      </c>
      <c r="E117" s="318">
        <v>2</v>
      </c>
      <c r="F117" s="315"/>
      <c r="G117" s="315">
        <f>E117*F117</f>
        <v>0</v>
      </c>
    </row>
    <row r="118" spans="1:7" x14ac:dyDescent="0.35">
      <c r="A118" s="343" t="s">
        <v>1525</v>
      </c>
      <c r="B118" s="312"/>
      <c r="C118" s="317" t="s">
        <v>792</v>
      </c>
      <c r="D118" s="300" t="s">
        <v>47</v>
      </c>
      <c r="E118" s="318">
        <v>3</v>
      </c>
      <c r="F118" s="315"/>
      <c r="G118" s="315">
        <f>E118*F118</f>
        <v>0</v>
      </c>
    </row>
    <row r="119" spans="1:7" x14ac:dyDescent="0.35">
      <c r="A119" s="343" t="s">
        <v>1526</v>
      </c>
      <c r="B119" s="312"/>
      <c r="C119" s="317" t="s">
        <v>793</v>
      </c>
      <c r="D119" s="300" t="s">
        <v>47</v>
      </c>
      <c r="E119" s="318">
        <v>2</v>
      </c>
      <c r="F119" s="315"/>
      <c r="G119" s="315">
        <f>E119*F119</f>
        <v>0</v>
      </c>
    </row>
    <row r="120" spans="1:7" x14ac:dyDescent="0.35">
      <c r="A120" s="343" t="s">
        <v>1527</v>
      </c>
      <c r="B120" s="312"/>
      <c r="C120" s="317" t="s">
        <v>794</v>
      </c>
      <c r="D120" s="300" t="s">
        <v>47</v>
      </c>
      <c r="E120" s="314">
        <v>2</v>
      </c>
      <c r="F120" s="315"/>
      <c r="G120" s="315">
        <f>E120*F120</f>
        <v>0</v>
      </c>
    </row>
    <row r="121" spans="1:7" x14ac:dyDescent="0.35">
      <c r="A121" s="343" t="s">
        <v>1528</v>
      </c>
      <c r="B121" s="312"/>
      <c r="C121" s="317" t="s">
        <v>795</v>
      </c>
      <c r="D121" s="300" t="s">
        <v>47</v>
      </c>
      <c r="E121" s="314">
        <v>2</v>
      </c>
      <c r="F121" s="315"/>
      <c r="G121" s="315">
        <f>E121*F121</f>
        <v>0</v>
      </c>
    </row>
    <row r="122" spans="1:7" x14ac:dyDescent="0.35">
      <c r="B122" s="312"/>
      <c r="C122" s="317"/>
      <c r="E122" s="314"/>
      <c r="F122" s="315"/>
      <c r="G122" s="315"/>
    </row>
    <row r="123" spans="1:7" x14ac:dyDescent="0.35">
      <c r="B123" s="312"/>
      <c r="C123" s="317"/>
      <c r="E123" s="314"/>
      <c r="F123" s="315"/>
      <c r="G123" s="315"/>
    </row>
    <row r="124" spans="1:7" x14ac:dyDescent="0.35">
      <c r="B124" s="312"/>
      <c r="C124" s="317"/>
      <c r="E124" s="314"/>
      <c r="F124" s="315"/>
      <c r="G124" s="315"/>
    </row>
    <row r="125" spans="1:7" x14ac:dyDescent="0.35">
      <c r="B125" s="312"/>
      <c r="C125" s="317"/>
      <c r="E125" s="314"/>
      <c r="F125" s="315"/>
      <c r="G125" s="315"/>
    </row>
    <row r="126" spans="1:7" x14ac:dyDescent="0.35">
      <c r="B126" s="312"/>
      <c r="C126" s="317"/>
      <c r="E126" s="314"/>
      <c r="F126" s="315"/>
      <c r="G126" s="315"/>
    </row>
    <row r="127" spans="1:7" x14ac:dyDescent="0.35">
      <c r="B127" s="312"/>
      <c r="C127" s="317"/>
      <c r="E127" s="314"/>
      <c r="F127" s="315"/>
      <c r="G127" s="315"/>
    </row>
    <row r="128" spans="1:7" x14ac:dyDescent="0.35">
      <c r="B128" s="312"/>
      <c r="C128" s="317"/>
      <c r="E128" s="314"/>
      <c r="F128" s="315"/>
      <c r="G128" s="315"/>
    </row>
    <row r="129" spans="1:7" x14ac:dyDescent="0.35">
      <c r="B129" s="312"/>
      <c r="C129" s="317"/>
      <c r="E129" s="314"/>
      <c r="F129" s="315"/>
      <c r="G129" s="315"/>
    </row>
    <row r="130" spans="1:7" x14ac:dyDescent="0.35">
      <c r="B130" s="312"/>
      <c r="C130" s="317"/>
      <c r="E130" s="314"/>
      <c r="F130" s="315"/>
      <c r="G130" s="315"/>
    </row>
    <row r="131" spans="1:7" x14ac:dyDescent="0.35">
      <c r="B131" s="312"/>
      <c r="C131" s="317"/>
      <c r="E131" s="314"/>
      <c r="F131" s="315"/>
      <c r="G131" s="315"/>
    </row>
    <row r="132" spans="1:7" x14ac:dyDescent="0.35">
      <c r="B132" s="312"/>
      <c r="C132" s="317"/>
      <c r="E132" s="314"/>
      <c r="F132" s="315"/>
      <c r="G132" s="315"/>
    </row>
    <row r="133" spans="1:7" x14ac:dyDescent="0.35">
      <c r="B133" s="312"/>
      <c r="C133" s="317"/>
      <c r="E133" s="314"/>
      <c r="F133" s="315"/>
      <c r="G133" s="315"/>
    </row>
    <row r="134" spans="1:7" x14ac:dyDescent="0.35">
      <c r="B134" s="312"/>
      <c r="C134" s="317"/>
      <c r="E134" s="314"/>
      <c r="F134" s="315"/>
      <c r="G134" s="315"/>
    </row>
    <row r="135" spans="1:7" x14ac:dyDescent="0.35">
      <c r="A135" s="576" t="s">
        <v>397</v>
      </c>
      <c r="B135" s="576"/>
      <c r="C135" s="576"/>
      <c r="D135" s="576"/>
      <c r="E135" s="576"/>
      <c r="F135" s="576"/>
      <c r="G135" s="441">
        <f>SUM(G102:G134)</f>
        <v>0</v>
      </c>
    </row>
    <row r="136" spans="1:7" x14ac:dyDescent="0.35">
      <c r="A136" s="576" t="s">
        <v>1542</v>
      </c>
      <c r="B136" s="576"/>
      <c r="C136" s="576"/>
      <c r="D136" s="576"/>
      <c r="E136" s="576"/>
      <c r="F136" s="577"/>
      <c r="G136" s="441">
        <f>G135</f>
        <v>0</v>
      </c>
    </row>
    <row r="137" spans="1:7" x14ac:dyDescent="0.35">
      <c r="A137" s="399">
        <v>14.5</v>
      </c>
      <c r="B137" s="325" t="s">
        <v>781</v>
      </c>
      <c r="C137" s="326" t="s">
        <v>801</v>
      </c>
      <c r="D137" s="327"/>
      <c r="E137" s="328"/>
      <c r="F137" s="329"/>
      <c r="G137" s="329"/>
    </row>
    <row r="138" spans="1:7" ht="24" x14ac:dyDescent="0.35">
      <c r="B138" s="312"/>
      <c r="C138" s="317" t="s">
        <v>802</v>
      </c>
      <c r="E138" s="314"/>
      <c r="F138" s="315"/>
      <c r="G138" s="315"/>
    </row>
    <row r="139" spans="1:7" x14ac:dyDescent="0.35">
      <c r="B139" s="312"/>
      <c r="C139" s="317"/>
      <c r="E139" s="314"/>
      <c r="F139" s="315"/>
      <c r="G139" s="315"/>
    </row>
    <row r="140" spans="1:7" ht="35.5" x14ac:dyDescent="0.35">
      <c r="B140" s="312"/>
      <c r="C140" s="317" t="s">
        <v>803</v>
      </c>
      <c r="D140" s="300" t="s">
        <v>804</v>
      </c>
      <c r="E140" s="314"/>
      <c r="F140" s="315"/>
      <c r="G140" s="315"/>
    </row>
    <row r="141" spans="1:7" x14ac:dyDescent="0.35">
      <c r="B141" s="312"/>
      <c r="C141" s="317"/>
      <c r="D141" s="314"/>
      <c r="E141" s="314"/>
      <c r="F141" s="315"/>
      <c r="G141" s="315"/>
    </row>
    <row r="142" spans="1:7" x14ac:dyDescent="0.35">
      <c r="A142" s="343" t="s">
        <v>1529</v>
      </c>
      <c r="B142" s="312"/>
      <c r="C142" s="317" t="s">
        <v>1412</v>
      </c>
      <c r="E142" s="314"/>
      <c r="F142" s="315"/>
      <c r="G142" s="315"/>
    </row>
    <row r="143" spans="1:7" x14ac:dyDescent="0.35">
      <c r="B143" s="312"/>
      <c r="C143" s="313" t="s">
        <v>1413</v>
      </c>
      <c r="D143" s="300" t="s">
        <v>804</v>
      </c>
      <c r="E143" s="314" t="s">
        <v>805</v>
      </c>
      <c r="F143" s="315"/>
      <c r="G143" s="315"/>
    </row>
    <row r="144" spans="1:7" x14ac:dyDescent="0.35">
      <c r="B144" s="312"/>
      <c r="C144" s="313"/>
      <c r="E144" s="314"/>
      <c r="F144" s="315"/>
      <c r="G144" s="315"/>
    </row>
    <row r="145" spans="1:7" x14ac:dyDescent="0.35">
      <c r="A145" s="399">
        <v>14.6</v>
      </c>
      <c r="B145" s="312" t="s">
        <v>781</v>
      </c>
      <c r="C145" s="330" t="s">
        <v>806</v>
      </c>
      <c r="D145" s="314"/>
      <c r="E145" s="314"/>
      <c r="F145" s="315"/>
      <c r="G145" s="315"/>
    </row>
    <row r="146" spans="1:7" ht="24" x14ac:dyDescent="0.35">
      <c r="B146" s="312"/>
      <c r="C146" s="331" t="s">
        <v>807</v>
      </c>
      <c r="D146" s="314"/>
      <c r="E146" s="314"/>
      <c r="F146" s="315"/>
      <c r="G146" s="315"/>
    </row>
    <row r="147" spans="1:7" x14ac:dyDescent="0.35">
      <c r="B147" s="312"/>
      <c r="C147" s="331"/>
      <c r="D147" s="314"/>
      <c r="E147" s="314"/>
      <c r="F147" s="315"/>
      <c r="G147" s="315"/>
    </row>
    <row r="148" spans="1:7" x14ac:dyDescent="0.35">
      <c r="A148" s="343" t="s">
        <v>1530</v>
      </c>
      <c r="B148" s="312"/>
      <c r="C148" s="317" t="s">
        <v>808</v>
      </c>
      <c r="D148" s="314" t="s">
        <v>282</v>
      </c>
      <c r="E148" s="314">
        <v>1</v>
      </c>
      <c r="F148" s="315"/>
      <c r="G148" s="315"/>
    </row>
    <row r="149" spans="1:7" x14ac:dyDescent="0.35">
      <c r="A149" s="343" t="s">
        <v>1531</v>
      </c>
      <c r="B149" s="312"/>
      <c r="C149" s="317" t="s">
        <v>809</v>
      </c>
      <c r="D149" s="314" t="s">
        <v>282</v>
      </c>
      <c r="E149" s="314">
        <v>1</v>
      </c>
      <c r="F149" s="315"/>
      <c r="G149" s="315"/>
    </row>
    <row r="150" spans="1:7" x14ac:dyDescent="0.35">
      <c r="A150" s="343" t="s">
        <v>1532</v>
      </c>
      <c r="B150" s="312"/>
      <c r="C150" s="317" t="s">
        <v>810</v>
      </c>
      <c r="D150" s="314" t="s">
        <v>282</v>
      </c>
      <c r="E150" s="314">
        <v>1</v>
      </c>
      <c r="F150" s="315"/>
      <c r="G150" s="315"/>
    </row>
    <row r="151" spans="1:7" x14ac:dyDescent="0.35">
      <c r="A151" s="343" t="s">
        <v>1533</v>
      </c>
      <c r="B151" s="314"/>
      <c r="C151" s="331" t="s">
        <v>811</v>
      </c>
      <c r="D151" s="314" t="s">
        <v>282</v>
      </c>
      <c r="E151" s="314">
        <v>1</v>
      </c>
      <c r="F151" s="315"/>
      <c r="G151" s="315"/>
    </row>
    <row r="152" spans="1:7" x14ac:dyDescent="0.35">
      <c r="B152" s="324"/>
      <c r="C152" s="332"/>
      <c r="D152" s="314"/>
      <c r="E152" s="314"/>
      <c r="F152" s="315"/>
      <c r="G152" s="315"/>
    </row>
    <row r="153" spans="1:7" x14ac:dyDescent="0.35">
      <c r="A153" s="343">
        <v>14.7</v>
      </c>
      <c r="B153" s="312" t="s">
        <v>781</v>
      </c>
      <c r="C153" s="313" t="s">
        <v>812</v>
      </c>
      <c r="D153" s="314"/>
      <c r="E153" s="314"/>
      <c r="F153" s="315"/>
      <c r="G153" s="315"/>
    </row>
    <row r="154" spans="1:7" x14ac:dyDescent="0.35">
      <c r="B154" s="314"/>
      <c r="C154" s="317"/>
      <c r="D154" s="314"/>
      <c r="E154" s="314"/>
      <c r="F154" s="315"/>
      <c r="G154" s="315"/>
    </row>
    <row r="155" spans="1:7" ht="24" x14ac:dyDescent="0.35">
      <c r="B155" s="314"/>
      <c r="C155" s="317" t="s">
        <v>1414</v>
      </c>
      <c r="D155" s="314" t="s">
        <v>1415</v>
      </c>
      <c r="E155" s="314" t="s">
        <v>805</v>
      </c>
      <c r="F155" s="333"/>
      <c r="G155" s="315"/>
    </row>
    <row r="156" spans="1:7" x14ac:dyDescent="0.35">
      <c r="B156" s="312"/>
      <c r="C156" s="317"/>
      <c r="D156" s="314"/>
      <c r="E156" s="314"/>
      <c r="F156" s="334"/>
      <c r="G156" s="335"/>
    </row>
    <row r="157" spans="1:7" x14ac:dyDescent="0.35">
      <c r="B157" s="314"/>
      <c r="C157" s="317"/>
      <c r="D157" s="314"/>
      <c r="E157" s="314"/>
      <c r="F157" s="336"/>
      <c r="G157" s="335"/>
    </row>
    <row r="158" spans="1:7" ht="24" x14ac:dyDescent="0.35">
      <c r="A158" s="343" t="s">
        <v>1534</v>
      </c>
      <c r="B158" s="314"/>
      <c r="C158" s="331" t="s">
        <v>813</v>
      </c>
      <c r="D158" s="314" t="s">
        <v>282</v>
      </c>
      <c r="E158" s="314">
        <v>1</v>
      </c>
      <c r="F158" s="339"/>
      <c r="G158" s="335">
        <f>F158*E158</f>
        <v>0</v>
      </c>
    </row>
    <row r="159" spans="1:7" x14ac:dyDescent="0.35">
      <c r="B159" s="314"/>
      <c r="C159" s="317"/>
      <c r="D159" s="314"/>
      <c r="E159" s="314"/>
      <c r="F159" s="336"/>
      <c r="G159" s="335"/>
    </row>
    <row r="160" spans="1:7" x14ac:dyDescent="0.35">
      <c r="B160" s="314"/>
      <c r="C160" s="317"/>
      <c r="D160" s="314"/>
      <c r="E160" s="314"/>
      <c r="F160" s="336"/>
      <c r="G160" s="335"/>
    </row>
    <row r="161" spans="1:8" x14ac:dyDescent="0.35">
      <c r="B161" s="314"/>
      <c r="C161" s="317"/>
      <c r="D161" s="314"/>
      <c r="E161" s="314"/>
      <c r="F161" s="336"/>
      <c r="G161" s="335"/>
    </row>
    <row r="162" spans="1:8" x14ac:dyDescent="0.35">
      <c r="B162" s="314"/>
      <c r="C162" s="317"/>
      <c r="D162" s="314"/>
      <c r="E162" s="314"/>
      <c r="F162" s="336"/>
      <c r="G162" s="335"/>
    </row>
    <row r="163" spans="1:8" x14ac:dyDescent="0.35">
      <c r="B163" s="314"/>
      <c r="C163" s="317"/>
      <c r="D163" s="314"/>
      <c r="E163" s="314"/>
      <c r="F163" s="336"/>
      <c r="G163" s="335"/>
    </row>
    <row r="164" spans="1:8" x14ac:dyDescent="0.35">
      <c r="B164" s="314"/>
      <c r="C164" s="317"/>
      <c r="D164" s="314"/>
      <c r="E164" s="314"/>
      <c r="F164" s="336"/>
      <c r="G164" s="335"/>
    </row>
    <row r="165" spans="1:8" x14ac:dyDescent="0.35">
      <c r="B165" s="314"/>
      <c r="C165" s="317"/>
      <c r="D165" s="314"/>
      <c r="E165" s="314"/>
      <c r="F165" s="336"/>
      <c r="G165" s="335"/>
    </row>
    <row r="166" spans="1:8" x14ac:dyDescent="0.35">
      <c r="B166" s="314"/>
      <c r="C166" s="317"/>
      <c r="D166" s="314"/>
      <c r="E166" s="314"/>
      <c r="F166" s="336"/>
      <c r="G166" s="335"/>
    </row>
    <row r="167" spans="1:8" x14ac:dyDescent="0.35">
      <c r="B167" s="314"/>
      <c r="C167" s="317"/>
      <c r="D167" s="314"/>
      <c r="E167" s="314"/>
      <c r="F167" s="336"/>
      <c r="G167" s="335"/>
    </row>
    <row r="168" spans="1:8" x14ac:dyDescent="0.35">
      <c r="B168" s="314"/>
      <c r="C168" s="317"/>
      <c r="D168" s="314"/>
      <c r="E168" s="314"/>
      <c r="F168" s="336"/>
      <c r="G168" s="335"/>
    </row>
    <row r="169" spans="1:8" x14ac:dyDescent="0.35">
      <c r="B169" s="314"/>
      <c r="C169" s="317"/>
      <c r="D169" s="314"/>
      <c r="E169" s="314"/>
      <c r="F169" s="337"/>
      <c r="G169" s="340"/>
    </row>
    <row r="170" spans="1:8" x14ac:dyDescent="0.35">
      <c r="B170" s="314"/>
      <c r="C170" s="331"/>
      <c r="D170" s="314"/>
      <c r="E170" s="314"/>
      <c r="F170" s="341"/>
      <c r="G170" s="338"/>
    </row>
    <row r="171" spans="1:8" x14ac:dyDescent="0.35">
      <c r="B171" s="314"/>
      <c r="C171" s="317"/>
      <c r="D171" s="314"/>
      <c r="E171" s="314"/>
      <c r="F171" s="337"/>
      <c r="G171" s="342"/>
    </row>
    <row r="172" spans="1:8" ht="25" x14ac:dyDescent="0.5">
      <c r="A172" s="578" t="s">
        <v>316</v>
      </c>
      <c r="B172" s="578"/>
      <c r="C172" s="578"/>
      <c r="D172" s="319"/>
      <c r="E172" s="319"/>
      <c r="F172" s="321"/>
      <c r="G172" s="440">
        <f>SUM(G136:G171)</f>
        <v>0</v>
      </c>
      <c r="H172" s="45"/>
    </row>
    <row r="173" spans="1:8" x14ac:dyDescent="0.35">
      <c r="D173" s="343"/>
      <c r="E173" s="343"/>
      <c r="F173" s="343"/>
      <c r="G173" s="343"/>
    </row>
    <row r="174" spans="1:8" x14ac:dyDescent="0.35">
      <c r="D174" s="343"/>
      <c r="E174" s="343"/>
      <c r="F174" s="343"/>
      <c r="G174" s="343"/>
    </row>
    <row r="175" spans="1:8" x14ac:dyDescent="0.35">
      <c r="D175" s="343"/>
      <c r="E175" s="343"/>
      <c r="F175" s="343"/>
      <c r="G175" s="343"/>
    </row>
    <row r="176" spans="1:8" x14ac:dyDescent="0.35">
      <c r="D176" s="343"/>
      <c r="E176" s="343"/>
      <c r="F176" s="343"/>
      <c r="G176" s="343"/>
    </row>
    <row r="177" spans="4:7" x14ac:dyDescent="0.35">
      <c r="D177" s="343"/>
      <c r="E177" s="343"/>
      <c r="F177" s="343"/>
      <c r="G177" s="343"/>
    </row>
    <row r="178" spans="4:7" x14ac:dyDescent="0.35">
      <c r="D178" s="343"/>
      <c r="E178" s="343"/>
      <c r="F178" s="343"/>
      <c r="G178" s="343"/>
    </row>
    <row r="179" spans="4:7" x14ac:dyDescent="0.35">
      <c r="D179" s="343"/>
      <c r="E179" s="343"/>
      <c r="F179" s="343"/>
      <c r="G179" s="343"/>
    </row>
    <row r="180" spans="4:7" x14ac:dyDescent="0.35">
      <c r="D180" s="343"/>
      <c r="E180" s="343"/>
      <c r="F180" s="343"/>
      <c r="G180" s="343"/>
    </row>
    <row r="181" spans="4:7" x14ac:dyDescent="0.35">
      <c r="D181" s="343"/>
      <c r="E181" s="343"/>
      <c r="F181" s="343"/>
      <c r="G181" s="343"/>
    </row>
    <row r="182" spans="4:7" x14ac:dyDescent="0.35">
      <c r="D182" s="343"/>
      <c r="E182" s="343"/>
      <c r="F182" s="343"/>
      <c r="G182" s="343"/>
    </row>
    <row r="183" spans="4:7" x14ac:dyDescent="0.35">
      <c r="D183" s="343"/>
      <c r="E183" s="343"/>
      <c r="F183" s="343"/>
      <c r="G183" s="343"/>
    </row>
    <row r="184" spans="4:7" x14ac:dyDescent="0.35">
      <c r="D184" s="343"/>
      <c r="E184" s="343"/>
      <c r="F184" s="343"/>
      <c r="G184" s="343"/>
    </row>
    <row r="185" spans="4:7" x14ac:dyDescent="0.35">
      <c r="D185" s="343"/>
      <c r="E185" s="343"/>
      <c r="F185" s="343"/>
      <c r="G185" s="343"/>
    </row>
    <row r="186" spans="4:7" x14ac:dyDescent="0.35">
      <c r="D186" s="343"/>
      <c r="E186" s="343"/>
      <c r="F186" s="343"/>
      <c r="G186" s="343"/>
    </row>
    <row r="187" spans="4:7" x14ac:dyDescent="0.35">
      <c r="D187" s="343"/>
      <c r="E187" s="343"/>
      <c r="F187" s="343"/>
      <c r="G187" s="343"/>
    </row>
    <row r="188" spans="4:7" x14ac:dyDescent="0.35">
      <c r="D188" s="343"/>
      <c r="E188" s="343"/>
      <c r="F188" s="343"/>
      <c r="G188" s="343"/>
    </row>
    <row r="189" spans="4:7" x14ac:dyDescent="0.35">
      <c r="D189" s="343"/>
      <c r="E189" s="343"/>
      <c r="F189" s="343"/>
      <c r="G189" s="343"/>
    </row>
    <row r="190" spans="4:7" x14ac:dyDescent="0.35">
      <c r="D190" s="343"/>
      <c r="E190" s="343"/>
      <c r="F190" s="343"/>
      <c r="G190" s="343"/>
    </row>
    <row r="191" spans="4:7" x14ac:dyDescent="0.35">
      <c r="D191" s="343"/>
      <c r="E191" s="343"/>
      <c r="F191" s="343"/>
      <c r="G191" s="343"/>
    </row>
    <row r="192" spans="4:7" x14ac:dyDescent="0.35">
      <c r="D192" s="343"/>
      <c r="E192" s="343"/>
      <c r="F192" s="343"/>
      <c r="G192" s="343"/>
    </row>
    <row r="193" spans="4:7" x14ac:dyDescent="0.35">
      <c r="D193" s="343"/>
      <c r="E193" s="343"/>
      <c r="F193" s="343"/>
      <c r="G193" s="343"/>
    </row>
    <row r="194" spans="4:7" x14ac:dyDescent="0.35">
      <c r="D194" s="343"/>
      <c r="E194" s="343"/>
      <c r="F194" s="343"/>
      <c r="G194" s="343"/>
    </row>
    <row r="195" spans="4:7" x14ac:dyDescent="0.35">
      <c r="D195" s="343"/>
      <c r="E195" s="343"/>
      <c r="F195" s="343"/>
      <c r="G195" s="343"/>
    </row>
    <row r="196" spans="4:7" x14ac:dyDescent="0.35">
      <c r="D196" s="343"/>
      <c r="E196" s="343"/>
      <c r="F196" s="343"/>
      <c r="G196" s="343"/>
    </row>
    <row r="197" spans="4:7" x14ac:dyDescent="0.35">
      <c r="D197" s="343"/>
      <c r="E197" s="343"/>
      <c r="F197" s="343"/>
      <c r="G197" s="343"/>
    </row>
    <row r="198" spans="4:7" x14ac:dyDescent="0.35">
      <c r="D198" s="343"/>
      <c r="E198" s="343"/>
      <c r="F198" s="343"/>
      <c r="G198" s="343"/>
    </row>
    <row r="199" spans="4:7" x14ac:dyDescent="0.35">
      <c r="D199" s="343"/>
      <c r="E199" s="343"/>
      <c r="F199" s="343"/>
      <c r="G199" s="343"/>
    </row>
    <row r="200" spans="4:7" x14ac:dyDescent="0.35">
      <c r="D200" s="343"/>
      <c r="E200" s="343"/>
      <c r="F200" s="343"/>
      <c r="G200" s="343"/>
    </row>
    <row r="201" spans="4:7" x14ac:dyDescent="0.35">
      <c r="D201" s="343"/>
      <c r="E201" s="343"/>
      <c r="F201" s="343"/>
      <c r="G201" s="343"/>
    </row>
    <row r="202" spans="4:7" x14ac:dyDescent="0.35">
      <c r="D202" s="343"/>
      <c r="E202" s="343"/>
      <c r="F202" s="343"/>
      <c r="G202" s="343"/>
    </row>
    <row r="203" spans="4:7" x14ac:dyDescent="0.35">
      <c r="D203" s="343"/>
      <c r="E203" s="343"/>
      <c r="F203" s="343"/>
      <c r="G203" s="343"/>
    </row>
    <row r="204" spans="4:7" x14ac:dyDescent="0.35">
      <c r="D204" s="343"/>
      <c r="E204" s="343"/>
      <c r="F204" s="343"/>
      <c r="G204" s="343"/>
    </row>
    <row r="205" spans="4:7" x14ac:dyDescent="0.35">
      <c r="D205" s="343"/>
      <c r="E205" s="343"/>
      <c r="F205" s="343"/>
      <c r="G205" s="343"/>
    </row>
    <row r="206" spans="4:7" x14ac:dyDescent="0.35">
      <c r="D206" s="343"/>
      <c r="E206" s="343"/>
      <c r="F206" s="343"/>
      <c r="G206" s="343"/>
    </row>
    <row r="207" spans="4:7" x14ac:dyDescent="0.35">
      <c r="D207" s="343"/>
      <c r="E207" s="343"/>
      <c r="F207" s="343"/>
      <c r="G207" s="343"/>
    </row>
    <row r="208" spans="4:7" x14ac:dyDescent="0.35">
      <c r="D208" s="343"/>
      <c r="E208" s="343"/>
      <c r="F208" s="343"/>
      <c r="G208" s="343"/>
    </row>
    <row r="209" spans="4:7" x14ac:dyDescent="0.35">
      <c r="D209" s="343"/>
      <c r="E209" s="343"/>
      <c r="F209" s="343"/>
      <c r="G209" s="343"/>
    </row>
    <row r="210" spans="4:7" x14ac:dyDescent="0.35">
      <c r="D210" s="343"/>
      <c r="E210" s="343"/>
      <c r="F210" s="343"/>
      <c r="G210" s="343"/>
    </row>
    <row r="211" spans="4:7" x14ac:dyDescent="0.35">
      <c r="D211" s="343"/>
      <c r="E211" s="343"/>
      <c r="F211" s="343"/>
      <c r="G211" s="343"/>
    </row>
    <row r="212" spans="4:7" x14ac:dyDescent="0.35">
      <c r="D212" s="343"/>
      <c r="E212" s="343"/>
      <c r="F212" s="343"/>
      <c r="G212" s="343"/>
    </row>
    <row r="213" spans="4:7" x14ac:dyDescent="0.35">
      <c r="D213" s="343"/>
      <c r="E213" s="343"/>
      <c r="F213" s="343"/>
      <c r="G213" s="343"/>
    </row>
    <row r="214" spans="4:7" x14ac:dyDescent="0.35">
      <c r="D214" s="343"/>
      <c r="E214" s="343"/>
      <c r="F214" s="343"/>
      <c r="G214" s="343"/>
    </row>
    <row r="215" spans="4:7" x14ac:dyDescent="0.35">
      <c r="D215" s="343"/>
      <c r="E215" s="343"/>
      <c r="F215" s="343"/>
      <c r="G215" s="343"/>
    </row>
    <row r="216" spans="4:7" x14ac:dyDescent="0.35">
      <c r="D216" s="343"/>
      <c r="E216" s="343"/>
      <c r="F216" s="343"/>
      <c r="G216" s="343"/>
    </row>
    <row r="217" spans="4:7" x14ac:dyDescent="0.35">
      <c r="D217" s="343"/>
      <c r="E217" s="343"/>
      <c r="F217" s="343"/>
      <c r="G217" s="343"/>
    </row>
    <row r="218" spans="4:7" x14ac:dyDescent="0.35">
      <c r="D218" s="343"/>
      <c r="E218" s="343"/>
      <c r="F218" s="343"/>
      <c r="G218" s="343"/>
    </row>
    <row r="219" spans="4:7" x14ac:dyDescent="0.35">
      <c r="D219" s="343"/>
      <c r="E219" s="343"/>
      <c r="F219" s="343"/>
      <c r="G219" s="343"/>
    </row>
    <row r="220" spans="4:7" x14ac:dyDescent="0.35">
      <c r="D220" s="343"/>
      <c r="E220" s="343"/>
      <c r="F220" s="343"/>
      <c r="G220" s="343"/>
    </row>
    <row r="221" spans="4:7" x14ac:dyDescent="0.35">
      <c r="D221" s="343"/>
      <c r="E221" s="343"/>
      <c r="F221" s="343"/>
      <c r="G221" s="343"/>
    </row>
    <row r="222" spans="4:7" x14ac:dyDescent="0.35">
      <c r="D222" s="343"/>
      <c r="E222" s="343"/>
      <c r="F222" s="343"/>
      <c r="G222" s="343"/>
    </row>
    <row r="223" spans="4:7" x14ac:dyDescent="0.35">
      <c r="D223" s="343"/>
      <c r="E223" s="343"/>
      <c r="F223" s="343"/>
      <c r="G223" s="343"/>
    </row>
    <row r="224" spans="4:7" x14ac:dyDescent="0.35">
      <c r="D224" s="343"/>
      <c r="E224" s="343"/>
      <c r="F224" s="343"/>
      <c r="G224" s="343"/>
    </row>
    <row r="225" spans="4:7" x14ac:dyDescent="0.35">
      <c r="D225" s="343"/>
      <c r="E225" s="343"/>
      <c r="F225" s="343"/>
      <c r="G225" s="343"/>
    </row>
    <row r="226" spans="4:7" x14ac:dyDescent="0.35">
      <c r="D226" s="343"/>
      <c r="E226" s="343"/>
      <c r="F226" s="343"/>
      <c r="G226" s="343"/>
    </row>
    <row r="227" spans="4:7" x14ac:dyDescent="0.35">
      <c r="D227" s="343"/>
      <c r="E227" s="343"/>
      <c r="F227" s="343"/>
      <c r="G227" s="343"/>
    </row>
    <row r="228" spans="4:7" x14ac:dyDescent="0.35">
      <c r="D228" s="343"/>
      <c r="E228" s="343"/>
      <c r="F228" s="343"/>
      <c r="G228" s="343"/>
    </row>
    <row r="229" spans="4:7" x14ac:dyDescent="0.35">
      <c r="D229" s="343"/>
      <c r="E229" s="343"/>
      <c r="F229" s="343"/>
      <c r="G229" s="343"/>
    </row>
    <row r="230" spans="4:7" x14ac:dyDescent="0.35">
      <c r="D230" s="343"/>
      <c r="E230" s="343"/>
      <c r="F230" s="343"/>
      <c r="G230" s="343"/>
    </row>
    <row r="231" spans="4:7" x14ac:dyDescent="0.35">
      <c r="D231" s="343"/>
      <c r="E231" s="343"/>
      <c r="F231" s="343"/>
      <c r="G231" s="343"/>
    </row>
    <row r="232" spans="4:7" x14ac:dyDescent="0.35">
      <c r="D232" s="343"/>
      <c r="E232" s="343"/>
      <c r="F232" s="343"/>
      <c r="G232" s="343"/>
    </row>
    <row r="233" spans="4:7" x14ac:dyDescent="0.35">
      <c r="D233" s="343"/>
      <c r="E233" s="343"/>
      <c r="F233" s="343"/>
      <c r="G233" s="343"/>
    </row>
    <row r="234" spans="4:7" x14ac:dyDescent="0.35">
      <c r="D234" s="343"/>
      <c r="E234" s="343"/>
      <c r="F234" s="343"/>
      <c r="G234" s="343"/>
    </row>
    <row r="235" spans="4:7" x14ac:dyDescent="0.35">
      <c r="D235" s="343"/>
      <c r="E235" s="343"/>
      <c r="F235" s="343"/>
      <c r="G235" s="343"/>
    </row>
    <row r="236" spans="4:7" x14ac:dyDescent="0.35">
      <c r="D236" s="343"/>
      <c r="E236" s="343"/>
      <c r="F236" s="343"/>
      <c r="G236" s="343"/>
    </row>
    <row r="237" spans="4:7" x14ac:dyDescent="0.35">
      <c r="D237" s="343"/>
      <c r="E237" s="343"/>
      <c r="F237" s="343"/>
      <c r="G237" s="343"/>
    </row>
    <row r="238" spans="4:7" x14ac:dyDescent="0.35">
      <c r="D238" s="343"/>
      <c r="E238" s="343"/>
      <c r="F238" s="343"/>
      <c r="G238" s="343"/>
    </row>
    <row r="239" spans="4:7" x14ac:dyDescent="0.35">
      <c r="D239" s="343"/>
      <c r="E239" s="343"/>
      <c r="F239" s="343"/>
      <c r="G239" s="343"/>
    </row>
    <row r="240" spans="4:7" x14ac:dyDescent="0.35">
      <c r="D240" s="343"/>
      <c r="E240" s="343"/>
      <c r="F240" s="343"/>
      <c r="G240" s="343"/>
    </row>
    <row r="241" spans="4:7" x14ac:dyDescent="0.35">
      <c r="D241" s="343"/>
      <c r="E241" s="343"/>
      <c r="F241" s="343"/>
      <c r="G241" s="343"/>
    </row>
    <row r="242" spans="4:7" x14ac:dyDescent="0.35">
      <c r="D242" s="343"/>
      <c r="E242" s="343"/>
      <c r="F242" s="343"/>
      <c r="G242" s="343"/>
    </row>
    <row r="243" spans="4:7" x14ac:dyDescent="0.35">
      <c r="D243" s="343"/>
      <c r="E243" s="343"/>
      <c r="F243" s="343"/>
      <c r="G243" s="343"/>
    </row>
    <row r="244" spans="4:7" x14ac:dyDescent="0.35">
      <c r="D244" s="343"/>
      <c r="E244" s="343"/>
      <c r="F244" s="343"/>
      <c r="G244" s="343"/>
    </row>
    <row r="245" spans="4:7" x14ac:dyDescent="0.35">
      <c r="D245" s="343"/>
      <c r="E245" s="343"/>
      <c r="F245" s="343"/>
      <c r="G245" s="343"/>
    </row>
    <row r="246" spans="4:7" x14ac:dyDescent="0.35">
      <c r="D246" s="343"/>
      <c r="E246" s="343"/>
      <c r="F246" s="343"/>
      <c r="G246" s="343"/>
    </row>
    <row r="247" spans="4:7" x14ac:dyDescent="0.35">
      <c r="D247" s="343"/>
      <c r="E247" s="343"/>
      <c r="F247" s="343"/>
      <c r="G247" s="343"/>
    </row>
    <row r="248" spans="4:7" x14ac:dyDescent="0.35">
      <c r="D248" s="343"/>
      <c r="E248" s="343"/>
      <c r="F248" s="343"/>
      <c r="G248" s="343"/>
    </row>
    <row r="249" spans="4:7" x14ac:dyDescent="0.35">
      <c r="D249" s="343"/>
      <c r="E249" s="343"/>
      <c r="F249" s="343"/>
      <c r="G249" s="343"/>
    </row>
    <row r="250" spans="4:7" x14ac:dyDescent="0.35">
      <c r="D250" s="343"/>
      <c r="E250" s="343"/>
      <c r="F250" s="343"/>
      <c r="G250" s="343"/>
    </row>
    <row r="251" spans="4:7" x14ac:dyDescent="0.35">
      <c r="D251" s="343"/>
      <c r="E251" s="343"/>
      <c r="F251" s="343"/>
      <c r="G251" s="343"/>
    </row>
    <row r="252" spans="4:7" x14ac:dyDescent="0.35">
      <c r="D252" s="343"/>
      <c r="E252" s="343"/>
      <c r="F252" s="343"/>
      <c r="G252" s="343"/>
    </row>
    <row r="253" spans="4:7" x14ac:dyDescent="0.35">
      <c r="D253" s="343"/>
      <c r="E253" s="343"/>
      <c r="F253" s="343"/>
      <c r="G253" s="343"/>
    </row>
    <row r="254" spans="4:7" x14ac:dyDescent="0.35">
      <c r="D254" s="343"/>
      <c r="E254" s="343"/>
      <c r="F254" s="343"/>
      <c r="G254" s="343"/>
    </row>
    <row r="255" spans="4:7" x14ac:dyDescent="0.35">
      <c r="D255" s="343"/>
      <c r="E255" s="343"/>
      <c r="F255" s="343"/>
      <c r="G255" s="343"/>
    </row>
    <row r="256" spans="4:7" x14ac:dyDescent="0.35">
      <c r="D256" s="343"/>
      <c r="E256" s="343"/>
      <c r="F256" s="343"/>
      <c r="G256" s="343"/>
    </row>
    <row r="257" spans="4:7" x14ac:dyDescent="0.35">
      <c r="D257" s="343"/>
      <c r="E257" s="343"/>
      <c r="F257" s="343"/>
      <c r="G257" s="343"/>
    </row>
    <row r="258" spans="4:7" x14ac:dyDescent="0.35">
      <c r="D258" s="343"/>
      <c r="E258" s="343"/>
      <c r="F258" s="343"/>
      <c r="G258" s="343"/>
    </row>
    <row r="259" spans="4:7" x14ac:dyDescent="0.35">
      <c r="D259" s="343"/>
      <c r="E259" s="343"/>
      <c r="F259" s="343"/>
      <c r="G259" s="343"/>
    </row>
    <row r="260" spans="4:7" x14ac:dyDescent="0.35">
      <c r="D260" s="343"/>
      <c r="E260" s="343"/>
      <c r="F260" s="343"/>
      <c r="G260" s="343"/>
    </row>
    <row r="261" spans="4:7" x14ac:dyDescent="0.35">
      <c r="D261" s="343"/>
      <c r="E261" s="343"/>
      <c r="F261" s="343"/>
      <c r="G261" s="343"/>
    </row>
    <row r="262" spans="4:7" x14ac:dyDescent="0.35">
      <c r="D262" s="343"/>
      <c r="E262" s="343"/>
      <c r="F262" s="343"/>
      <c r="G262" s="343"/>
    </row>
    <row r="263" spans="4:7" x14ac:dyDescent="0.35">
      <c r="D263" s="343"/>
      <c r="E263" s="343"/>
      <c r="F263" s="343"/>
      <c r="G263" s="343"/>
    </row>
    <row r="264" spans="4:7" x14ac:dyDescent="0.35">
      <c r="D264" s="343"/>
      <c r="E264" s="343"/>
      <c r="F264" s="343"/>
      <c r="G264" s="343"/>
    </row>
    <row r="265" spans="4:7" x14ac:dyDescent="0.35">
      <c r="D265" s="343"/>
      <c r="E265" s="343"/>
      <c r="F265" s="343"/>
      <c r="G265" s="343"/>
    </row>
    <row r="266" spans="4:7" x14ac:dyDescent="0.35">
      <c r="D266" s="343"/>
      <c r="E266" s="343"/>
      <c r="F266" s="343"/>
      <c r="G266" s="343"/>
    </row>
    <row r="267" spans="4:7" x14ac:dyDescent="0.35">
      <c r="D267" s="343"/>
      <c r="E267" s="343"/>
      <c r="F267" s="343"/>
      <c r="G267" s="343"/>
    </row>
    <row r="268" spans="4:7" x14ac:dyDescent="0.35">
      <c r="D268" s="343"/>
      <c r="E268" s="343"/>
      <c r="F268" s="343"/>
      <c r="G268" s="343"/>
    </row>
    <row r="269" spans="4:7" x14ac:dyDescent="0.35">
      <c r="D269" s="343"/>
      <c r="E269" s="343"/>
      <c r="F269" s="343"/>
      <c r="G269" s="343"/>
    </row>
    <row r="270" spans="4:7" x14ac:dyDescent="0.35">
      <c r="D270" s="343"/>
      <c r="E270" s="343"/>
      <c r="F270" s="343"/>
      <c r="G270" s="343"/>
    </row>
    <row r="271" spans="4:7" x14ac:dyDescent="0.35">
      <c r="D271" s="343"/>
      <c r="E271" s="343"/>
      <c r="F271" s="343"/>
      <c r="G271" s="343"/>
    </row>
    <row r="272" spans="4:7" x14ac:dyDescent="0.35">
      <c r="D272" s="343"/>
      <c r="E272" s="343"/>
      <c r="F272" s="343"/>
      <c r="G272" s="343"/>
    </row>
    <row r="273" spans="4:7" x14ac:dyDescent="0.35">
      <c r="D273" s="343"/>
      <c r="E273" s="343"/>
      <c r="F273" s="343"/>
      <c r="G273" s="343"/>
    </row>
    <row r="274" spans="4:7" x14ac:dyDescent="0.35">
      <c r="D274" s="343"/>
      <c r="E274" s="343"/>
      <c r="F274" s="343"/>
      <c r="G274" s="343"/>
    </row>
    <row r="275" spans="4:7" x14ac:dyDescent="0.35">
      <c r="D275" s="343"/>
      <c r="E275" s="343"/>
      <c r="F275" s="343"/>
      <c r="G275" s="343"/>
    </row>
    <row r="276" spans="4:7" x14ac:dyDescent="0.35">
      <c r="D276" s="343"/>
      <c r="E276" s="343"/>
      <c r="F276" s="343"/>
      <c r="G276" s="343"/>
    </row>
    <row r="277" spans="4:7" x14ac:dyDescent="0.35">
      <c r="D277" s="343"/>
      <c r="E277" s="343"/>
      <c r="F277" s="343"/>
      <c r="G277" s="343"/>
    </row>
    <row r="278" spans="4:7" x14ac:dyDescent="0.35">
      <c r="D278" s="343"/>
      <c r="E278" s="343"/>
      <c r="F278" s="343"/>
      <c r="G278" s="343"/>
    </row>
    <row r="279" spans="4:7" x14ac:dyDescent="0.35">
      <c r="D279" s="343"/>
      <c r="E279" s="343"/>
      <c r="F279" s="343"/>
      <c r="G279" s="343"/>
    </row>
    <row r="280" spans="4:7" x14ac:dyDescent="0.35">
      <c r="D280" s="343"/>
      <c r="E280" s="343"/>
      <c r="F280" s="343"/>
      <c r="G280" s="343"/>
    </row>
    <row r="281" spans="4:7" x14ac:dyDescent="0.35">
      <c r="D281" s="343"/>
      <c r="E281" s="343"/>
      <c r="F281" s="343"/>
      <c r="G281" s="343"/>
    </row>
    <row r="282" spans="4:7" x14ac:dyDescent="0.35">
      <c r="D282" s="343"/>
      <c r="E282" s="343"/>
      <c r="F282" s="343"/>
      <c r="G282" s="343"/>
    </row>
    <row r="283" spans="4:7" x14ac:dyDescent="0.35">
      <c r="D283" s="343"/>
      <c r="E283" s="343"/>
      <c r="F283" s="343"/>
      <c r="G283" s="343"/>
    </row>
    <row r="284" spans="4:7" x14ac:dyDescent="0.35">
      <c r="D284" s="343"/>
      <c r="E284" s="343"/>
      <c r="F284" s="343"/>
      <c r="G284" s="343"/>
    </row>
    <row r="285" spans="4:7" x14ac:dyDescent="0.35">
      <c r="D285" s="343"/>
      <c r="E285" s="343"/>
      <c r="F285" s="343"/>
      <c r="G285" s="343"/>
    </row>
    <row r="286" spans="4:7" x14ac:dyDescent="0.35">
      <c r="D286" s="343"/>
      <c r="E286" s="343"/>
      <c r="F286" s="343"/>
      <c r="G286" s="343"/>
    </row>
    <row r="287" spans="4:7" x14ac:dyDescent="0.35">
      <c r="D287" s="343"/>
      <c r="E287" s="343"/>
      <c r="F287" s="343"/>
      <c r="G287" s="343"/>
    </row>
    <row r="288" spans="4:7" x14ac:dyDescent="0.35">
      <c r="D288" s="343"/>
      <c r="E288" s="343"/>
      <c r="F288" s="343"/>
      <c r="G288" s="343"/>
    </row>
    <row r="289" spans="4:7" x14ac:dyDescent="0.35">
      <c r="D289" s="343"/>
      <c r="E289" s="343"/>
      <c r="F289" s="343"/>
      <c r="G289" s="343"/>
    </row>
    <row r="290" spans="4:7" x14ac:dyDescent="0.35">
      <c r="D290" s="343"/>
      <c r="E290" s="343"/>
      <c r="F290" s="343"/>
      <c r="G290" s="343"/>
    </row>
    <row r="291" spans="4:7" x14ac:dyDescent="0.35">
      <c r="D291" s="343"/>
      <c r="E291" s="343"/>
      <c r="F291" s="343"/>
      <c r="G291" s="343"/>
    </row>
    <row r="292" spans="4:7" x14ac:dyDescent="0.35">
      <c r="D292" s="343"/>
      <c r="E292" s="343"/>
      <c r="F292" s="343"/>
      <c r="G292" s="343"/>
    </row>
    <row r="293" spans="4:7" x14ac:dyDescent="0.35">
      <c r="D293" s="343"/>
      <c r="E293" s="343"/>
      <c r="F293" s="343"/>
      <c r="G293" s="343"/>
    </row>
    <row r="294" spans="4:7" x14ac:dyDescent="0.35">
      <c r="D294" s="343"/>
      <c r="E294" s="343"/>
      <c r="F294" s="343"/>
      <c r="G294" s="343"/>
    </row>
    <row r="295" spans="4:7" x14ac:dyDescent="0.35">
      <c r="D295" s="343"/>
      <c r="E295" s="343"/>
      <c r="F295" s="343"/>
      <c r="G295" s="343"/>
    </row>
    <row r="296" spans="4:7" x14ac:dyDescent="0.35">
      <c r="D296" s="343"/>
      <c r="E296" s="343"/>
      <c r="F296" s="343"/>
      <c r="G296" s="343"/>
    </row>
    <row r="297" spans="4:7" x14ac:dyDescent="0.35">
      <c r="D297" s="343"/>
      <c r="E297" s="343"/>
      <c r="F297" s="343"/>
      <c r="G297" s="343"/>
    </row>
    <row r="298" spans="4:7" x14ac:dyDescent="0.35">
      <c r="D298" s="343"/>
      <c r="E298" s="343"/>
      <c r="F298" s="343"/>
      <c r="G298" s="343"/>
    </row>
    <row r="299" spans="4:7" x14ac:dyDescent="0.35">
      <c r="D299" s="343"/>
      <c r="E299" s="343"/>
      <c r="F299" s="343"/>
      <c r="G299" s="343"/>
    </row>
    <row r="300" spans="4:7" x14ac:dyDescent="0.35">
      <c r="D300" s="343"/>
      <c r="E300" s="343"/>
      <c r="F300" s="343"/>
      <c r="G300" s="343"/>
    </row>
    <row r="301" spans="4:7" x14ac:dyDescent="0.35">
      <c r="D301" s="343"/>
      <c r="E301" s="343"/>
      <c r="F301" s="343"/>
      <c r="G301" s="343"/>
    </row>
    <row r="302" spans="4:7" x14ac:dyDescent="0.35">
      <c r="D302" s="343"/>
      <c r="E302" s="343"/>
      <c r="F302" s="343"/>
      <c r="G302" s="343"/>
    </row>
    <row r="303" spans="4:7" x14ac:dyDescent="0.35">
      <c r="D303" s="343"/>
      <c r="E303" s="343"/>
      <c r="F303" s="343"/>
      <c r="G303" s="343"/>
    </row>
    <row r="304" spans="4:7" x14ac:dyDescent="0.35">
      <c r="D304" s="343"/>
      <c r="E304" s="343"/>
      <c r="F304" s="343"/>
      <c r="G304" s="343"/>
    </row>
    <row r="305" spans="4:7" x14ac:dyDescent="0.35">
      <c r="D305" s="343"/>
      <c r="E305" s="343"/>
      <c r="F305" s="343"/>
      <c r="G305" s="343"/>
    </row>
    <row r="306" spans="4:7" x14ac:dyDescent="0.35">
      <c r="D306" s="343"/>
      <c r="E306" s="343"/>
      <c r="F306" s="343"/>
      <c r="G306" s="343"/>
    </row>
    <row r="307" spans="4:7" x14ac:dyDescent="0.35">
      <c r="D307" s="343"/>
      <c r="E307" s="343"/>
      <c r="F307" s="343"/>
      <c r="G307" s="343"/>
    </row>
    <row r="308" spans="4:7" x14ac:dyDescent="0.35">
      <c r="D308" s="343"/>
      <c r="E308" s="343"/>
      <c r="F308" s="343"/>
      <c r="G308" s="343"/>
    </row>
    <row r="309" spans="4:7" x14ac:dyDescent="0.35">
      <c r="D309" s="343"/>
      <c r="E309" s="343"/>
      <c r="F309" s="343"/>
      <c r="G309" s="343"/>
    </row>
    <row r="310" spans="4:7" x14ac:dyDescent="0.35">
      <c r="D310" s="343"/>
      <c r="E310" s="343"/>
      <c r="F310" s="343"/>
      <c r="G310" s="343"/>
    </row>
    <row r="311" spans="4:7" x14ac:dyDescent="0.35">
      <c r="D311" s="343"/>
      <c r="E311" s="343"/>
      <c r="F311" s="343"/>
      <c r="G311" s="343"/>
    </row>
    <row r="312" spans="4:7" x14ac:dyDescent="0.35">
      <c r="D312" s="343"/>
      <c r="E312" s="343"/>
      <c r="F312" s="343"/>
      <c r="G312" s="343"/>
    </row>
    <row r="313" spans="4:7" x14ac:dyDescent="0.35">
      <c r="D313" s="343"/>
      <c r="E313" s="343"/>
      <c r="F313" s="343"/>
      <c r="G313" s="343"/>
    </row>
    <row r="314" spans="4:7" x14ac:dyDescent="0.35">
      <c r="D314" s="343"/>
      <c r="E314" s="343"/>
      <c r="F314" s="343"/>
      <c r="G314" s="343"/>
    </row>
    <row r="315" spans="4:7" x14ac:dyDescent="0.35">
      <c r="D315" s="343"/>
      <c r="E315" s="343"/>
      <c r="F315" s="343"/>
      <c r="G315" s="343"/>
    </row>
    <row r="316" spans="4:7" x14ac:dyDescent="0.35">
      <c r="D316" s="343"/>
      <c r="E316" s="343"/>
      <c r="F316" s="343"/>
      <c r="G316" s="343"/>
    </row>
    <row r="317" spans="4:7" x14ac:dyDescent="0.35">
      <c r="D317" s="343"/>
      <c r="E317" s="343"/>
      <c r="F317" s="343"/>
      <c r="G317" s="343"/>
    </row>
    <row r="318" spans="4:7" x14ac:dyDescent="0.35">
      <c r="D318" s="343"/>
      <c r="E318" s="343"/>
      <c r="F318" s="343"/>
      <c r="G318" s="343"/>
    </row>
    <row r="319" spans="4:7" x14ac:dyDescent="0.35">
      <c r="D319" s="343"/>
      <c r="E319" s="343"/>
      <c r="F319" s="343"/>
      <c r="G319" s="343"/>
    </row>
    <row r="320" spans="4:7" x14ac:dyDescent="0.35">
      <c r="D320" s="343"/>
      <c r="E320" s="343"/>
      <c r="F320" s="343"/>
      <c r="G320" s="343"/>
    </row>
    <row r="321" spans="4:7" x14ac:dyDescent="0.35">
      <c r="D321" s="343"/>
      <c r="E321" s="343"/>
      <c r="F321" s="343"/>
      <c r="G321" s="343"/>
    </row>
    <row r="322" spans="4:7" x14ac:dyDescent="0.35">
      <c r="D322" s="343"/>
      <c r="E322" s="343"/>
      <c r="F322" s="343"/>
      <c r="G322" s="343"/>
    </row>
    <row r="323" spans="4:7" x14ac:dyDescent="0.35">
      <c r="D323" s="343"/>
      <c r="E323" s="343"/>
      <c r="F323" s="343"/>
      <c r="G323" s="343"/>
    </row>
    <row r="324" spans="4:7" x14ac:dyDescent="0.35">
      <c r="D324" s="343"/>
      <c r="E324" s="343"/>
      <c r="F324" s="343"/>
      <c r="G324" s="343"/>
    </row>
    <row r="325" spans="4:7" x14ac:dyDescent="0.35">
      <c r="D325" s="343"/>
      <c r="E325" s="343"/>
      <c r="F325" s="343"/>
      <c r="G325" s="343"/>
    </row>
    <row r="326" spans="4:7" x14ac:dyDescent="0.35">
      <c r="D326" s="343"/>
      <c r="E326" s="343"/>
      <c r="F326" s="343"/>
      <c r="G326" s="343"/>
    </row>
    <row r="327" spans="4:7" x14ac:dyDescent="0.35">
      <c r="D327" s="343"/>
      <c r="E327" s="343"/>
      <c r="F327" s="343"/>
      <c r="G327" s="343"/>
    </row>
    <row r="328" spans="4:7" x14ac:dyDescent="0.35">
      <c r="D328" s="343"/>
      <c r="E328" s="343"/>
      <c r="F328" s="343"/>
      <c r="G328" s="343"/>
    </row>
    <row r="329" spans="4:7" x14ac:dyDescent="0.35">
      <c r="D329" s="343"/>
      <c r="E329" s="343"/>
      <c r="F329" s="343"/>
      <c r="G329" s="343"/>
    </row>
    <row r="330" spans="4:7" x14ac:dyDescent="0.35">
      <c r="D330" s="343"/>
      <c r="E330" s="343"/>
      <c r="F330" s="343"/>
      <c r="G330" s="343"/>
    </row>
    <row r="331" spans="4:7" x14ac:dyDescent="0.35">
      <c r="D331" s="343"/>
      <c r="E331" s="343"/>
      <c r="F331" s="343"/>
      <c r="G331" s="343"/>
    </row>
    <row r="332" spans="4:7" x14ac:dyDescent="0.35">
      <c r="D332" s="343"/>
      <c r="E332" s="343"/>
      <c r="F332" s="343"/>
      <c r="G332" s="343"/>
    </row>
    <row r="333" spans="4:7" x14ac:dyDescent="0.35">
      <c r="D333" s="343"/>
      <c r="E333" s="343"/>
      <c r="F333" s="343"/>
      <c r="G333" s="343"/>
    </row>
    <row r="334" spans="4:7" x14ac:dyDescent="0.35">
      <c r="D334" s="343"/>
      <c r="E334" s="343"/>
      <c r="F334" s="343"/>
      <c r="G334" s="343"/>
    </row>
    <row r="335" spans="4:7" x14ac:dyDescent="0.35">
      <c r="D335" s="343"/>
      <c r="E335" s="343"/>
      <c r="F335" s="343"/>
      <c r="G335" s="343"/>
    </row>
    <row r="336" spans="4:7" x14ac:dyDescent="0.35">
      <c r="D336" s="343"/>
      <c r="E336" s="343"/>
      <c r="F336" s="343"/>
      <c r="G336" s="343"/>
    </row>
    <row r="337" spans="4:7" x14ac:dyDescent="0.35">
      <c r="D337" s="343"/>
      <c r="E337" s="343"/>
      <c r="F337" s="343"/>
      <c r="G337" s="343"/>
    </row>
    <row r="338" spans="4:7" x14ac:dyDescent="0.35">
      <c r="D338" s="343"/>
      <c r="E338" s="343"/>
      <c r="F338" s="343"/>
      <c r="G338" s="343"/>
    </row>
    <row r="339" spans="4:7" x14ac:dyDescent="0.35">
      <c r="D339" s="343"/>
      <c r="E339" s="343"/>
      <c r="F339" s="343"/>
      <c r="G339" s="343"/>
    </row>
    <row r="340" spans="4:7" x14ac:dyDescent="0.35">
      <c r="D340" s="343"/>
      <c r="E340" s="343"/>
      <c r="F340" s="343"/>
      <c r="G340" s="343"/>
    </row>
    <row r="341" spans="4:7" x14ac:dyDescent="0.35">
      <c r="D341" s="343"/>
      <c r="E341" s="343"/>
      <c r="F341" s="343"/>
      <c r="G341" s="343"/>
    </row>
    <row r="342" spans="4:7" x14ac:dyDescent="0.35">
      <c r="D342" s="343"/>
      <c r="E342" s="343"/>
      <c r="F342" s="343"/>
      <c r="G342" s="343"/>
    </row>
    <row r="343" spans="4:7" x14ac:dyDescent="0.35">
      <c r="D343" s="343"/>
      <c r="E343" s="343"/>
      <c r="F343" s="343"/>
      <c r="G343" s="343"/>
    </row>
    <row r="344" spans="4:7" x14ac:dyDescent="0.35">
      <c r="D344" s="343"/>
      <c r="E344" s="343"/>
      <c r="F344" s="343"/>
      <c r="G344" s="343"/>
    </row>
    <row r="345" spans="4:7" x14ac:dyDescent="0.35">
      <c r="D345" s="343"/>
      <c r="E345" s="343"/>
      <c r="F345" s="343"/>
      <c r="G345" s="343"/>
    </row>
    <row r="346" spans="4:7" x14ac:dyDescent="0.35">
      <c r="D346" s="343"/>
      <c r="E346" s="343"/>
      <c r="F346" s="343"/>
      <c r="G346" s="343"/>
    </row>
    <row r="347" spans="4:7" x14ac:dyDescent="0.35">
      <c r="D347" s="343"/>
      <c r="E347" s="343"/>
      <c r="F347" s="343"/>
      <c r="G347" s="343"/>
    </row>
    <row r="348" spans="4:7" x14ac:dyDescent="0.35">
      <c r="D348" s="343"/>
      <c r="E348" s="343"/>
      <c r="F348" s="343"/>
      <c r="G348" s="343"/>
    </row>
    <row r="349" spans="4:7" x14ac:dyDescent="0.35">
      <c r="D349" s="343"/>
      <c r="E349" s="343"/>
      <c r="F349" s="343"/>
      <c r="G349" s="343"/>
    </row>
    <row r="350" spans="4:7" x14ac:dyDescent="0.35">
      <c r="D350" s="343"/>
      <c r="E350" s="343"/>
      <c r="F350" s="343"/>
      <c r="G350" s="343"/>
    </row>
    <row r="351" spans="4:7" x14ac:dyDescent="0.35">
      <c r="D351" s="343"/>
      <c r="E351" s="343"/>
      <c r="F351" s="343"/>
      <c r="G351" s="343"/>
    </row>
    <row r="352" spans="4:7" x14ac:dyDescent="0.35">
      <c r="D352" s="343"/>
      <c r="E352" s="343"/>
      <c r="F352" s="343"/>
      <c r="G352" s="343"/>
    </row>
    <row r="353" spans="4:7" x14ac:dyDescent="0.35">
      <c r="D353" s="343"/>
      <c r="E353" s="343"/>
      <c r="F353" s="343"/>
      <c r="G353" s="343"/>
    </row>
    <row r="354" spans="4:7" x14ac:dyDescent="0.35">
      <c r="D354" s="343"/>
      <c r="E354" s="343"/>
      <c r="F354" s="343"/>
      <c r="G354" s="343"/>
    </row>
    <row r="355" spans="4:7" x14ac:dyDescent="0.35">
      <c r="D355" s="343"/>
      <c r="E355" s="343"/>
      <c r="F355" s="343"/>
      <c r="G355" s="343"/>
    </row>
    <row r="356" spans="4:7" x14ac:dyDescent="0.35">
      <c r="D356" s="343"/>
      <c r="E356" s="343"/>
      <c r="F356" s="343"/>
      <c r="G356" s="343"/>
    </row>
    <row r="357" spans="4:7" x14ac:dyDescent="0.35">
      <c r="D357" s="343"/>
      <c r="E357" s="343"/>
      <c r="F357" s="343"/>
      <c r="G357" s="343"/>
    </row>
    <row r="358" spans="4:7" x14ac:dyDescent="0.35">
      <c r="D358" s="343"/>
      <c r="E358" s="343"/>
      <c r="F358" s="343"/>
      <c r="G358" s="343"/>
    </row>
    <row r="359" spans="4:7" x14ac:dyDescent="0.35">
      <c r="D359" s="343"/>
      <c r="E359" s="343"/>
      <c r="F359" s="343"/>
      <c r="G359" s="343"/>
    </row>
    <row r="360" spans="4:7" x14ac:dyDescent="0.35">
      <c r="D360" s="343"/>
      <c r="E360" s="343"/>
      <c r="F360" s="343"/>
      <c r="G360" s="343"/>
    </row>
    <row r="361" spans="4:7" x14ac:dyDescent="0.35">
      <c r="D361" s="343"/>
      <c r="E361" s="343"/>
      <c r="F361" s="343"/>
      <c r="G361" s="343"/>
    </row>
    <row r="362" spans="4:7" x14ac:dyDescent="0.35">
      <c r="D362" s="343"/>
      <c r="E362" s="343"/>
      <c r="F362" s="343"/>
      <c r="G362" s="343"/>
    </row>
    <row r="363" spans="4:7" x14ac:dyDescent="0.35">
      <c r="D363" s="343"/>
      <c r="E363" s="343"/>
      <c r="F363" s="343"/>
      <c r="G363" s="343"/>
    </row>
    <row r="364" spans="4:7" x14ac:dyDescent="0.35">
      <c r="D364" s="343"/>
      <c r="E364" s="343"/>
      <c r="F364" s="343"/>
      <c r="G364" s="343"/>
    </row>
    <row r="365" spans="4:7" x14ac:dyDescent="0.35">
      <c r="D365" s="343"/>
      <c r="E365" s="343"/>
      <c r="F365" s="343"/>
      <c r="G365" s="343"/>
    </row>
    <row r="366" spans="4:7" x14ac:dyDescent="0.35">
      <c r="D366" s="343"/>
      <c r="E366" s="343"/>
      <c r="F366" s="343"/>
      <c r="G366" s="343"/>
    </row>
    <row r="367" spans="4:7" x14ac:dyDescent="0.35">
      <c r="D367" s="343"/>
      <c r="E367" s="343"/>
      <c r="F367" s="343"/>
      <c r="G367" s="343"/>
    </row>
    <row r="368" spans="4:7" x14ac:dyDescent="0.35">
      <c r="D368" s="343"/>
      <c r="E368" s="343"/>
      <c r="F368" s="343"/>
      <c r="G368" s="343"/>
    </row>
    <row r="369" spans="4:7" x14ac:dyDescent="0.35">
      <c r="D369" s="343"/>
      <c r="E369" s="343"/>
      <c r="F369" s="343"/>
      <c r="G369" s="343"/>
    </row>
    <row r="370" spans="4:7" x14ac:dyDescent="0.35">
      <c r="D370" s="343"/>
      <c r="E370" s="343"/>
      <c r="F370" s="343"/>
      <c r="G370" s="343"/>
    </row>
    <row r="371" spans="4:7" x14ac:dyDescent="0.35">
      <c r="D371" s="343"/>
      <c r="E371" s="343"/>
      <c r="F371" s="343"/>
      <c r="G371" s="343"/>
    </row>
    <row r="372" spans="4:7" x14ac:dyDescent="0.35">
      <c r="D372" s="343"/>
      <c r="E372" s="343"/>
      <c r="F372" s="343"/>
      <c r="G372" s="343"/>
    </row>
    <row r="373" spans="4:7" x14ac:dyDescent="0.35">
      <c r="D373" s="343"/>
      <c r="E373" s="343"/>
      <c r="F373" s="343"/>
      <c r="G373" s="343"/>
    </row>
    <row r="374" spans="4:7" x14ac:dyDescent="0.35">
      <c r="D374" s="343"/>
      <c r="E374" s="343"/>
      <c r="F374" s="343"/>
      <c r="G374" s="343"/>
    </row>
    <row r="375" spans="4:7" x14ac:dyDescent="0.35">
      <c r="D375" s="343"/>
      <c r="E375" s="343"/>
      <c r="F375" s="343"/>
      <c r="G375" s="343"/>
    </row>
    <row r="376" spans="4:7" x14ac:dyDescent="0.35">
      <c r="D376" s="343"/>
      <c r="E376" s="343"/>
      <c r="F376" s="343"/>
      <c r="G376" s="343"/>
    </row>
    <row r="377" spans="4:7" x14ac:dyDescent="0.35">
      <c r="D377" s="343"/>
      <c r="E377" s="343"/>
      <c r="F377" s="343"/>
      <c r="G377" s="343"/>
    </row>
    <row r="378" spans="4:7" x14ac:dyDescent="0.35">
      <c r="D378" s="343"/>
      <c r="E378" s="343"/>
      <c r="F378" s="343"/>
      <c r="G378" s="343"/>
    </row>
    <row r="379" spans="4:7" x14ac:dyDescent="0.35">
      <c r="D379" s="343"/>
      <c r="E379" s="343"/>
      <c r="F379" s="343"/>
      <c r="G379" s="343"/>
    </row>
    <row r="380" spans="4:7" x14ac:dyDescent="0.35">
      <c r="D380" s="343"/>
      <c r="E380" s="343"/>
      <c r="F380" s="343"/>
      <c r="G380" s="343"/>
    </row>
    <row r="381" spans="4:7" x14ac:dyDescent="0.35">
      <c r="D381" s="343"/>
      <c r="E381" s="343"/>
      <c r="F381" s="343"/>
      <c r="G381" s="343"/>
    </row>
    <row r="382" spans="4:7" x14ac:dyDescent="0.35">
      <c r="D382" s="343"/>
      <c r="E382" s="343"/>
      <c r="F382" s="343"/>
      <c r="G382" s="343"/>
    </row>
    <row r="383" spans="4:7" x14ac:dyDescent="0.35">
      <c r="D383" s="343"/>
      <c r="E383" s="343"/>
      <c r="F383" s="343"/>
      <c r="G383" s="343"/>
    </row>
    <row r="384" spans="4:7" x14ac:dyDescent="0.35">
      <c r="D384" s="343"/>
      <c r="E384" s="343"/>
      <c r="F384" s="343"/>
      <c r="G384" s="343"/>
    </row>
    <row r="385" spans="4:7" x14ac:dyDescent="0.35">
      <c r="D385" s="343"/>
      <c r="E385" s="343"/>
      <c r="F385" s="343"/>
      <c r="G385" s="343"/>
    </row>
    <row r="386" spans="4:7" x14ac:dyDescent="0.35">
      <c r="D386" s="343"/>
      <c r="E386" s="343"/>
      <c r="F386" s="343"/>
      <c r="G386" s="343"/>
    </row>
    <row r="387" spans="4:7" x14ac:dyDescent="0.35">
      <c r="D387" s="343"/>
      <c r="E387" s="343"/>
      <c r="F387" s="343"/>
      <c r="G387" s="343"/>
    </row>
    <row r="388" spans="4:7" x14ac:dyDescent="0.35">
      <c r="D388" s="343"/>
      <c r="E388" s="343"/>
      <c r="F388" s="343"/>
      <c r="G388" s="343"/>
    </row>
    <row r="389" spans="4:7" x14ac:dyDescent="0.35">
      <c r="D389" s="343"/>
      <c r="E389" s="343"/>
      <c r="F389" s="343"/>
      <c r="G389" s="343"/>
    </row>
    <row r="390" spans="4:7" x14ac:dyDescent="0.35">
      <c r="D390" s="343"/>
      <c r="E390" s="343"/>
      <c r="F390" s="343"/>
      <c r="G390" s="343"/>
    </row>
    <row r="391" spans="4:7" x14ac:dyDescent="0.35">
      <c r="D391" s="343"/>
      <c r="E391" s="343"/>
      <c r="F391" s="343"/>
      <c r="G391" s="343"/>
    </row>
    <row r="392" spans="4:7" x14ac:dyDescent="0.35">
      <c r="D392" s="343"/>
      <c r="E392" s="343"/>
      <c r="F392" s="343"/>
      <c r="G392" s="343"/>
    </row>
    <row r="393" spans="4:7" x14ac:dyDescent="0.35">
      <c r="D393" s="343"/>
      <c r="E393" s="343"/>
      <c r="F393" s="343"/>
      <c r="G393" s="343"/>
    </row>
    <row r="394" spans="4:7" x14ac:dyDescent="0.35">
      <c r="D394" s="343"/>
      <c r="E394" s="343"/>
      <c r="F394" s="343"/>
      <c r="G394" s="343"/>
    </row>
    <row r="395" spans="4:7" x14ac:dyDescent="0.35">
      <c r="D395" s="343"/>
      <c r="E395" s="343"/>
      <c r="F395" s="343"/>
      <c r="G395" s="343"/>
    </row>
    <row r="396" spans="4:7" x14ac:dyDescent="0.35">
      <c r="D396" s="343"/>
      <c r="E396" s="343"/>
      <c r="F396" s="343"/>
      <c r="G396" s="343"/>
    </row>
    <row r="397" spans="4:7" x14ac:dyDescent="0.35">
      <c r="D397" s="343"/>
      <c r="E397" s="343"/>
      <c r="F397" s="343"/>
      <c r="G397" s="343"/>
    </row>
    <row r="398" spans="4:7" x14ac:dyDescent="0.35">
      <c r="D398" s="343"/>
      <c r="E398" s="343"/>
      <c r="F398" s="343"/>
      <c r="G398" s="343"/>
    </row>
    <row r="399" spans="4:7" x14ac:dyDescent="0.35">
      <c r="D399" s="343"/>
      <c r="E399" s="343"/>
      <c r="F399" s="343"/>
      <c r="G399" s="343"/>
    </row>
    <row r="400" spans="4:7" x14ac:dyDescent="0.35">
      <c r="D400" s="343"/>
      <c r="E400" s="343"/>
      <c r="F400" s="343"/>
      <c r="G400" s="343"/>
    </row>
    <row r="401" spans="4:7" x14ac:dyDescent="0.35">
      <c r="D401" s="343"/>
      <c r="E401" s="343"/>
      <c r="F401" s="343"/>
      <c r="G401" s="343"/>
    </row>
    <row r="402" spans="4:7" x14ac:dyDescent="0.35">
      <c r="D402" s="343"/>
      <c r="E402" s="343"/>
      <c r="F402" s="343"/>
      <c r="G402" s="343"/>
    </row>
    <row r="403" spans="4:7" x14ac:dyDescent="0.35">
      <c r="D403" s="343"/>
      <c r="E403" s="343"/>
      <c r="F403" s="343"/>
      <c r="G403" s="343"/>
    </row>
    <row r="404" spans="4:7" x14ac:dyDescent="0.35">
      <c r="D404" s="343"/>
      <c r="E404" s="343"/>
      <c r="F404" s="343"/>
      <c r="G404" s="343"/>
    </row>
    <row r="405" spans="4:7" x14ac:dyDescent="0.35">
      <c r="D405" s="343"/>
      <c r="E405" s="343"/>
      <c r="F405" s="343"/>
      <c r="G405" s="343"/>
    </row>
    <row r="406" spans="4:7" x14ac:dyDescent="0.35">
      <c r="D406" s="343"/>
      <c r="E406" s="343"/>
      <c r="F406" s="343"/>
      <c r="G406" s="343"/>
    </row>
    <row r="407" spans="4:7" x14ac:dyDescent="0.35">
      <c r="D407" s="343"/>
      <c r="E407" s="343"/>
      <c r="F407" s="343"/>
      <c r="G407" s="343"/>
    </row>
    <row r="408" spans="4:7" x14ac:dyDescent="0.35">
      <c r="D408" s="343"/>
      <c r="E408" s="343"/>
      <c r="F408" s="343"/>
      <c r="G408" s="343"/>
    </row>
    <row r="409" spans="4:7" x14ac:dyDescent="0.35">
      <c r="D409" s="343"/>
      <c r="E409" s="343"/>
      <c r="F409" s="343"/>
      <c r="G409" s="343"/>
    </row>
    <row r="410" spans="4:7" x14ac:dyDescent="0.35">
      <c r="D410" s="343"/>
      <c r="E410" s="343"/>
      <c r="F410" s="343"/>
      <c r="G410" s="343"/>
    </row>
    <row r="411" spans="4:7" x14ac:dyDescent="0.35">
      <c r="D411" s="343"/>
      <c r="E411" s="343"/>
      <c r="F411" s="343"/>
      <c r="G411" s="343"/>
    </row>
    <row r="412" spans="4:7" x14ac:dyDescent="0.35">
      <c r="D412" s="343"/>
      <c r="E412" s="343"/>
      <c r="F412" s="343"/>
      <c r="G412" s="343"/>
    </row>
    <row r="413" spans="4:7" x14ac:dyDescent="0.35">
      <c r="D413" s="343"/>
      <c r="E413" s="343"/>
      <c r="F413" s="343"/>
      <c r="G413" s="343"/>
    </row>
    <row r="414" spans="4:7" x14ac:dyDescent="0.35">
      <c r="D414" s="343"/>
      <c r="E414" s="343"/>
      <c r="F414" s="343"/>
      <c r="G414" s="343"/>
    </row>
    <row r="415" spans="4:7" x14ac:dyDescent="0.35">
      <c r="D415" s="343"/>
      <c r="E415" s="343"/>
      <c r="F415" s="343"/>
      <c r="G415" s="343"/>
    </row>
    <row r="416" spans="4:7" x14ac:dyDescent="0.35">
      <c r="D416" s="343"/>
      <c r="E416" s="343"/>
      <c r="F416" s="343"/>
      <c r="G416" s="343"/>
    </row>
    <row r="417" spans="4:7" x14ac:dyDescent="0.35">
      <c r="D417" s="343"/>
      <c r="E417" s="343"/>
      <c r="F417" s="343"/>
      <c r="G417" s="343"/>
    </row>
    <row r="418" spans="4:7" x14ac:dyDescent="0.35">
      <c r="D418" s="343"/>
      <c r="E418" s="343"/>
      <c r="F418" s="343"/>
      <c r="G418" s="343"/>
    </row>
    <row r="419" spans="4:7" x14ac:dyDescent="0.35">
      <c r="D419" s="343"/>
      <c r="E419" s="343"/>
      <c r="F419" s="343"/>
      <c r="G419" s="343"/>
    </row>
    <row r="420" spans="4:7" x14ac:dyDescent="0.35">
      <c r="D420" s="343"/>
      <c r="E420" s="343"/>
      <c r="F420" s="343"/>
      <c r="G420" s="343"/>
    </row>
    <row r="421" spans="4:7" x14ac:dyDescent="0.35">
      <c r="D421" s="343"/>
      <c r="E421" s="343"/>
      <c r="F421" s="343"/>
      <c r="G421" s="343"/>
    </row>
    <row r="422" spans="4:7" x14ac:dyDescent="0.35">
      <c r="D422" s="343"/>
      <c r="E422" s="343"/>
      <c r="F422" s="343"/>
      <c r="G422" s="343"/>
    </row>
    <row r="423" spans="4:7" x14ac:dyDescent="0.35">
      <c r="D423" s="343"/>
      <c r="E423" s="343"/>
      <c r="F423" s="343"/>
      <c r="G423" s="343"/>
    </row>
    <row r="424" spans="4:7" x14ac:dyDescent="0.35">
      <c r="D424" s="343"/>
      <c r="E424" s="343"/>
      <c r="F424" s="343"/>
      <c r="G424" s="343"/>
    </row>
    <row r="425" spans="4:7" x14ac:dyDescent="0.35">
      <c r="D425" s="343"/>
      <c r="E425" s="343"/>
      <c r="F425" s="343"/>
      <c r="G425" s="343"/>
    </row>
    <row r="426" spans="4:7" x14ac:dyDescent="0.35">
      <c r="D426" s="343"/>
      <c r="E426" s="343"/>
      <c r="F426" s="343"/>
      <c r="G426" s="343"/>
    </row>
    <row r="427" spans="4:7" x14ac:dyDescent="0.35">
      <c r="D427" s="343"/>
      <c r="E427" s="343"/>
      <c r="F427" s="343"/>
      <c r="G427" s="343"/>
    </row>
    <row r="428" spans="4:7" x14ac:dyDescent="0.35">
      <c r="D428" s="343"/>
      <c r="E428" s="343"/>
      <c r="F428" s="343"/>
      <c r="G428" s="343"/>
    </row>
    <row r="429" spans="4:7" x14ac:dyDescent="0.35">
      <c r="D429" s="343"/>
      <c r="E429" s="343"/>
      <c r="F429" s="343"/>
      <c r="G429" s="343"/>
    </row>
    <row r="430" spans="4:7" x14ac:dyDescent="0.35">
      <c r="D430" s="343"/>
      <c r="E430" s="343"/>
      <c r="F430" s="343"/>
      <c r="G430" s="343"/>
    </row>
    <row r="431" spans="4:7" x14ac:dyDescent="0.35">
      <c r="D431" s="343"/>
      <c r="E431" s="343"/>
      <c r="F431" s="343"/>
      <c r="G431" s="343"/>
    </row>
    <row r="432" spans="4:7" x14ac:dyDescent="0.35">
      <c r="D432" s="343"/>
      <c r="E432" s="343"/>
      <c r="F432" s="343"/>
      <c r="G432" s="343"/>
    </row>
    <row r="433" spans="4:7" x14ac:dyDescent="0.35">
      <c r="D433" s="343"/>
      <c r="E433" s="343"/>
      <c r="F433" s="343"/>
      <c r="G433" s="343"/>
    </row>
    <row r="434" spans="4:7" x14ac:dyDescent="0.35">
      <c r="D434" s="343"/>
      <c r="E434" s="343"/>
      <c r="F434" s="343"/>
      <c r="G434" s="343"/>
    </row>
    <row r="435" spans="4:7" x14ac:dyDescent="0.35">
      <c r="D435" s="343"/>
      <c r="E435" s="343"/>
      <c r="F435" s="343"/>
      <c r="G435" s="343"/>
    </row>
    <row r="436" spans="4:7" x14ac:dyDescent="0.35">
      <c r="D436" s="343"/>
      <c r="E436" s="343"/>
      <c r="F436" s="343"/>
      <c r="G436" s="343"/>
    </row>
    <row r="437" spans="4:7" x14ac:dyDescent="0.35">
      <c r="D437" s="343"/>
      <c r="E437" s="343"/>
      <c r="F437" s="343"/>
      <c r="G437" s="343"/>
    </row>
    <row r="438" spans="4:7" x14ac:dyDescent="0.35">
      <c r="D438" s="343"/>
      <c r="E438" s="343"/>
      <c r="F438" s="343"/>
      <c r="G438" s="343"/>
    </row>
    <row r="439" spans="4:7" x14ac:dyDescent="0.35">
      <c r="D439" s="343"/>
      <c r="E439" s="343"/>
      <c r="F439" s="343"/>
      <c r="G439" s="343"/>
    </row>
    <row r="440" spans="4:7" x14ac:dyDescent="0.35">
      <c r="D440" s="343"/>
      <c r="E440" s="343"/>
      <c r="F440" s="343"/>
      <c r="G440" s="343"/>
    </row>
    <row r="441" spans="4:7" x14ac:dyDescent="0.35">
      <c r="D441" s="343"/>
      <c r="E441" s="343"/>
      <c r="F441" s="343"/>
      <c r="G441" s="343"/>
    </row>
    <row r="442" spans="4:7" x14ac:dyDescent="0.35">
      <c r="D442" s="343"/>
      <c r="E442" s="343"/>
      <c r="F442" s="343"/>
      <c r="G442" s="343"/>
    </row>
    <row r="443" spans="4:7" x14ac:dyDescent="0.35">
      <c r="D443" s="343"/>
      <c r="E443" s="343"/>
      <c r="F443" s="343"/>
      <c r="G443" s="343"/>
    </row>
    <row r="444" spans="4:7" x14ac:dyDescent="0.35">
      <c r="D444" s="343"/>
      <c r="E444" s="343"/>
      <c r="F444" s="343"/>
      <c r="G444" s="343"/>
    </row>
    <row r="445" spans="4:7" x14ac:dyDescent="0.35">
      <c r="D445" s="343"/>
      <c r="E445" s="343"/>
      <c r="F445" s="343"/>
      <c r="G445" s="343"/>
    </row>
    <row r="446" spans="4:7" x14ac:dyDescent="0.35">
      <c r="D446" s="343"/>
      <c r="E446" s="343"/>
      <c r="F446" s="343"/>
      <c r="G446" s="343"/>
    </row>
    <row r="447" spans="4:7" x14ac:dyDescent="0.35">
      <c r="D447" s="343"/>
      <c r="E447" s="343"/>
      <c r="F447" s="343"/>
      <c r="G447" s="343"/>
    </row>
    <row r="448" spans="4:7" x14ac:dyDescent="0.35">
      <c r="D448" s="343"/>
      <c r="E448" s="343"/>
      <c r="F448" s="343"/>
      <c r="G448" s="343"/>
    </row>
    <row r="449" spans="4:7" x14ac:dyDescent="0.35">
      <c r="D449" s="343"/>
      <c r="E449" s="343"/>
      <c r="F449" s="343"/>
      <c r="G449" s="343"/>
    </row>
    <row r="450" spans="4:7" x14ac:dyDescent="0.35">
      <c r="D450" s="343"/>
      <c r="E450" s="343"/>
      <c r="F450" s="343"/>
      <c r="G450" s="343"/>
    </row>
    <row r="451" spans="4:7" x14ac:dyDescent="0.35">
      <c r="D451" s="343"/>
      <c r="E451" s="343"/>
      <c r="F451" s="343"/>
      <c r="G451" s="343"/>
    </row>
    <row r="452" spans="4:7" x14ac:dyDescent="0.35">
      <c r="D452" s="343"/>
      <c r="E452" s="343"/>
      <c r="F452" s="343"/>
      <c r="G452" s="343"/>
    </row>
    <row r="453" spans="4:7" x14ac:dyDescent="0.35">
      <c r="D453" s="343"/>
      <c r="E453" s="343"/>
      <c r="F453" s="343"/>
      <c r="G453" s="343"/>
    </row>
    <row r="454" spans="4:7" x14ac:dyDescent="0.35">
      <c r="D454" s="343"/>
      <c r="E454" s="343"/>
      <c r="F454" s="343"/>
      <c r="G454" s="343"/>
    </row>
    <row r="455" spans="4:7" x14ac:dyDescent="0.35">
      <c r="D455" s="343"/>
      <c r="E455" s="343"/>
      <c r="F455" s="343"/>
      <c r="G455" s="343"/>
    </row>
    <row r="456" spans="4:7" x14ac:dyDescent="0.35">
      <c r="D456" s="343"/>
      <c r="E456" s="343"/>
      <c r="F456" s="343"/>
      <c r="G456" s="343"/>
    </row>
    <row r="457" spans="4:7" x14ac:dyDescent="0.35">
      <c r="D457" s="343"/>
      <c r="E457" s="343"/>
      <c r="F457" s="343"/>
      <c r="G457" s="343"/>
    </row>
    <row r="458" spans="4:7" x14ac:dyDescent="0.35">
      <c r="D458" s="343"/>
      <c r="E458" s="343"/>
      <c r="F458" s="343"/>
      <c r="G458" s="343"/>
    </row>
    <row r="459" spans="4:7" x14ac:dyDescent="0.35">
      <c r="D459" s="343"/>
      <c r="E459" s="343"/>
      <c r="F459" s="343"/>
      <c r="G459" s="343"/>
    </row>
    <row r="460" spans="4:7" x14ac:dyDescent="0.35">
      <c r="D460" s="343"/>
      <c r="E460" s="343"/>
      <c r="F460" s="343"/>
      <c r="G460" s="343"/>
    </row>
    <row r="461" spans="4:7" x14ac:dyDescent="0.35">
      <c r="D461" s="343"/>
      <c r="E461" s="343"/>
      <c r="F461" s="343"/>
      <c r="G461" s="343"/>
    </row>
    <row r="462" spans="4:7" x14ac:dyDescent="0.35">
      <c r="D462" s="343"/>
      <c r="E462" s="343"/>
      <c r="F462" s="343"/>
      <c r="G462" s="343"/>
    </row>
    <row r="463" spans="4:7" x14ac:dyDescent="0.35">
      <c r="D463" s="343"/>
      <c r="E463" s="343"/>
      <c r="F463" s="343"/>
      <c r="G463" s="343"/>
    </row>
    <row r="464" spans="4:7" x14ac:dyDescent="0.35">
      <c r="D464" s="343"/>
      <c r="E464" s="343"/>
      <c r="F464" s="343"/>
      <c r="G464" s="343"/>
    </row>
    <row r="465" spans="4:7" x14ac:dyDescent="0.35">
      <c r="D465" s="343"/>
      <c r="E465" s="343"/>
      <c r="F465" s="343"/>
      <c r="G465" s="343"/>
    </row>
    <row r="466" spans="4:7" x14ac:dyDescent="0.35">
      <c r="D466" s="343"/>
      <c r="E466" s="343"/>
      <c r="F466" s="343"/>
      <c r="G466" s="343"/>
    </row>
    <row r="467" spans="4:7" x14ac:dyDescent="0.35">
      <c r="D467" s="343"/>
      <c r="E467" s="343"/>
      <c r="F467" s="343"/>
      <c r="G467" s="343"/>
    </row>
    <row r="468" spans="4:7" x14ac:dyDescent="0.35">
      <c r="D468" s="343"/>
      <c r="E468" s="343"/>
      <c r="F468" s="343"/>
      <c r="G468" s="343"/>
    </row>
    <row r="469" spans="4:7" x14ac:dyDescent="0.35">
      <c r="D469" s="343"/>
      <c r="E469" s="343"/>
      <c r="F469" s="343"/>
      <c r="G469" s="343"/>
    </row>
    <row r="470" spans="4:7" x14ac:dyDescent="0.35">
      <c r="D470" s="343"/>
      <c r="E470" s="343"/>
      <c r="F470" s="343"/>
      <c r="G470" s="343"/>
    </row>
    <row r="471" spans="4:7" x14ac:dyDescent="0.35">
      <c r="D471" s="343"/>
      <c r="E471" s="343"/>
      <c r="F471" s="343"/>
      <c r="G471" s="343"/>
    </row>
    <row r="472" spans="4:7" x14ac:dyDescent="0.35">
      <c r="D472" s="343"/>
      <c r="E472" s="343"/>
      <c r="F472" s="343"/>
      <c r="G472" s="343"/>
    </row>
    <row r="473" spans="4:7" x14ac:dyDescent="0.35">
      <c r="D473" s="343"/>
      <c r="E473" s="343"/>
      <c r="F473" s="343"/>
      <c r="G473" s="343"/>
    </row>
    <row r="474" spans="4:7" x14ac:dyDescent="0.35">
      <c r="D474" s="343"/>
      <c r="E474" s="343"/>
      <c r="F474" s="343"/>
      <c r="G474" s="343"/>
    </row>
    <row r="475" spans="4:7" x14ac:dyDescent="0.35">
      <c r="D475" s="343"/>
      <c r="E475" s="343"/>
      <c r="F475" s="343"/>
      <c r="G475" s="343"/>
    </row>
    <row r="476" spans="4:7" x14ac:dyDescent="0.35">
      <c r="D476" s="343"/>
      <c r="E476" s="343"/>
      <c r="F476" s="343"/>
      <c r="G476" s="343"/>
    </row>
    <row r="477" spans="4:7" x14ac:dyDescent="0.35">
      <c r="D477" s="343"/>
      <c r="E477" s="343"/>
      <c r="F477" s="343"/>
      <c r="G477" s="343"/>
    </row>
    <row r="478" spans="4:7" x14ac:dyDescent="0.35">
      <c r="D478" s="343"/>
      <c r="E478" s="343"/>
      <c r="F478" s="343"/>
      <c r="G478" s="343"/>
    </row>
    <row r="479" spans="4:7" x14ac:dyDescent="0.35">
      <c r="D479" s="343"/>
      <c r="E479" s="343"/>
      <c r="F479" s="343"/>
      <c r="G479" s="343"/>
    </row>
    <row r="480" spans="4:7" x14ac:dyDescent="0.35">
      <c r="D480" s="343"/>
      <c r="E480" s="343"/>
      <c r="F480" s="343"/>
      <c r="G480" s="343"/>
    </row>
    <row r="481" spans="4:7" x14ac:dyDescent="0.35">
      <c r="D481" s="343"/>
      <c r="E481" s="343"/>
      <c r="F481" s="343"/>
      <c r="G481" s="343"/>
    </row>
    <row r="482" spans="4:7" x14ac:dyDescent="0.35">
      <c r="D482" s="343"/>
      <c r="E482" s="343"/>
      <c r="F482" s="343"/>
      <c r="G482" s="343"/>
    </row>
    <row r="483" spans="4:7" x14ac:dyDescent="0.35">
      <c r="D483" s="343"/>
      <c r="E483" s="343"/>
      <c r="F483" s="343"/>
      <c r="G483" s="343"/>
    </row>
    <row r="484" spans="4:7" x14ac:dyDescent="0.35">
      <c r="D484" s="343"/>
      <c r="E484" s="343"/>
      <c r="F484" s="343"/>
      <c r="G484" s="343"/>
    </row>
    <row r="485" spans="4:7" x14ac:dyDescent="0.35">
      <c r="D485" s="343"/>
      <c r="E485" s="343"/>
      <c r="F485" s="343"/>
      <c r="G485" s="343"/>
    </row>
    <row r="486" spans="4:7" x14ac:dyDescent="0.35">
      <c r="D486" s="343"/>
      <c r="E486" s="343"/>
      <c r="F486" s="343"/>
      <c r="G486" s="343"/>
    </row>
    <row r="487" spans="4:7" x14ac:dyDescent="0.35">
      <c r="D487" s="343"/>
      <c r="E487" s="343"/>
      <c r="F487" s="343"/>
      <c r="G487" s="343"/>
    </row>
    <row r="488" spans="4:7" x14ac:dyDescent="0.35">
      <c r="D488" s="343"/>
      <c r="E488" s="343"/>
      <c r="F488" s="343"/>
      <c r="G488" s="343"/>
    </row>
    <row r="489" spans="4:7" x14ac:dyDescent="0.35">
      <c r="D489" s="343"/>
      <c r="E489" s="343"/>
      <c r="F489" s="343"/>
      <c r="G489" s="343"/>
    </row>
    <row r="490" spans="4:7" x14ac:dyDescent="0.35">
      <c r="D490" s="343"/>
      <c r="E490" s="343"/>
      <c r="F490" s="343"/>
      <c r="G490" s="343"/>
    </row>
    <row r="491" spans="4:7" x14ac:dyDescent="0.35">
      <c r="D491" s="343"/>
      <c r="E491" s="343"/>
      <c r="F491" s="343"/>
      <c r="G491" s="343"/>
    </row>
    <row r="492" spans="4:7" x14ac:dyDescent="0.35">
      <c r="D492" s="343"/>
      <c r="E492" s="343"/>
      <c r="F492" s="343"/>
      <c r="G492" s="343"/>
    </row>
    <row r="493" spans="4:7" x14ac:dyDescent="0.35">
      <c r="D493" s="343"/>
      <c r="E493" s="343"/>
      <c r="F493" s="343"/>
      <c r="G493" s="343"/>
    </row>
    <row r="494" spans="4:7" x14ac:dyDescent="0.35">
      <c r="D494" s="343"/>
      <c r="E494" s="343"/>
      <c r="F494" s="343"/>
      <c r="G494" s="343"/>
    </row>
    <row r="495" spans="4:7" x14ac:dyDescent="0.35">
      <c r="D495" s="343"/>
      <c r="E495" s="343"/>
      <c r="F495" s="343"/>
      <c r="G495" s="343"/>
    </row>
    <row r="496" spans="4:7" x14ac:dyDescent="0.35">
      <c r="D496" s="343"/>
      <c r="E496" s="343"/>
      <c r="F496" s="343"/>
      <c r="G496" s="343"/>
    </row>
    <row r="497" spans="4:7" x14ac:dyDescent="0.35">
      <c r="D497" s="343"/>
      <c r="E497" s="343"/>
      <c r="F497" s="343"/>
      <c r="G497" s="343"/>
    </row>
    <row r="498" spans="4:7" x14ac:dyDescent="0.35">
      <c r="D498" s="343"/>
      <c r="E498" s="343"/>
      <c r="F498" s="343"/>
      <c r="G498" s="343"/>
    </row>
    <row r="499" spans="4:7" x14ac:dyDescent="0.35">
      <c r="D499" s="343"/>
      <c r="E499" s="343"/>
      <c r="F499" s="343"/>
      <c r="G499" s="343"/>
    </row>
    <row r="500" spans="4:7" x14ac:dyDescent="0.35">
      <c r="D500" s="343"/>
      <c r="E500" s="343"/>
      <c r="F500" s="343"/>
      <c r="G500" s="343"/>
    </row>
    <row r="501" spans="4:7" x14ac:dyDescent="0.35">
      <c r="D501" s="343"/>
      <c r="E501" s="343"/>
      <c r="F501" s="343"/>
      <c r="G501" s="343"/>
    </row>
    <row r="502" spans="4:7" x14ac:dyDescent="0.35">
      <c r="D502" s="343"/>
      <c r="E502" s="343"/>
      <c r="F502" s="343"/>
      <c r="G502" s="343"/>
    </row>
    <row r="503" spans="4:7" x14ac:dyDescent="0.35">
      <c r="D503" s="343"/>
      <c r="E503" s="343"/>
      <c r="F503" s="343"/>
      <c r="G503" s="343"/>
    </row>
    <row r="504" spans="4:7" x14ac:dyDescent="0.35">
      <c r="D504" s="343"/>
      <c r="E504" s="343"/>
      <c r="F504" s="343"/>
      <c r="G504" s="343"/>
    </row>
    <row r="505" spans="4:7" x14ac:dyDescent="0.35">
      <c r="D505" s="343"/>
      <c r="E505" s="343"/>
      <c r="F505" s="343"/>
      <c r="G505" s="343"/>
    </row>
    <row r="506" spans="4:7" x14ac:dyDescent="0.35">
      <c r="D506" s="343"/>
      <c r="E506" s="343"/>
      <c r="F506" s="343"/>
      <c r="G506" s="343"/>
    </row>
    <row r="507" spans="4:7" x14ac:dyDescent="0.35">
      <c r="D507" s="343"/>
      <c r="E507" s="343"/>
      <c r="F507" s="343"/>
      <c r="G507" s="343"/>
    </row>
    <row r="508" spans="4:7" x14ac:dyDescent="0.35">
      <c r="D508" s="343"/>
      <c r="E508" s="343"/>
      <c r="F508" s="343"/>
      <c r="G508" s="343"/>
    </row>
    <row r="509" spans="4:7" x14ac:dyDescent="0.35">
      <c r="D509" s="343"/>
      <c r="E509" s="343"/>
      <c r="F509" s="343"/>
      <c r="G509" s="343"/>
    </row>
    <row r="510" spans="4:7" x14ac:dyDescent="0.35">
      <c r="D510" s="343"/>
      <c r="E510" s="343"/>
      <c r="F510" s="343"/>
      <c r="G510" s="343"/>
    </row>
    <row r="511" spans="4:7" x14ac:dyDescent="0.35">
      <c r="D511" s="343"/>
      <c r="E511" s="343"/>
      <c r="F511" s="343"/>
      <c r="G511" s="343"/>
    </row>
    <row r="512" spans="4:7" x14ac:dyDescent="0.35">
      <c r="D512" s="343"/>
      <c r="E512" s="343"/>
      <c r="F512" s="343"/>
      <c r="G512" s="343"/>
    </row>
    <row r="513" spans="4:7" x14ac:dyDescent="0.35">
      <c r="D513" s="343"/>
      <c r="E513" s="343"/>
      <c r="F513" s="343"/>
      <c r="G513" s="343"/>
    </row>
    <row r="514" spans="4:7" x14ac:dyDescent="0.35">
      <c r="D514" s="343"/>
      <c r="E514" s="343"/>
      <c r="F514" s="343"/>
      <c r="G514" s="343"/>
    </row>
    <row r="515" spans="4:7" x14ac:dyDescent="0.35">
      <c r="D515" s="343"/>
      <c r="E515" s="343"/>
      <c r="F515" s="343"/>
      <c r="G515" s="343"/>
    </row>
    <row r="516" spans="4:7" x14ac:dyDescent="0.35">
      <c r="D516" s="343"/>
      <c r="E516" s="343"/>
      <c r="F516" s="343"/>
      <c r="G516" s="343"/>
    </row>
    <row r="517" spans="4:7" x14ac:dyDescent="0.35">
      <c r="D517" s="343"/>
      <c r="E517" s="343"/>
      <c r="F517" s="343"/>
      <c r="G517" s="343"/>
    </row>
    <row r="518" spans="4:7" x14ac:dyDescent="0.35">
      <c r="D518" s="343"/>
      <c r="E518" s="343"/>
      <c r="F518" s="343"/>
      <c r="G518" s="343"/>
    </row>
    <row r="519" spans="4:7" x14ac:dyDescent="0.35">
      <c r="D519" s="343"/>
      <c r="E519" s="343"/>
      <c r="F519" s="343"/>
      <c r="G519" s="343"/>
    </row>
    <row r="520" spans="4:7" x14ac:dyDescent="0.35">
      <c r="D520" s="343"/>
      <c r="E520" s="343"/>
      <c r="F520" s="343"/>
      <c r="G520" s="343"/>
    </row>
    <row r="521" spans="4:7" x14ac:dyDescent="0.35">
      <c r="D521" s="343"/>
      <c r="E521" s="343"/>
      <c r="F521" s="343"/>
      <c r="G521" s="343"/>
    </row>
    <row r="522" spans="4:7" x14ac:dyDescent="0.35">
      <c r="D522" s="343"/>
      <c r="E522" s="343"/>
      <c r="F522" s="343"/>
      <c r="G522" s="343"/>
    </row>
    <row r="523" spans="4:7" x14ac:dyDescent="0.35">
      <c r="D523" s="343"/>
      <c r="E523" s="343"/>
      <c r="F523" s="343"/>
      <c r="G523" s="343"/>
    </row>
    <row r="524" spans="4:7" x14ac:dyDescent="0.35">
      <c r="D524" s="343"/>
      <c r="E524" s="343"/>
      <c r="F524" s="343"/>
      <c r="G524" s="343"/>
    </row>
    <row r="525" spans="4:7" x14ac:dyDescent="0.35">
      <c r="D525" s="343"/>
      <c r="E525" s="343"/>
      <c r="F525" s="343"/>
      <c r="G525" s="343"/>
    </row>
    <row r="526" spans="4:7" x14ac:dyDescent="0.35">
      <c r="D526" s="343"/>
      <c r="E526" s="343"/>
      <c r="F526" s="343"/>
      <c r="G526" s="343"/>
    </row>
    <row r="527" spans="4:7" x14ac:dyDescent="0.35">
      <c r="D527" s="343"/>
      <c r="E527" s="343"/>
      <c r="F527" s="343"/>
      <c r="G527" s="343"/>
    </row>
    <row r="528" spans="4:7" x14ac:dyDescent="0.35">
      <c r="D528" s="343"/>
      <c r="E528" s="343"/>
      <c r="F528" s="343"/>
      <c r="G528" s="343"/>
    </row>
    <row r="529" spans="4:7" x14ac:dyDescent="0.35">
      <c r="D529" s="343"/>
      <c r="E529" s="343"/>
      <c r="F529" s="343"/>
      <c r="G529" s="343"/>
    </row>
    <row r="530" spans="4:7" x14ac:dyDescent="0.35">
      <c r="D530" s="343"/>
      <c r="E530" s="343"/>
      <c r="F530" s="343"/>
      <c r="G530" s="343"/>
    </row>
    <row r="531" spans="4:7" x14ac:dyDescent="0.35">
      <c r="D531" s="343"/>
      <c r="E531" s="343"/>
      <c r="F531" s="343"/>
      <c r="G531" s="343"/>
    </row>
    <row r="532" spans="4:7" x14ac:dyDescent="0.35">
      <c r="D532" s="343"/>
      <c r="E532" s="343"/>
      <c r="F532" s="343"/>
      <c r="G532" s="343"/>
    </row>
    <row r="533" spans="4:7" x14ac:dyDescent="0.35">
      <c r="D533" s="343"/>
      <c r="E533" s="343"/>
      <c r="F533" s="343"/>
      <c r="G533" s="343"/>
    </row>
    <row r="534" spans="4:7" x14ac:dyDescent="0.35">
      <c r="D534" s="343"/>
      <c r="E534" s="343"/>
      <c r="F534" s="343"/>
      <c r="G534" s="343"/>
    </row>
    <row r="535" spans="4:7" x14ac:dyDescent="0.35">
      <c r="D535" s="343"/>
      <c r="E535" s="343"/>
      <c r="F535" s="343"/>
      <c r="G535" s="343"/>
    </row>
    <row r="536" spans="4:7" x14ac:dyDescent="0.35">
      <c r="D536" s="343"/>
      <c r="E536" s="343"/>
      <c r="F536" s="343"/>
      <c r="G536" s="343"/>
    </row>
    <row r="537" spans="4:7" x14ac:dyDescent="0.35">
      <c r="D537" s="343"/>
      <c r="E537" s="343"/>
      <c r="F537" s="343"/>
      <c r="G537" s="343"/>
    </row>
    <row r="538" spans="4:7" x14ac:dyDescent="0.35">
      <c r="D538" s="343"/>
      <c r="E538" s="343"/>
      <c r="F538" s="343"/>
      <c r="G538" s="343"/>
    </row>
    <row r="539" spans="4:7" x14ac:dyDescent="0.35">
      <c r="D539" s="343"/>
      <c r="E539" s="343"/>
      <c r="F539" s="343"/>
      <c r="G539" s="343"/>
    </row>
    <row r="540" spans="4:7" x14ac:dyDescent="0.35">
      <c r="D540" s="343"/>
      <c r="E540" s="343"/>
      <c r="F540" s="343"/>
      <c r="G540" s="343"/>
    </row>
    <row r="541" spans="4:7" x14ac:dyDescent="0.35">
      <c r="D541" s="343"/>
      <c r="E541" s="343"/>
      <c r="F541" s="343"/>
      <c r="G541" s="343"/>
    </row>
    <row r="542" spans="4:7" x14ac:dyDescent="0.35">
      <c r="D542" s="343"/>
      <c r="E542" s="343"/>
      <c r="F542" s="343"/>
      <c r="G542" s="343"/>
    </row>
    <row r="543" spans="4:7" x14ac:dyDescent="0.35">
      <c r="D543" s="343"/>
      <c r="E543" s="343"/>
      <c r="F543" s="343"/>
      <c r="G543" s="343"/>
    </row>
    <row r="544" spans="4:7" x14ac:dyDescent="0.35">
      <c r="D544" s="343"/>
      <c r="E544" s="343"/>
      <c r="F544" s="343"/>
      <c r="G544" s="343"/>
    </row>
    <row r="545" spans="4:7" x14ac:dyDescent="0.35">
      <c r="D545" s="343"/>
      <c r="E545" s="343"/>
      <c r="F545" s="343"/>
      <c r="G545" s="343"/>
    </row>
    <row r="546" spans="4:7" x14ac:dyDescent="0.35">
      <c r="D546" s="343"/>
      <c r="E546" s="343"/>
      <c r="F546" s="343"/>
      <c r="G546" s="343"/>
    </row>
    <row r="547" spans="4:7" x14ac:dyDescent="0.35">
      <c r="D547" s="343"/>
      <c r="E547" s="343"/>
      <c r="F547" s="343"/>
      <c r="G547" s="343"/>
    </row>
    <row r="548" spans="4:7" x14ac:dyDescent="0.35">
      <c r="D548" s="343"/>
      <c r="E548" s="343"/>
      <c r="F548" s="343"/>
      <c r="G548" s="343"/>
    </row>
    <row r="549" spans="4:7" x14ac:dyDescent="0.35">
      <c r="D549" s="343"/>
      <c r="E549" s="343"/>
      <c r="F549" s="343"/>
      <c r="G549" s="343"/>
    </row>
    <row r="550" spans="4:7" x14ac:dyDescent="0.35">
      <c r="D550" s="343"/>
      <c r="E550" s="343"/>
      <c r="F550" s="343"/>
      <c r="G550" s="343"/>
    </row>
    <row r="551" spans="4:7" x14ac:dyDescent="0.35">
      <c r="D551" s="343"/>
      <c r="E551" s="343"/>
      <c r="F551" s="343"/>
      <c r="G551" s="343"/>
    </row>
    <row r="552" spans="4:7" x14ac:dyDescent="0.35">
      <c r="D552" s="343"/>
      <c r="E552" s="343"/>
      <c r="F552" s="343"/>
      <c r="G552" s="343"/>
    </row>
    <row r="553" spans="4:7" x14ac:dyDescent="0.35">
      <c r="D553" s="343"/>
      <c r="E553" s="343"/>
      <c r="F553" s="343"/>
      <c r="G553" s="343"/>
    </row>
    <row r="554" spans="4:7" x14ac:dyDescent="0.35">
      <c r="D554" s="343"/>
      <c r="E554" s="343"/>
      <c r="F554" s="343"/>
      <c r="G554" s="343"/>
    </row>
    <row r="555" spans="4:7" x14ac:dyDescent="0.35">
      <c r="D555" s="343"/>
      <c r="E555" s="343"/>
      <c r="F555" s="343"/>
      <c r="G555" s="343"/>
    </row>
    <row r="556" spans="4:7" x14ac:dyDescent="0.35">
      <c r="D556" s="343"/>
      <c r="E556" s="343"/>
      <c r="F556" s="343"/>
      <c r="G556" s="343"/>
    </row>
    <row r="557" spans="4:7" x14ac:dyDescent="0.35">
      <c r="D557" s="343"/>
      <c r="E557" s="343"/>
      <c r="F557" s="343"/>
      <c r="G557" s="343"/>
    </row>
    <row r="558" spans="4:7" x14ac:dyDescent="0.35">
      <c r="D558" s="343"/>
      <c r="E558" s="343"/>
      <c r="F558" s="343"/>
      <c r="G558" s="343"/>
    </row>
    <row r="559" spans="4:7" x14ac:dyDescent="0.35">
      <c r="D559" s="343"/>
      <c r="E559" s="343"/>
      <c r="F559" s="343"/>
      <c r="G559" s="343"/>
    </row>
    <row r="560" spans="4:7" x14ac:dyDescent="0.35">
      <c r="D560" s="343"/>
      <c r="E560" s="343"/>
      <c r="F560" s="343"/>
      <c r="G560" s="343"/>
    </row>
    <row r="561" spans="4:7" x14ac:dyDescent="0.35">
      <c r="D561" s="343"/>
      <c r="E561" s="343"/>
      <c r="F561" s="343"/>
      <c r="G561" s="343"/>
    </row>
    <row r="562" spans="4:7" x14ac:dyDescent="0.35">
      <c r="D562" s="343"/>
      <c r="E562" s="343"/>
      <c r="F562" s="343"/>
      <c r="G562" s="343"/>
    </row>
    <row r="563" spans="4:7" x14ac:dyDescent="0.35">
      <c r="D563" s="343"/>
      <c r="E563" s="343"/>
      <c r="F563" s="343"/>
      <c r="G563" s="343"/>
    </row>
    <row r="564" spans="4:7" x14ac:dyDescent="0.35">
      <c r="D564" s="343"/>
      <c r="E564" s="343"/>
      <c r="F564" s="343"/>
      <c r="G564" s="343"/>
    </row>
    <row r="565" spans="4:7" x14ac:dyDescent="0.35">
      <c r="D565" s="343"/>
      <c r="E565" s="343"/>
      <c r="F565" s="343"/>
      <c r="G565" s="343"/>
    </row>
    <row r="566" spans="4:7" x14ac:dyDescent="0.35">
      <c r="D566" s="343"/>
      <c r="E566" s="343"/>
      <c r="F566" s="343"/>
      <c r="G566" s="343"/>
    </row>
    <row r="567" spans="4:7" x14ac:dyDescent="0.35">
      <c r="D567" s="343"/>
      <c r="E567" s="343"/>
      <c r="F567" s="343"/>
      <c r="G567" s="343"/>
    </row>
    <row r="568" spans="4:7" x14ac:dyDescent="0.35">
      <c r="D568" s="343"/>
      <c r="E568" s="343"/>
      <c r="F568" s="343"/>
      <c r="G568" s="343"/>
    </row>
    <row r="569" spans="4:7" x14ac:dyDescent="0.35">
      <c r="D569" s="343"/>
      <c r="E569" s="343"/>
      <c r="F569" s="343"/>
      <c r="G569" s="343"/>
    </row>
    <row r="570" spans="4:7" x14ac:dyDescent="0.35">
      <c r="D570" s="343"/>
      <c r="E570" s="343"/>
      <c r="F570" s="343"/>
      <c r="G570" s="343"/>
    </row>
    <row r="571" spans="4:7" x14ac:dyDescent="0.35">
      <c r="D571" s="343"/>
      <c r="E571" s="343"/>
      <c r="F571" s="343"/>
      <c r="G571" s="343"/>
    </row>
    <row r="572" spans="4:7" x14ac:dyDescent="0.35">
      <c r="D572" s="343"/>
      <c r="E572" s="343"/>
      <c r="F572" s="343"/>
      <c r="G572" s="343"/>
    </row>
    <row r="573" spans="4:7" x14ac:dyDescent="0.35">
      <c r="D573" s="343"/>
      <c r="E573" s="343"/>
      <c r="F573" s="343"/>
      <c r="G573" s="343"/>
    </row>
    <row r="574" spans="4:7" x14ac:dyDescent="0.35">
      <c r="D574" s="343"/>
      <c r="E574" s="343"/>
      <c r="F574" s="343"/>
      <c r="G574" s="343"/>
    </row>
    <row r="575" spans="4:7" x14ac:dyDescent="0.35">
      <c r="D575" s="343"/>
      <c r="E575" s="343"/>
      <c r="F575" s="343"/>
      <c r="G575" s="343"/>
    </row>
    <row r="576" spans="4:7" x14ac:dyDescent="0.35">
      <c r="D576" s="343"/>
      <c r="E576" s="343"/>
      <c r="F576" s="343"/>
      <c r="G576" s="343"/>
    </row>
    <row r="577" spans="4:7" x14ac:dyDescent="0.35">
      <c r="D577" s="343"/>
      <c r="E577" s="343"/>
      <c r="F577" s="343"/>
      <c r="G577" s="343"/>
    </row>
    <row r="578" spans="4:7" x14ac:dyDescent="0.35">
      <c r="D578" s="343"/>
      <c r="E578" s="343"/>
      <c r="F578" s="343"/>
      <c r="G578" s="343"/>
    </row>
    <row r="579" spans="4:7" x14ac:dyDescent="0.35">
      <c r="D579" s="343"/>
      <c r="E579" s="343"/>
      <c r="F579" s="343"/>
      <c r="G579" s="343"/>
    </row>
    <row r="580" spans="4:7" x14ac:dyDescent="0.35">
      <c r="D580" s="343"/>
      <c r="E580" s="343"/>
      <c r="F580" s="343"/>
      <c r="G580" s="343"/>
    </row>
    <row r="581" spans="4:7" x14ac:dyDescent="0.35">
      <c r="D581" s="343"/>
      <c r="E581" s="343"/>
      <c r="F581" s="343"/>
      <c r="G581" s="343"/>
    </row>
    <row r="582" spans="4:7" x14ac:dyDescent="0.35">
      <c r="D582" s="343"/>
      <c r="E582" s="343"/>
      <c r="F582" s="343"/>
      <c r="G582" s="343"/>
    </row>
    <row r="583" spans="4:7" x14ac:dyDescent="0.35">
      <c r="D583" s="343"/>
      <c r="E583" s="343"/>
      <c r="F583" s="343"/>
      <c r="G583" s="343"/>
    </row>
    <row r="584" spans="4:7" x14ac:dyDescent="0.35">
      <c r="D584" s="343"/>
      <c r="E584" s="343"/>
      <c r="F584" s="343"/>
      <c r="G584" s="343"/>
    </row>
    <row r="585" spans="4:7" x14ac:dyDescent="0.35">
      <c r="D585" s="343"/>
      <c r="E585" s="343"/>
      <c r="F585" s="343"/>
      <c r="G585" s="343"/>
    </row>
    <row r="586" spans="4:7" x14ac:dyDescent="0.35">
      <c r="D586" s="343"/>
      <c r="E586" s="343"/>
      <c r="F586" s="343"/>
      <c r="G586" s="343"/>
    </row>
    <row r="587" spans="4:7" x14ac:dyDescent="0.35">
      <c r="D587" s="343"/>
      <c r="E587" s="343"/>
      <c r="F587" s="343"/>
      <c r="G587" s="343"/>
    </row>
    <row r="588" spans="4:7" x14ac:dyDescent="0.35">
      <c r="D588" s="343"/>
      <c r="E588" s="343"/>
      <c r="F588" s="343"/>
      <c r="G588" s="343"/>
    </row>
    <row r="589" spans="4:7" x14ac:dyDescent="0.35">
      <c r="D589" s="343"/>
      <c r="E589" s="343"/>
      <c r="F589" s="343"/>
      <c r="G589" s="343"/>
    </row>
    <row r="590" spans="4:7" x14ac:dyDescent="0.35">
      <c r="D590" s="343"/>
      <c r="E590" s="343"/>
      <c r="F590" s="343"/>
      <c r="G590" s="343"/>
    </row>
    <row r="591" spans="4:7" x14ac:dyDescent="0.35">
      <c r="D591" s="343"/>
      <c r="E591" s="343"/>
      <c r="F591" s="343"/>
      <c r="G591" s="343"/>
    </row>
    <row r="592" spans="4:7" x14ac:dyDescent="0.35">
      <c r="D592" s="343"/>
      <c r="E592" s="343"/>
      <c r="F592" s="343"/>
      <c r="G592" s="343"/>
    </row>
    <row r="593" spans="4:7" x14ac:dyDescent="0.35">
      <c r="D593" s="343"/>
      <c r="E593" s="343"/>
      <c r="F593" s="343"/>
      <c r="G593" s="343"/>
    </row>
    <row r="594" spans="4:7" x14ac:dyDescent="0.35">
      <c r="D594" s="343"/>
      <c r="E594" s="343"/>
      <c r="F594" s="343"/>
      <c r="G594" s="343"/>
    </row>
    <row r="595" spans="4:7" x14ac:dyDescent="0.35">
      <c r="D595" s="343"/>
      <c r="E595" s="343"/>
      <c r="F595" s="343"/>
      <c r="G595" s="343"/>
    </row>
    <row r="596" spans="4:7" x14ac:dyDescent="0.35">
      <c r="D596" s="343"/>
      <c r="E596" s="343"/>
      <c r="F596" s="343"/>
      <c r="G596" s="343"/>
    </row>
    <row r="597" spans="4:7" x14ac:dyDescent="0.35">
      <c r="D597" s="343"/>
      <c r="E597" s="343"/>
      <c r="F597" s="343"/>
      <c r="G597" s="343"/>
    </row>
    <row r="598" spans="4:7" x14ac:dyDescent="0.35">
      <c r="D598" s="343"/>
      <c r="E598" s="343"/>
      <c r="F598" s="343"/>
      <c r="G598" s="343"/>
    </row>
    <row r="599" spans="4:7" x14ac:dyDescent="0.35">
      <c r="D599" s="343"/>
      <c r="E599" s="343"/>
      <c r="F599" s="343"/>
      <c r="G599" s="343"/>
    </row>
    <row r="600" spans="4:7" x14ac:dyDescent="0.35">
      <c r="D600" s="343"/>
      <c r="E600" s="343"/>
      <c r="F600" s="343"/>
      <c r="G600" s="343"/>
    </row>
    <row r="601" spans="4:7" x14ac:dyDescent="0.35">
      <c r="D601" s="343"/>
      <c r="E601" s="343"/>
      <c r="F601" s="343"/>
      <c r="G601" s="343"/>
    </row>
    <row r="602" spans="4:7" x14ac:dyDescent="0.35">
      <c r="D602" s="343"/>
      <c r="E602" s="343"/>
      <c r="F602" s="343"/>
      <c r="G602" s="343"/>
    </row>
    <row r="603" spans="4:7" x14ac:dyDescent="0.35">
      <c r="D603" s="343"/>
      <c r="E603" s="343"/>
      <c r="F603" s="343"/>
      <c r="G603" s="343"/>
    </row>
    <row r="604" spans="4:7" x14ac:dyDescent="0.35">
      <c r="D604" s="343"/>
      <c r="E604" s="343"/>
      <c r="F604" s="343"/>
      <c r="G604" s="343"/>
    </row>
    <row r="605" spans="4:7" x14ac:dyDescent="0.35">
      <c r="D605" s="343"/>
      <c r="E605" s="343"/>
      <c r="F605" s="343"/>
      <c r="G605" s="343"/>
    </row>
    <row r="606" spans="4:7" x14ac:dyDescent="0.35">
      <c r="D606" s="343"/>
      <c r="E606" s="343"/>
      <c r="F606" s="343"/>
      <c r="G606" s="343"/>
    </row>
    <row r="607" spans="4:7" x14ac:dyDescent="0.35">
      <c r="D607" s="343"/>
      <c r="E607" s="343"/>
      <c r="F607" s="343"/>
      <c r="G607" s="343"/>
    </row>
    <row r="608" spans="4:7" x14ac:dyDescent="0.35">
      <c r="D608" s="343"/>
      <c r="E608" s="343"/>
      <c r="F608" s="343"/>
      <c r="G608" s="343"/>
    </row>
    <row r="609" spans="4:7" x14ac:dyDescent="0.35">
      <c r="D609" s="343"/>
      <c r="E609" s="343"/>
      <c r="F609" s="343"/>
      <c r="G609" s="343"/>
    </row>
    <row r="610" spans="4:7" x14ac:dyDescent="0.35">
      <c r="D610" s="343"/>
      <c r="E610" s="343"/>
      <c r="F610" s="343"/>
      <c r="G610" s="343"/>
    </row>
    <row r="611" spans="4:7" x14ac:dyDescent="0.35">
      <c r="D611" s="343"/>
      <c r="E611" s="343"/>
      <c r="F611" s="343"/>
      <c r="G611" s="343"/>
    </row>
    <row r="612" spans="4:7" x14ac:dyDescent="0.35">
      <c r="D612" s="343"/>
      <c r="E612" s="343"/>
      <c r="F612" s="343"/>
      <c r="G612" s="343"/>
    </row>
    <row r="613" spans="4:7" x14ac:dyDescent="0.35">
      <c r="D613" s="343"/>
      <c r="E613" s="343"/>
      <c r="F613" s="343"/>
      <c r="G613" s="343"/>
    </row>
    <row r="614" spans="4:7" x14ac:dyDescent="0.35">
      <c r="D614" s="343"/>
      <c r="E614" s="343"/>
      <c r="F614" s="343"/>
      <c r="G614" s="343"/>
    </row>
    <row r="615" spans="4:7" x14ac:dyDescent="0.35">
      <c r="D615" s="343"/>
      <c r="E615" s="343"/>
      <c r="F615" s="343"/>
      <c r="G615" s="343"/>
    </row>
    <row r="616" spans="4:7" x14ac:dyDescent="0.35">
      <c r="D616" s="343"/>
      <c r="E616" s="343"/>
      <c r="F616" s="343"/>
      <c r="G616" s="343"/>
    </row>
    <row r="617" spans="4:7" x14ac:dyDescent="0.35">
      <c r="D617" s="343"/>
      <c r="E617" s="343"/>
      <c r="F617" s="343"/>
      <c r="G617" s="343"/>
    </row>
    <row r="618" spans="4:7" x14ac:dyDescent="0.35">
      <c r="D618" s="343"/>
      <c r="E618" s="343"/>
      <c r="F618" s="343"/>
      <c r="G618" s="343"/>
    </row>
    <row r="619" spans="4:7" x14ac:dyDescent="0.35">
      <c r="D619" s="343"/>
      <c r="E619" s="343"/>
      <c r="F619" s="343"/>
      <c r="G619" s="343"/>
    </row>
    <row r="620" spans="4:7" x14ac:dyDescent="0.35">
      <c r="D620" s="343"/>
      <c r="E620" s="343"/>
      <c r="F620" s="343"/>
      <c r="G620" s="343"/>
    </row>
    <row r="621" spans="4:7" x14ac:dyDescent="0.35">
      <c r="D621" s="343"/>
      <c r="E621" s="343"/>
      <c r="F621" s="343"/>
      <c r="G621" s="343"/>
    </row>
    <row r="622" spans="4:7" x14ac:dyDescent="0.35">
      <c r="D622" s="343"/>
      <c r="E622" s="343"/>
      <c r="F622" s="343"/>
      <c r="G622" s="343"/>
    </row>
    <row r="623" spans="4:7" x14ac:dyDescent="0.35">
      <c r="D623" s="343"/>
      <c r="E623" s="343"/>
      <c r="F623" s="343"/>
      <c r="G623" s="343"/>
    </row>
    <row r="624" spans="4:7" x14ac:dyDescent="0.35">
      <c r="D624" s="343"/>
      <c r="E624" s="343"/>
      <c r="F624" s="343"/>
      <c r="G624" s="343"/>
    </row>
    <row r="625" spans="4:7" x14ac:dyDescent="0.35">
      <c r="D625" s="343"/>
      <c r="E625" s="343"/>
      <c r="F625" s="343"/>
      <c r="G625" s="343"/>
    </row>
    <row r="626" spans="4:7" x14ac:dyDescent="0.35">
      <c r="D626" s="343"/>
      <c r="E626" s="343"/>
      <c r="F626" s="343"/>
      <c r="G626" s="343"/>
    </row>
    <row r="627" spans="4:7" x14ac:dyDescent="0.35">
      <c r="D627" s="343"/>
      <c r="E627" s="343"/>
      <c r="F627" s="343"/>
      <c r="G627" s="343"/>
    </row>
    <row r="628" spans="4:7" x14ac:dyDescent="0.35">
      <c r="D628" s="343"/>
      <c r="E628" s="343"/>
      <c r="F628" s="343"/>
      <c r="G628" s="343"/>
    </row>
    <row r="629" spans="4:7" x14ac:dyDescent="0.35">
      <c r="D629" s="343"/>
      <c r="E629" s="343"/>
      <c r="F629" s="343"/>
      <c r="G629" s="343"/>
    </row>
    <row r="630" spans="4:7" x14ac:dyDescent="0.35">
      <c r="D630" s="343"/>
      <c r="E630" s="343"/>
      <c r="F630" s="343"/>
      <c r="G630" s="343"/>
    </row>
    <row r="631" spans="4:7" x14ac:dyDescent="0.35">
      <c r="D631" s="343"/>
      <c r="E631" s="343"/>
      <c r="F631" s="343"/>
      <c r="G631" s="343"/>
    </row>
    <row r="632" spans="4:7" x14ac:dyDescent="0.35">
      <c r="D632" s="343"/>
      <c r="E632" s="343"/>
      <c r="F632" s="343"/>
      <c r="G632" s="343"/>
    </row>
    <row r="633" spans="4:7" x14ac:dyDescent="0.35">
      <c r="D633" s="343"/>
      <c r="E633" s="343"/>
      <c r="F633" s="343"/>
      <c r="G633" s="343"/>
    </row>
    <row r="634" spans="4:7" x14ac:dyDescent="0.35">
      <c r="D634" s="343"/>
      <c r="E634" s="343"/>
      <c r="F634" s="343"/>
      <c r="G634" s="343"/>
    </row>
    <row r="635" spans="4:7" x14ac:dyDescent="0.35">
      <c r="D635" s="343"/>
      <c r="E635" s="343"/>
      <c r="F635" s="343"/>
      <c r="G635" s="343"/>
    </row>
    <row r="636" spans="4:7" x14ac:dyDescent="0.35">
      <c r="D636" s="343"/>
      <c r="E636" s="343"/>
      <c r="F636" s="343"/>
      <c r="G636" s="343"/>
    </row>
    <row r="637" spans="4:7" x14ac:dyDescent="0.35">
      <c r="D637" s="343"/>
      <c r="E637" s="343"/>
      <c r="F637" s="343"/>
      <c r="G637" s="343"/>
    </row>
    <row r="638" spans="4:7" x14ac:dyDescent="0.35">
      <c r="D638" s="343"/>
      <c r="E638" s="343"/>
      <c r="F638" s="343"/>
      <c r="G638" s="343"/>
    </row>
    <row r="639" spans="4:7" x14ac:dyDescent="0.35">
      <c r="D639" s="343"/>
      <c r="E639" s="343"/>
      <c r="F639" s="343"/>
      <c r="G639" s="343"/>
    </row>
    <row r="640" spans="4:7" x14ac:dyDescent="0.35">
      <c r="D640" s="343"/>
      <c r="E640" s="343"/>
      <c r="F640" s="343"/>
      <c r="G640" s="343"/>
    </row>
    <row r="641" spans="4:7" x14ac:dyDescent="0.35">
      <c r="D641" s="343"/>
      <c r="E641" s="343"/>
      <c r="F641" s="343"/>
      <c r="G641" s="343"/>
    </row>
    <row r="642" spans="4:7" x14ac:dyDescent="0.35">
      <c r="D642" s="343"/>
      <c r="E642" s="343"/>
      <c r="F642" s="343"/>
      <c r="G642" s="343"/>
    </row>
    <row r="643" spans="4:7" x14ac:dyDescent="0.35">
      <c r="D643" s="343"/>
      <c r="E643" s="343"/>
      <c r="F643" s="343"/>
      <c r="G643" s="343"/>
    </row>
    <row r="644" spans="4:7" x14ac:dyDescent="0.35">
      <c r="D644" s="343"/>
      <c r="E644" s="343"/>
      <c r="F644" s="343"/>
      <c r="G644" s="343"/>
    </row>
    <row r="645" spans="4:7" x14ac:dyDescent="0.35">
      <c r="D645" s="343"/>
      <c r="E645" s="343"/>
      <c r="F645" s="343"/>
      <c r="G645" s="343"/>
    </row>
    <row r="646" spans="4:7" x14ac:dyDescent="0.35">
      <c r="D646" s="343"/>
      <c r="E646" s="343"/>
      <c r="F646" s="343"/>
      <c r="G646" s="343"/>
    </row>
    <row r="647" spans="4:7" x14ac:dyDescent="0.35">
      <c r="D647" s="343"/>
      <c r="E647" s="343"/>
      <c r="F647" s="343"/>
      <c r="G647" s="343"/>
    </row>
    <row r="648" spans="4:7" x14ac:dyDescent="0.35">
      <c r="D648" s="343"/>
      <c r="E648" s="343"/>
      <c r="F648" s="343"/>
      <c r="G648" s="343"/>
    </row>
    <row r="649" spans="4:7" x14ac:dyDescent="0.35">
      <c r="D649" s="343"/>
      <c r="E649" s="343"/>
      <c r="F649" s="343"/>
      <c r="G649" s="343"/>
    </row>
    <row r="650" spans="4:7" x14ac:dyDescent="0.35">
      <c r="D650" s="343"/>
      <c r="E650" s="343"/>
      <c r="F650" s="343"/>
      <c r="G650" s="343"/>
    </row>
    <row r="651" spans="4:7" x14ac:dyDescent="0.35">
      <c r="D651" s="343"/>
      <c r="E651" s="343"/>
      <c r="F651" s="343"/>
      <c r="G651" s="343"/>
    </row>
    <row r="652" spans="4:7" x14ac:dyDescent="0.35">
      <c r="D652" s="343"/>
      <c r="E652" s="343"/>
      <c r="F652" s="343"/>
      <c r="G652" s="343"/>
    </row>
    <row r="653" spans="4:7" x14ac:dyDescent="0.35">
      <c r="D653" s="343"/>
      <c r="E653" s="343"/>
      <c r="F653" s="343"/>
      <c r="G653" s="343"/>
    </row>
    <row r="654" spans="4:7" x14ac:dyDescent="0.35">
      <c r="D654" s="343"/>
      <c r="E654" s="343"/>
      <c r="F654" s="343"/>
      <c r="G654" s="343"/>
    </row>
    <row r="655" spans="4:7" x14ac:dyDescent="0.35">
      <c r="D655" s="343"/>
      <c r="E655" s="343"/>
      <c r="F655" s="343"/>
      <c r="G655" s="343"/>
    </row>
    <row r="656" spans="4:7" x14ac:dyDescent="0.35">
      <c r="D656" s="343"/>
      <c r="E656" s="343"/>
      <c r="F656" s="343"/>
      <c r="G656" s="343"/>
    </row>
    <row r="657" spans="4:7" x14ac:dyDescent="0.35">
      <c r="D657" s="343"/>
      <c r="E657" s="343"/>
      <c r="F657" s="343"/>
      <c r="G657" s="343"/>
    </row>
    <row r="658" spans="4:7" x14ac:dyDescent="0.35">
      <c r="D658" s="343"/>
      <c r="E658" s="343"/>
      <c r="F658" s="343"/>
      <c r="G658" s="343"/>
    </row>
    <row r="659" spans="4:7" x14ac:dyDescent="0.35">
      <c r="D659" s="343"/>
      <c r="E659" s="343"/>
      <c r="F659" s="343"/>
      <c r="G659" s="343"/>
    </row>
    <row r="660" spans="4:7" x14ac:dyDescent="0.35">
      <c r="D660" s="343"/>
      <c r="E660" s="343"/>
      <c r="F660" s="343"/>
      <c r="G660" s="343"/>
    </row>
    <row r="661" spans="4:7" x14ac:dyDescent="0.35">
      <c r="D661" s="343"/>
      <c r="E661" s="343"/>
      <c r="F661" s="343"/>
      <c r="G661" s="343"/>
    </row>
    <row r="662" spans="4:7" x14ac:dyDescent="0.35">
      <c r="D662" s="343"/>
      <c r="E662" s="343"/>
      <c r="F662" s="343"/>
      <c r="G662" s="343"/>
    </row>
    <row r="663" spans="4:7" x14ac:dyDescent="0.35">
      <c r="D663" s="343"/>
      <c r="E663" s="343"/>
      <c r="F663" s="343"/>
      <c r="G663" s="343"/>
    </row>
    <row r="664" spans="4:7" x14ac:dyDescent="0.35">
      <c r="D664" s="343"/>
      <c r="E664" s="343"/>
      <c r="F664" s="343"/>
      <c r="G664" s="343"/>
    </row>
    <row r="665" spans="4:7" x14ac:dyDescent="0.35">
      <c r="D665" s="343"/>
      <c r="E665" s="343"/>
      <c r="F665" s="343"/>
      <c r="G665" s="343"/>
    </row>
    <row r="666" spans="4:7" x14ac:dyDescent="0.35">
      <c r="D666" s="343"/>
      <c r="E666" s="343"/>
      <c r="F666" s="343"/>
      <c r="G666" s="343"/>
    </row>
    <row r="667" spans="4:7" x14ac:dyDescent="0.35">
      <c r="D667" s="343"/>
      <c r="E667" s="343"/>
      <c r="F667" s="343"/>
      <c r="G667" s="343"/>
    </row>
    <row r="668" spans="4:7" x14ac:dyDescent="0.35">
      <c r="D668" s="343"/>
      <c r="E668" s="343"/>
      <c r="F668" s="343"/>
      <c r="G668" s="343"/>
    </row>
    <row r="669" spans="4:7" x14ac:dyDescent="0.35">
      <c r="D669" s="343"/>
      <c r="E669" s="343"/>
      <c r="F669" s="343"/>
      <c r="G669" s="343"/>
    </row>
    <row r="670" spans="4:7" x14ac:dyDescent="0.35">
      <c r="D670" s="343"/>
      <c r="E670" s="343"/>
      <c r="F670" s="343"/>
      <c r="G670" s="343"/>
    </row>
    <row r="671" spans="4:7" x14ac:dyDescent="0.35">
      <c r="D671" s="343"/>
      <c r="E671" s="343"/>
      <c r="F671" s="343"/>
      <c r="G671" s="343"/>
    </row>
    <row r="672" spans="4:7" x14ac:dyDescent="0.35">
      <c r="D672" s="343"/>
      <c r="E672" s="343"/>
      <c r="F672" s="343"/>
      <c r="G672" s="343"/>
    </row>
    <row r="673" spans="4:7" x14ac:dyDescent="0.35">
      <c r="D673" s="343"/>
      <c r="E673" s="343"/>
      <c r="F673" s="343"/>
      <c r="G673" s="343"/>
    </row>
    <row r="674" spans="4:7" x14ac:dyDescent="0.35">
      <c r="D674" s="343"/>
      <c r="E674" s="343"/>
      <c r="F674" s="343"/>
      <c r="G674" s="343"/>
    </row>
    <row r="675" spans="4:7" x14ac:dyDescent="0.35">
      <c r="D675" s="343"/>
      <c r="E675" s="343"/>
      <c r="F675" s="343"/>
      <c r="G675" s="343"/>
    </row>
    <row r="676" spans="4:7" x14ac:dyDescent="0.35">
      <c r="D676" s="343"/>
      <c r="E676" s="343"/>
      <c r="F676" s="343"/>
      <c r="G676" s="343"/>
    </row>
    <row r="677" spans="4:7" x14ac:dyDescent="0.35">
      <c r="D677" s="343"/>
      <c r="E677" s="343"/>
      <c r="F677" s="343"/>
      <c r="G677" s="343"/>
    </row>
    <row r="678" spans="4:7" x14ac:dyDescent="0.35">
      <c r="D678" s="343"/>
      <c r="E678" s="343"/>
      <c r="F678" s="343"/>
      <c r="G678" s="343"/>
    </row>
    <row r="679" spans="4:7" x14ac:dyDescent="0.35">
      <c r="D679" s="343"/>
      <c r="E679" s="343"/>
      <c r="F679" s="343"/>
      <c r="G679" s="343"/>
    </row>
    <row r="680" spans="4:7" x14ac:dyDescent="0.35">
      <c r="D680" s="343"/>
      <c r="E680" s="343"/>
      <c r="F680" s="343"/>
      <c r="G680" s="343"/>
    </row>
    <row r="681" spans="4:7" x14ac:dyDescent="0.35">
      <c r="D681" s="343"/>
      <c r="E681" s="343"/>
      <c r="F681" s="343"/>
      <c r="G681" s="343"/>
    </row>
    <row r="682" spans="4:7" x14ac:dyDescent="0.35">
      <c r="D682" s="343"/>
      <c r="E682" s="343"/>
      <c r="F682" s="343"/>
      <c r="G682" s="343"/>
    </row>
    <row r="683" spans="4:7" x14ac:dyDescent="0.35">
      <c r="D683" s="343"/>
      <c r="E683" s="343"/>
      <c r="F683" s="343"/>
      <c r="G683" s="343"/>
    </row>
    <row r="684" spans="4:7" x14ac:dyDescent="0.35">
      <c r="D684" s="343"/>
      <c r="E684" s="343"/>
      <c r="F684" s="343"/>
      <c r="G684" s="343"/>
    </row>
    <row r="685" spans="4:7" x14ac:dyDescent="0.35">
      <c r="D685" s="343"/>
      <c r="E685" s="343"/>
      <c r="F685" s="343"/>
      <c r="G685" s="343"/>
    </row>
    <row r="686" spans="4:7" x14ac:dyDescent="0.35">
      <c r="D686" s="343"/>
      <c r="E686" s="343"/>
      <c r="F686" s="343"/>
      <c r="G686" s="343"/>
    </row>
    <row r="687" spans="4:7" x14ac:dyDescent="0.35">
      <c r="D687" s="343"/>
      <c r="E687" s="343"/>
      <c r="F687" s="343"/>
      <c r="G687" s="343"/>
    </row>
    <row r="688" spans="4:7" x14ac:dyDescent="0.35">
      <c r="D688" s="343"/>
      <c r="E688" s="343"/>
      <c r="F688" s="343"/>
      <c r="G688" s="343"/>
    </row>
    <row r="689" spans="4:7" x14ac:dyDescent="0.35">
      <c r="D689" s="343"/>
      <c r="E689" s="343"/>
      <c r="F689" s="343"/>
      <c r="G689" s="343"/>
    </row>
    <row r="690" spans="4:7" x14ac:dyDescent="0.35">
      <c r="D690" s="343"/>
      <c r="E690" s="343"/>
      <c r="F690" s="343"/>
      <c r="G690" s="343"/>
    </row>
    <row r="691" spans="4:7" x14ac:dyDescent="0.35">
      <c r="D691" s="343"/>
      <c r="E691" s="343"/>
      <c r="F691" s="343"/>
      <c r="G691" s="343"/>
    </row>
    <row r="692" spans="4:7" x14ac:dyDescent="0.35">
      <c r="D692" s="343"/>
      <c r="E692" s="343"/>
      <c r="F692" s="343"/>
      <c r="G692" s="343"/>
    </row>
    <row r="693" spans="4:7" x14ac:dyDescent="0.35">
      <c r="D693" s="343"/>
      <c r="E693" s="343"/>
      <c r="F693" s="343"/>
      <c r="G693" s="343"/>
    </row>
    <row r="694" spans="4:7" x14ac:dyDescent="0.35">
      <c r="D694" s="343"/>
      <c r="E694" s="343"/>
      <c r="F694" s="343"/>
      <c r="G694" s="343"/>
    </row>
    <row r="695" spans="4:7" x14ac:dyDescent="0.35">
      <c r="D695" s="343"/>
      <c r="E695" s="343"/>
      <c r="F695" s="343"/>
      <c r="G695" s="343"/>
    </row>
    <row r="696" spans="4:7" x14ac:dyDescent="0.35">
      <c r="D696" s="343"/>
      <c r="E696" s="343"/>
      <c r="F696" s="343"/>
      <c r="G696" s="343"/>
    </row>
    <row r="697" spans="4:7" x14ac:dyDescent="0.35">
      <c r="D697" s="343"/>
      <c r="E697" s="343"/>
      <c r="F697" s="343"/>
      <c r="G697" s="343"/>
    </row>
    <row r="698" spans="4:7" x14ac:dyDescent="0.35">
      <c r="D698" s="343"/>
      <c r="E698" s="343"/>
      <c r="F698" s="343"/>
      <c r="G698" s="343"/>
    </row>
    <row r="699" spans="4:7" x14ac:dyDescent="0.35">
      <c r="D699" s="343"/>
      <c r="E699" s="343"/>
      <c r="F699" s="343"/>
      <c r="G699" s="343"/>
    </row>
    <row r="700" spans="4:7" x14ac:dyDescent="0.35">
      <c r="D700" s="343"/>
      <c r="E700" s="343"/>
      <c r="F700" s="343"/>
      <c r="G700" s="343"/>
    </row>
    <row r="701" spans="4:7" x14ac:dyDescent="0.35">
      <c r="D701" s="343"/>
      <c r="E701" s="343"/>
      <c r="F701" s="343"/>
      <c r="G701" s="343"/>
    </row>
    <row r="702" spans="4:7" x14ac:dyDescent="0.35">
      <c r="D702" s="343"/>
      <c r="E702" s="343"/>
      <c r="F702" s="343"/>
      <c r="G702" s="343"/>
    </row>
    <row r="703" spans="4:7" x14ac:dyDescent="0.35">
      <c r="D703" s="343"/>
      <c r="E703" s="343"/>
      <c r="F703" s="343"/>
      <c r="G703" s="343"/>
    </row>
    <row r="704" spans="4:7" x14ac:dyDescent="0.35">
      <c r="D704" s="343"/>
      <c r="E704" s="343"/>
      <c r="F704" s="343"/>
      <c r="G704" s="343"/>
    </row>
    <row r="705" spans="4:7" x14ac:dyDescent="0.35">
      <c r="D705" s="343"/>
      <c r="E705" s="343"/>
      <c r="F705" s="343"/>
      <c r="G705" s="343"/>
    </row>
    <row r="706" spans="4:7" x14ac:dyDescent="0.35">
      <c r="D706" s="343"/>
      <c r="E706" s="343"/>
      <c r="F706" s="343"/>
      <c r="G706" s="343"/>
    </row>
    <row r="707" spans="4:7" x14ac:dyDescent="0.35">
      <c r="D707" s="343"/>
      <c r="E707" s="343"/>
      <c r="F707" s="343"/>
      <c r="G707" s="343"/>
    </row>
    <row r="708" spans="4:7" x14ac:dyDescent="0.35">
      <c r="D708" s="343"/>
      <c r="E708" s="343"/>
      <c r="F708" s="343"/>
      <c r="G708" s="343"/>
    </row>
    <row r="709" spans="4:7" x14ac:dyDescent="0.35">
      <c r="D709" s="343"/>
      <c r="E709" s="343"/>
      <c r="F709" s="343"/>
      <c r="G709" s="343"/>
    </row>
    <row r="710" spans="4:7" x14ac:dyDescent="0.35">
      <c r="D710" s="343"/>
      <c r="E710" s="343"/>
      <c r="F710" s="343"/>
      <c r="G710" s="343"/>
    </row>
    <row r="711" spans="4:7" x14ac:dyDescent="0.35">
      <c r="D711" s="343"/>
      <c r="E711" s="343"/>
      <c r="F711" s="343"/>
      <c r="G711" s="343"/>
    </row>
    <row r="712" spans="4:7" x14ac:dyDescent="0.35">
      <c r="D712" s="343"/>
      <c r="E712" s="343"/>
      <c r="F712" s="343"/>
      <c r="G712" s="343"/>
    </row>
    <row r="713" spans="4:7" x14ac:dyDescent="0.35">
      <c r="D713" s="343"/>
      <c r="E713" s="343"/>
      <c r="F713" s="343"/>
      <c r="G713" s="343"/>
    </row>
    <row r="714" spans="4:7" x14ac:dyDescent="0.35">
      <c r="D714" s="343"/>
      <c r="E714" s="343"/>
      <c r="F714" s="343"/>
      <c r="G714" s="343"/>
    </row>
    <row r="715" spans="4:7" x14ac:dyDescent="0.35">
      <c r="D715" s="343"/>
      <c r="E715" s="343"/>
      <c r="F715" s="343"/>
      <c r="G715" s="343"/>
    </row>
    <row r="716" spans="4:7" x14ac:dyDescent="0.35">
      <c r="D716" s="343"/>
      <c r="E716" s="343"/>
      <c r="F716" s="343"/>
      <c r="G716" s="343"/>
    </row>
    <row r="717" spans="4:7" x14ac:dyDescent="0.35">
      <c r="D717" s="343"/>
      <c r="E717" s="343"/>
      <c r="F717" s="343"/>
      <c r="G717" s="343"/>
    </row>
    <row r="718" spans="4:7" x14ac:dyDescent="0.35">
      <c r="D718" s="343"/>
      <c r="E718" s="343"/>
      <c r="F718" s="343"/>
      <c r="G718" s="343"/>
    </row>
    <row r="719" spans="4:7" x14ac:dyDescent="0.35">
      <c r="D719" s="343"/>
      <c r="E719" s="343"/>
      <c r="F719" s="343"/>
      <c r="G719" s="343"/>
    </row>
    <row r="720" spans="4:7" x14ac:dyDescent="0.35">
      <c r="D720" s="343"/>
      <c r="E720" s="343"/>
      <c r="F720" s="343"/>
      <c r="G720" s="343"/>
    </row>
    <row r="721" spans="4:7" x14ac:dyDescent="0.35">
      <c r="D721" s="343"/>
      <c r="E721" s="343"/>
      <c r="F721" s="343"/>
      <c r="G721" s="343"/>
    </row>
    <row r="722" spans="4:7" x14ac:dyDescent="0.35">
      <c r="D722" s="343"/>
      <c r="E722" s="343"/>
      <c r="F722" s="343"/>
      <c r="G722" s="343"/>
    </row>
    <row r="723" spans="4:7" x14ac:dyDescent="0.35">
      <c r="D723" s="343"/>
      <c r="E723" s="343"/>
      <c r="F723" s="343"/>
      <c r="G723" s="343"/>
    </row>
    <row r="724" spans="4:7" x14ac:dyDescent="0.35">
      <c r="D724" s="343"/>
      <c r="E724" s="343"/>
      <c r="F724" s="343"/>
      <c r="G724" s="343"/>
    </row>
    <row r="725" spans="4:7" x14ac:dyDescent="0.35">
      <c r="D725" s="343"/>
      <c r="E725" s="343"/>
      <c r="F725" s="343"/>
      <c r="G725" s="343"/>
    </row>
    <row r="726" spans="4:7" x14ac:dyDescent="0.35">
      <c r="D726" s="343"/>
      <c r="E726" s="343"/>
      <c r="F726" s="343"/>
      <c r="G726" s="343"/>
    </row>
    <row r="727" spans="4:7" x14ac:dyDescent="0.35">
      <c r="D727" s="343"/>
      <c r="E727" s="343"/>
      <c r="F727" s="343"/>
      <c r="G727" s="343"/>
    </row>
    <row r="728" spans="4:7" x14ac:dyDescent="0.35">
      <c r="D728" s="343"/>
      <c r="E728" s="343"/>
      <c r="F728" s="343"/>
      <c r="G728" s="343"/>
    </row>
    <row r="729" spans="4:7" x14ac:dyDescent="0.35">
      <c r="D729" s="343"/>
      <c r="E729" s="343"/>
      <c r="F729" s="343"/>
      <c r="G729" s="343"/>
    </row>
    <row r="730" spans="4:7" x14ac:dyDescent="0.35">
      <c r="D730" s="343"/>
      <c r="E730" s="343"/>
      <c r="F730" s="343"/>
      <c r="G730" s="343"/>
    </row>
    <row r="731" spans="4:7" x14ac:dyDescent="0.35">
      <c r="D731" s="343"/>
      <c r="E731" s="343"/>
      <c r="F731" s="343"/>
      <c r="G731" s="343"/>
    </row>
    <row r="732" spans="4:7" x14ac:dyDescent="0.35">
      <c r="D732" s="343"/>
      <c r="E732" s="343"/>
      <c r="F732" s="343"/>
      <c r="G732" s="343"/>
    </row>
    <row r="733" spans="4:7" x14ac:dyDescent="0.35">
      <c r="D733" s="343"/>
      <c r="E733" s="343"/>
      <c r="F733" s="343"/>
      <c r="G733" s="343"/>
    </row>
    <row r="734" spans="4:7" x14ac:dyDescent="0.35">
      <c r="D734" s="343"/>
      <c r="E734" s="343"/>
      <c r="F734" s="343"/>
      <c r="G734" s="343"/>
    </row>
    <row r="735" spans="4:7" x14ac:dyDescent="0.35">
      <c r="D735" s="343"/>
      <c r="E735" s="343"/>
      <c r="F735" s="343"/>
      <c r="G735" s="343"/>
    </row>
    <row r="736" spans="4:7" x14ac:dyDescent="0.35">
      <c r="D736" s="343"/>
      <c r="E736" s="343"/>
      <c r="F736" s="343"/>
      <c r="G736" s="343"/>
    </row>
    <row r="737" spans="4:7" x14ac:dyDescent="0.35">
      <c r="D737" s="343"/>
      <c r="E737" s="343"/>
      <c r="F737" s="343"/>
      <c r="G737" s="343"/>
    </row>
    <row r="738" spans="4:7" x14ac:dyDescent="0.35">
      <c r="D738" s="343"/>
      <c r="E738" s="343"/>
      <c r="F738" s="343"/>
      <c r="G738" s="343"/>
    </row>
    <row r="739" spans="4:7" x14ac:dyDescent="0.35">
      <c r="D739" s="343"/>
      <c r="E739" s="343"/>
      <c r="F739" s="343"/>
      <c r="G739" s="343"/>
    </row>
    <row r="740" spans="4:7" x14ac:dyDescent="0.35">
      <c r="D740" s="343"/>
      <c r="E740" s="343"/>
      <c r="F740" s="343"/>
      <c r="G740" s="343"/>
    </row>
    <row r="741" spans="4:7" x14ac:dyDescent="0.35">
      <c r="D741" s="343"/>
      <c r="E741" s="343"/>
      <c r="F741" s="343"/>
      <c r="G741" s="343"/>
    </row>
    <row r="742" spans="4:7" x14ac:dyDescent="0.35">
      <c r="D742" s="343"/>
      <c r="E742" s="343"/>
      <c r="F742" s="343"/>
      <c r="G742" s="343"/>
    </row>
    <row r="743" spans="4:7" x14ac:dyDescent="0.35">
      <c r="D743" s="343"/>
      <c r="E743" s="343"/>
      <c r="F743" s="343"/>
      <c r="G743" s="343"/>
    </row>
    <row r="744" spans="4:7" x14ac:dyDescent="0.35">
      <c r="D744" s="343"/>
      <c r="E744" s="343"/>
      <c r="F744" s="343"/>
      <c r="G744" s="343"/>
    </row>
    <row r="745" spans="4:7" x14ac:dyDescent="0.35">
      <c r="D745" s="343"/>
      <c r="E745" s="343"/>
      <c r="F745" s="343"/>
      <c r="G745" s="343"/>
    </row>
    <row r="746" spans="4:7" x14ac:dyDescent="0.35">
      <c r="D746" s="343"/>
      <c r="E746" s="343"/>
      <c r="F746" s="343"/>
      <c r="G746" s="343"/>
    </row>
    <row r="747" spans="4:7" x14ac:dyDescent="0.35">
      <c r="D747" s="343"/>
      <c r="E747" s="343"/>
      <c r="F747" s="343"/>
      <c r="G747" s="343"/>
    </row>
    <row r="748" spans="4:7" x14ac:dyDescent="0.35">
      <c r="D748" s="343"/>
      <c r="E748" s="343"/>
      <c r="F748" s="343"/>
      <c r="G748" s="343"/>
    </row>
    <row r="749" spans="4:7" x14ac:dyDescent="0.35">
      <c r="D749" s="343"/>
      <c r="E749" s="343"/>
      <c r="F749" s="343"/>
      <c r="G749" s="343"/>
    </row>
    <row r="750" spans="4:7" x14ac:dyDescent="0.35">
      <c r="D750" s="343"/>
      <c r="E750" s="343"/>
      <c r="F750" s="343"/>
      <c r="G750" s="343"/>
    </row>
    <row r="751" spans="4:7" x14ac:dyDescent="0.35">
      <c r="D751" s="343"/>
      <c r="E751" s="343"/>
      <c r="F751" s="343"/>
      <c r="G751" s="343"/>
    </row>
    <row r="752" spans="4:7" x14ac:dyDescent="0.35">
      <c r="D752" s="343"/>
      <c r="E752" s="343"/>
      <c r="F752" s="343"/>
      <c r="G752" s="343"/>
    </row>
    <row r="753" spans="4:7" x14ac:dyDescent="0.35">
      <c r="D753" s="343"/>
      <c r="E753" s="343"/>
      <c r="F753" s="343"/>
      <c r="G753" s="343"/>
    </row>
    <row r="754" spans="4:7" x14ac:dyDescent="0.35">
      <c r="D754" s="343"/>
      <c r="E754" s="343"/>
      <c r="F754" s="343"/>
      <c r="G754" s="343"/>
    </row>
    <row r="755" spans="4:7" x14ac:dyDescent="0.35">
      <c r="D755" s="343"/>
      <c r="E755" s="343"/>
      <c r="F755" s="343"/>
      <c r="G755" s="343"/>
    </row>
    <row r="756" spans="4:7" x14ac:dyDescent="0.35">
      <c r="D756" s="343"/>
      <c r="E756" s="343"/>
      <c r="F756" s="343"/>
      <c r="G756" s="343"/>
    </row>
    <row r="757" spans="4:7" x14ac:dyDescent="0.35">
      <c r="D757" s="343"/>
      <c r="E757" s="343"/>
      <c r="F757" s="343"/>
      <c r="G757" s="343"/>
    </row>
    <row r="758" spans="4:7" x14ac:dyDescent="0.35">
      <c r="D758" s="343"/>
      <c r="E758" s="343"/>
      <c r="F758" s="343"/>
      <c r="G758" s="343"/>
    </row>
    <row r="759" spans="4:7" x14ac:dyDescent="0.35">
      <c r="D759" s="343"/>
      <c r="E759" s="343"/>
      <c r="F759" s="343"/>
      <c r="G759" s="343"/>
    </row>
    <row r="760" spans="4:7" x14ac:dyDescent="0.35">
      <c r="D760" s="343"/>
      <c r="E760" s="343"/>
      <c r="F760" s="343"/>
      <c r="G760" s="343"/>
    </row>
    <row r="761" spans="4:7" x14ac:dyDescent="0.35">
      <c r="D761" s="343"/>
      <c r="E761" s="343"/>
      <c r="F761" s="343"/>
      <c r="G761" s="343"/>
    </row>
    <row r="762" spans="4:7" x14ac:dyDescent="0.35">
      <c r="D762" s="343"/>
      <c r="E762" s="343"/>
      <c r="F762" s="343"/>
      <c r="G762" s="343"/>
    </row>
    <row r="763" spans="4:7" x14ac:dyDescent="0.35">
      <c r="D763" s="343"/>
      <c r="E763" s="343"/>
      <c r="F763" s="343"/>
      <c r="G763" s="343"/>
    </row>
    <row r="764" spans="4:7" x14ac:dyDescent="0.35">
      <c r="D764" s="343"/>
      <c r="E764" s="343"/>
      <c r="F764" s="343"/>
      <c r="G764" s="343"/>
    </row>
    <row r="765" spans="4:7" x14ac:dyDescent="0.35">
      <c r="D765" s="343"/>
      <c r="E765" s="343"/>
      <c r="F765" s="343"/>
      <c r="G765" s="343"/>
    </row>
    <row r="766" spans="4:7" x14ac:dyDescent="0.35">
      <c r="D766" s="343"/>
      <c r="E766" s="343"/>
      <c r="F766" s="343"/>
      <c r="G766" s="343"/>
    </row>
    <row r="767" spans="4:7" x14ac:dyDescent="0.35">
      <c r="D767" s="343"/>
      <c r="E767" s="343"/>
      <c r="F767" s="343"/>
      <c r="G767" s="343"/>
    </row>
    <row r="768" spans="4:7" x14ac:dyDescent="0.35">
      <c r="D768" s="343"/>
      <c r="E768" s="343"/>
      <c r="F768" s="343"/>
      <c r="G768" s="343"/>
    </row>
    <row r="769" spans="4:7" x14ac:dyDescent="0.35">
      <c r="D769" s="343"/>
      <c r="E769" s="343"/>
      <c r="F769" s="343"/>
      <c r="G769" s="343"/>
    </row>
    <row r="770" spans="4:7" x14ac:dyDescent="0.35">
      <c r="D770" s="343"/>
      <c r="E770" s="343"/>
      <c r="F770" s="343"/>
      <c r="G770" s="343"/>
    </row>
    <row r="771" spans="4:7" x14ac:dyDescent="0.35">
      <c r="D771" s="343"/>
      <c r="E771" s="343"/>
      <c r="F771" s="343"/>
      <c r="G771" s="343"/>
    </row>
    <row r="772" spans="4:7" x14ac:dyDescent="0.35">
      <c r="D772" s="343"/>
      <c r="E772" s="343"/>
      <c r="F772" s="343"/>
      <c r="G772" s="343"/>
    </row>
    <row r="773" spans="4:7" x14ac:dyDescent="0.35">
      <c r="D773" s="343"/>
      <c r="E773" s="343"/>
      <c r="F773" s="343"/>
      <c r="G773" s="343"/>
    </row>
    <row r="774" spans="4:7" x14ac:dyDescent="0.35">
      <c r="D774" s="343"/>
      <c r="E774" s="343"/>
      <c r="F774" s="343"/>
      <c r="G774" s="343"/>
    </row>
    <row r="775" spans="4:7" x14ac:dyDescent="0.35">
      <c r="D775" s="343"/>
      <c r="E775" s="343"/>
      <c r="F775" s="343"/>
      <c r="G775" s="343"/>
    </row>
    <row r="776" spans="4:7" x14ac:dyDescent="0.35">
      <c r="D776" s="343"/>
      <c r="E776" s="343"/>
      <c r="F776" s="343"/>
      <c r="G776" s="343"/>
    </row>
    <row r="777" spans="4:7" x14ac:dyDescent="0.35">
      <c r="D777" s="343"/>
      <c r="E777" s="343"/>
      <c r="F777" s="343"/>
      <c r="G777" s="343"/>
    </row>
    <row r="778" spans="4:7" x14ac:dyDescent="0.35">
      <c r="D778" s="343"/>
      <c r="E778" s="343"/>
      <c r="F778" s="343"/>
      <c r="G778" s="343"/>
    </row>
    <row r="779" spans="4:7" x14ac:dyDescent="0.35">
      <c r="D779" s="343"/>
      <c r="E779" s="343"/>
      <c r="F779" s="343"/>
      <c r="G779" s="343"/>
    </row>
    <row r="780" spans="4:7" x14ac:dyDescent="0.35">
      <c r="D780" s="343"/>
      <c r="E780" s="343"/>
      <c r="F780" s="343"/>
      <c r="G780" s="343"/>
    </row>
    <row r="781" spans="4:7" x14ac:dyDescent="0.35">
      <c r="D781" s="343"/>
      <c r="E781" s="343"/>
      <c r="F781" s="343"/>
      <c r="G781" s="343"/>
    </row>
    <row r="782" spans="4:7" x14ac:dyDescent="0.35">
      <c r="D782" s="343"/>
      <c r="E782" s="343"/>
      <c r="F782" s="343"/>
      <c r="G782" s="343"/>
    </row>
    <row r="783" spans="4:7" x14ac:dyDescent="0.35">
      <c r="D783" s="343"/>
      <c r="E783" s="343"/>
      <c r="F783" s="343"/>
      <c r="G783" s="343"/>
    </row>
    <row r="784" spans="4:7" x14ac:dyDescent="0.35">
      <c r="D784" s="343"/>
      <c r="E784" s="343"/>
      <c r="F784" s="343"/>
      <c r="G784" s="343"/>
    </row>
    <row r="785" spans="4:7" x14ac:dyDescent="0.35">
      <c r="D785" s="343"/>
      <c r="E785" s="343"/>
      <c r="F785" s="343"/>
      <c r="G785" s="343"/>
    </row>
    <row r="786" spans="4:7" x14ac:dyDescent="0.35">
      <c r="D786" s="343"/>
      <c r="E786" s="343"/>
      <c r="F786" s="343"/>
      <c r="G786" s="343"/>
    </row>
    <row r="787" spans="4:7" x14ac:dyDescent="0.35">
      <c r="D787" s="343"/>
      <c r="E787" s="343"/>
      <c r="F787" s="343"/>
      <c r="G787" s="343"/>
    </row>
    <row r="788" spans="4:7" x14ac:dyDescent="0.35">
      <c r="D788" s="343"/>
      <c r="E788" s="343"/>
      <c r="F788" s="343"/>
      <c r="G788" s="343"/>
    </row>
    <row r="789" spans="4:7" x14ac:dyDescent="0.35">
      <c r="D789" s="343"/>
      <c r="E789" s="343"/>
      <c r="F789" s="343"/>
      <c r="G789" s="343"/>
    </row>
    <row r="790" spans="4:7" x14ac:dyDescent="0.35">
      <c r="D790" s="343"/>
      <c r="E790" s="343"/>
      <c r="F790" s="343"/>
      <c r="G790" s="343"/>
    </row>
    <row r="791" spans="4:7" x14ac:dyDescent="0.35">
      <c r="D791" s="343"/>
      <c r="E791" s="343"/>
      <c r="F791" s="343"/>
      <c r="G791" s="343"/>
    </row>
    <row r="792" spans="4:7" x14ac:dyDescent="0.35">
      <c r="D792" s="343"/>
      <c r="E792" s="343"/>
      <c r="F792" s="343"/>
      <c r="G792" s="343"/>
    </row>
    <row r="793" spans="4:7" x14ac:dyDescent="0.35">
      <c r="D793" s="343"/>
      <c r="E793" s="343"/>
      <c r="F793" s="343"/>
      <c r="G793" s="343"/>
    </row>
    <row r="794" spans="4:7" x14ac:dyDescent="0.35">
      <c r="D794" s="343"/>
      <c r="E794" s="343"/>
      <c r="F794" s="343"/>
      <c r="G794" s="343"/>
    </row>
    <row r="795" spans="4:7" x14ac:dyDescent="0.35">
      <c r="D795" s="343"/>
      <c r="E795" s="343"/>
      <c r="F795" s="343"/>
      <c r="G795" s="343"/>
    </row>
    <row r="796" spans="4:7" x14ac:dyDescent="0.35">
      <c r="D796" s="343"/>
      <c r="E796" s="343"/>
      <c r="F796" s="343"/>
      <c r="G796" s="343"/>
    </row>
    <row r="797" spans="4:7" x14ac:dyDescent="0.35">
      <c r="D797" s="343"/>
      <c r="E797" s="343"/>
      <c r="F797" s="343"/>
      <c r="G797" s="343"/>
    </row>
    <row r="798" spans="4:7" x14ac:dyDescent="0.35">
      <c r="D798" s="343"/>
      <c r="E798" s="343"/>
      <c r="F798" s="343"/>
      <c r="G798" s="343"/>
    </row>
    <row r="799" spans="4:7" x14ac:dyDescent="0.35">
      <c r="D799" s="343"/>
      <c r="E799" s="343"/>
      <c r="F799" s="343"/>
      <c r="G799" s="343"/>
    </row>
    <row r="800" spans="4:7" x14ac:dyDescent="0.35">
      <c r="D800" s="343"/>
      <c r="E800" s="343"/>
      <c r="F800" s="343"/>
      <c r="G800" s="343"/>
    </row>
    <row r="801" spans="4:7" x14ac:dyDescent="0.35">
      <c r="D801" s="343"/>
      <c r="E801" s="343"/>
      <c r="F801" s="343"/>
      <c r="G801" s="343"/>
    </row>
    <row r="802" spans="4:7" x14ac:dyDescent="0.35">
      <c r="D802" s="343"/>
      <c r="E802" s="343"/>
      <c r="F802" s="343"/>
      <c r="G802" s="343"/>
    </row>
    <row r="803" spans="4:7" x14ac:dyDescent="0.35">
      <c r="D803" s="343"/>
      <c r="E803" s="343"/>
      <c r="F803" s="343"/>
      <c r="G803" s="343"/>
    </row>
    <row r="804" spans="4:7" x14ac:dyDescent="0.35">
      <c r="D804" s="343"/>
      <c r="E804" s="343"/>
      <c r="F804" s="343"/>
      <c r="G804" s="343"/>
    </row>
    <row r="805" spans="4:7" x14ac:dyDescent="0.35">
      <c r="D805" s="343"/>
      <c r="E805" s="343"/>
      <c r="F805" s="343"/>
      <c r="G805" s="343"/>
    </row>
    <row r="806" spans="4:7" x14ac:dyDescent="0.35">
      <c r="D806" s="343"/>
      <c r="E806" s="343"/>
      <c r="F806" s="343"/>
      <c r="G806" s="343"/>
    </row>
    <row r="807" spans="4:7" x14ac:dyDescent="0.35">
      <c r="D807" s="343"/>
      <c r="E807" s="343"/>
      <c r="F807" s="343"/>
      <c r="G807" s="343"/>
    </row>
    <row r="808" spans="4:7" x14ac:dyDescent="0.35">
      <c r="D808" s="343"/>
      <c r="E808" s="343"/>
      <c r="F808" s="343"/>
      <c r="G808" s="343"/>
    </row>
    <row r="809" spans="4:7" x14ac:dyDescent="0.35">
      <c r="D809" s="343"/>
      <c r="E809" s="343"/>
      <c r="F809" s="343"/>
      <c r="G809" s="343"/>
    </row>
    <row r="810" spans="4:7" x14ac:dyDescent="0.35">
      <c r="D810" s="343"/>
      <c r="E810" s="343"/>
      <c r="F810" s="343"/>
      <c r="G810" s="343"/>
    </row>
    <row r="811" spans="4:7" x14ac:dyDescent="0.35">
      <c r="D811" s="343"/>
      <c r="E811" s="343"/>
      <c r="F811" s="343"/>
      <c r="G811" s="343"/>
    </row>
    <row r="812" spans="4:7" x14ac:dyDescent="0.35">
      <c r="D812" s="343"/>
      <c r="E812" s="343"/>
      <c r="F812" s="343"/>
      <c r="G812" s="343"/>
    </row>
    <row r="813" spans="4:7" x14ac:dyDescent="0.35">
      <c r="D813" s="343"/>
      <c r="E813" s="343"/>
      <c r="F813" s="343"/>
      <c r="G813" s="343"/>
    </row>
    <row r="814" spans="4:7" x14ac:dyDescent="0.35">
      <c r="D814" s="343"/>
      <c r="E814" s="343"/>
      <c r="F814" s="343"/>
      <c r="G814" s="343"/>
    </row>
    <row r="815" spans="4:7" x14ac:dyDescent="0.35">
      <c r="D815" s="343"/>
      <c r="E815" s="343"/>
      <c r="F815" s="343"/>
      <c r="G815" s="343"/>
    </row>
    <row r="816" spans="4:7" x14ac:dyDescent="0.35">
      <c r="D816" s="343"/>
      <c r="E816" s="343"/>
      <c r="F816" s="343"/>
      <c r="G816" s="343"/>
    </row>
    <row r="817" spans="4:7" x14ac:dyDescent="0.35">
      <c r="D817" s="343"/>
      <c r="E817" s="343"/>
      <c r="F817" s="343"/>
      <c r="G817" s="343"/>
    </row>
    <row r="818" spans="4:7" x14ac:dyDescent="0.35">
      <c r="D818" s="343"/>
      <c r="E818" s="343"/>
      <c r="F818" s="343"/>
      <c r="G818" s="343"/>
    </row>
    <row r="819" spans="4:7" x14ac:dyDescent="0.35">
      <c r="D819" s="343"/>
      <c r="E819" s="343"/>
      <c r="F819" s="343"/>
      <c r="G819" s="343"/>
    </row>
    <row r="820" spans="4:7" x14ac:dyDescent="0.35">
      <c r="D820" s="343"/>
      <c r="E820" s="343"/>
      <c r="F820" s="343"/>
      <c r="G820" s="343"/>
    </row>
    <row r="821" spans="4:7" x14ac:dyDescent="0.35">
      <c r="D821" s="343"/>
      <c r="E821" s="343"/>
      <c r="F821" s="343"/>
      <c r="G821" s="343"/>
    </row>
    <row r="822" spans="4:7" x14ac:dyDescent="0.35">
      <c r="D822" s="343"/>
      <c r="E822" s="343"/>
      <c r="F822" s="343"/>
      <c r="G822" s="343"/>
    </row>
    <row r="823" spans="4:7" x14ac:dyDescent="0.35">
      <c r="D823" s="343"/>
      <c r="E823" s="343"/>
      <c r="F823" s="343"/>
      <c r="G823" s="343"/>
    </row>
    <row r="824" spans="4:7" x14ac:dyDescent="0.35">
      <c r="D824" s="343"/>
      <c r="E824" s="343"/>
      <c r="F824" s="343"/>
      <c r="G824" s="343"/>
    </row>
    <row r="825" spans="4:7" x14ac:dyDescent="0.35">
      <c r="D825" s="343"/>
      <c r="E825" s="343"/>
      <c r="F825" s="343"/>
      <c r="G825" s="343"/>
    </row>
    <row r="826" spans="4:7" x14ac:dyDescent="0.35">
      <c r="D826" s="343"/>
      <c r="E826" s="343"/>
      <c r="F826" s="343"/>
      <c r="G826" s="343"/>
    </row>
    <row r="827" spans="4:7" x14ac:dyDescent="0.35">
      <c r="D827" s="343"/>
      <c r="E827" s="343"/>
      <c r="F827" s="343"/>
      <c r="G827" s="343"/>
    </row>
    <row r="828" spans="4:7" x14ac:dyDescent="0.35">
      <c r="D828" s="343"/>
      <c r="E828" s="343"/>
      <c r="F828" s="343"/>
      <c r="G828" s="343"/>
    </row>
    <row r="829" spans="4:7" x14ac:dyDescent="0.35">
      <c r="D829" s="343"/>
      <c r="E829" s="343"/>
      <c r="F829" s="343"/>
      <c r="G829" s="343"/>
    </row>
    <row r="830" spans="4:7" x14ac:dyDescent="0.35">
      <c r="D830" s="343"/>
      <c r="E830" s="343"/>
      <c r="F830" s="343"/>
      <c r="G830" s="343"/>
    </row>
    <row r="831" spans="4:7" x14ac:dyDescent="0.35">
      <c r="D831" s="343"/>
      <c r="E831" s="343"/>
      <c r="F831" s="343"/>
      <c r="G831" s="343"/>
    </row>
    <row r="832" spans="4:7" x14ac:dyDescent="0.35">
      <c r="D832" s="343"/>
      <c r="E832" s="343"/>
      <c r="F832" s="343"/>
      <c r="G832" s="343"/>
    </row>
    <row r="833" spans="4:7" x14ac:dyDescent="0.35">
      <c r="D833" s="343"/>
      <c r="E833" s="343"/>
      <c r="F833" s="343"/>
      <c r="G833" s="343"/>
    </row>
    <row r="834" spans="4:7" x14ac:dyDescent="0.35">
      <c r="D834" s="343"/>
      <c r="E834" s="343"/>
      <c r="F834" s="343"/>
      <c r="G834" s="343"/>
    </row>
    <row r="835" spans="4:7" x14ac:dyDescent="0.35">
      <c r="D835" s="343"/>
      <c r="E835" s="343"/>
      <c r="F835" s="343"/>
      <c r="G835" s="343"/>
    </row>
    <row r="836" spans="4:7" x14ac:dyDescent="0.35">
      <c r="D836" s="343"/>
      <c r="E836" s="343"/>
      <c r="F836" s="343"/>
      <c r="G836" s="343"/>
    </row>
    <row r="837" spans="4:7" x14ac:dyDescent="0.35">
      <c r="D837" s="343"/>
      <c r="E837" s="343"/>
      <c r="F837" s="343"/>
      <c r="G837" s="343"/>
    </row>
    <row r="838" spans="4:7" x14ac:dyDescent="0.35">
      <c r="D838" s="343"/>
      <c r="E838" s="343"/>
      <c r="F838" s="343"/>
      <c r="G838" s="343"/>
    </row>
    <row r="839" spans="4:7" x14ac:dyDescent="0.35">
      <c r="D839" s="343"/>
      <c r="E839" s="343"/>
      <c r="F839" s="343"/>
      <c r="G839" s="343"/>
    </row>
    <row r="840" spans="4:7" x14ac:dyDescent="0.35">
      <c r="D840" s="343"/>
      <c r="E840" s="343"/>
      <c r="F840" s="343"/>
      <c r="G840" s="343"/>
    </row>
    <row r="841" spans="4:7" x14ac:dyDescent="0.35">
      <c r="D841" s="343"/>
      <c r="E841" s="343"/>
      <c r="F841" s="343"/>
      <c r="G841" s="343"/>
    </row>
    <row r="842" spans="4:7" x14ac:dyDescent="0.35">
      <c r="D842" s="343"/>
      <c r="E842" s="343"/>
      <c r="F842" s="343"/>
      <c r="G842" s="343"/>
    </row>
    <row r="843" spans="4:7" x14ac:dyDescent="0.35">
      <c r="D843" s="343"/>
      <c r="E843" s="343"/>
      <c r="F843" s="343"/>
      <c r="G843" s="343"/>
    </row>
    <row r="844" spans="4:7" x14ac:dyDescent="0.35">
      <c r="D844" s="343"/>
      <c r="E844" s="343"/>
      <c r="F844" s="343"/>
      <c r="G844" s="343"/>
    </row>
    <row r="845" spans="4:7" x14ac:dyDescent="0.35">
      <c r="D845" s="343"/>
      <c r="E845" s="343"/>
      <c r="F845" s="343"/>
      <c r="G845" s="343"/>
    </row>
    <row r="846" spans="4:7" x14ac:dyDescent="0.35">
      <c r="D846" s="343"/>
      <c r="E846" s="343"/>
      <c r="F846" s="343"/>
      <c r="G846" s="343"/>
    </row>
    <row r="847" spans="4:7" x14ac:dyDescent="0.35">
      <c r="D847" s="343"/>
      <c r="E847" s="343"/>
      <c r="F847" s="343"/>
      <c r="G847" s="343"/>
    </row>
    <row r="848" spans="4:7" x14ac:dyDescent="0.35">
      <c r="D848" s="343"/>
      <c r="E848" s="343"/>
      <c r="F848" s="343"/>
      <c r="G848" s="343"/>
    </row>
    <row r="849" spans="4:7" x14ac:dyDescent="0.35">
      <c r="D849" s="343"/>
      <c r="E849" s="343"/>
      <c r="F849" s="343"/>
      <c r="G849" s="343"/>
    </row>
    <row r="850" spans="4:7" x14ac:dyDescent="0.35">
      <c r="D850" s="343"/>
      <c r="E850" s="343"/>
      <c r="F850" s="343"/>
      <c r="G850" s="343"/>
    </row>
    <row r="851" spans="4:7" x14ac:dyDescent="0.35">
      <c r="D851" s="343"/>
      <c r="E851" s="343"/>
      <c r="F851" s="343"/>
      <c r="G851" s="343"/>
    </row>
    <row r="852" spans="4:7" x14ac:dyDescent="0.35">
      <c r="D852" s="343"/>
      <c r="E852" s="343"/>
      <c r="F852" s="343"/>
      <c r="G852" s="343"/>
    </row>
    <row r="853" spans="4:7" x14ac:dyDescent="0.35">
      <c r="D853" s="343"/>
      <c r="E853" s="343"/>
      <c r="F853" s="343"/>
      <c r="G853" s="343"/>
    </row>
    <row r="854" spans="4:7" x14ac:dyDescent="0.35">
      <c r="D854" s="343"/>
      <c r="E854" s="343"/>
      <c r="F854" s="343"/>
      <c r="G854" s="343"/>
    </row>
    <row r="855" spans="4:7" x14ac:dyDescent="0.35">
      <c r="D855" s="343"/>
      <c r="E855" s="343"/>
      <c r="F855" s="343"/>
      <c r="G855" s="343"/>
    </row>
    <row r="856" spans="4:7" x14ac:dyDescent="0.35">
      <c r="D856" s="343"/>
      <c r="E856" s="343"/>
      <c r="F856" s="343"/>
      <c r="G856" s="343"/>
    </row>
    <row r="857" spans="4:7" x14ac:dyDescent="0.35">
      <c r="D857" s="343"/>
      <c r="E857" s="343"/>
      <c r="F857" s="343"/>
      <c r="G857" s="343"/>
    </row>
    <row r="858" spans="4:7" x14ac:dyDescent="0.35">
      <c r="D858" s="343"/>
      <c r="E858" s="343"/>
      <c r="F858" s="343"/>
      <c r="G858" s="343"/>
    </row>
    <row r="859" spans="4:7" x14ac:dyDescent="0.35">
      <c r="D859" s="343"/>
      <c r="E859" s="343"/>
      <c r="F859" s="343"/>
      <c r="G859" s="343"/>
    </row>
    <row r="860" spans="4:7" x14ac:dyDescent="0.35">
      <c r="D860" s="343"/>
      <c r="E860" s="343"/>
      <c r="F860" s="343"/>
      <c r="G860" s="343"/>
    </row>
    <row r="861" spans="4:7" x14ac:dyDescent="0.35">
      <c r="D861" s="343"/>
      <c r="E861" s="343"/>
      <c r="F861" s="343"/>
      <c r="G861" s="343"/>
    </row>
    <row r="862" spans="4:7" x14ac:dyDescent="0.35">
      <c r="D862" s="343"/>
      <c r="E862" s="343"/>
      <c r="F862" s="343"/>
      <c r="G862" s="343"/>
    </row>
    <row r="863" spans="4:7" x14ac:dyDescent="0.35">
      <c r="D863" s="343"/>
      <c r="E863" s="343"/>
      <c r="F863" s="343"/>
      <c r="G863" s="343"/>
    </row>
    <row r="864" spans="4:7" x14ac:dyDescent="0.35">
      <c r="D864" s="343"/>
      <c r="E864" s="343"/>
      <c r="F864" s="343"/>
      <c r="G864" s="343"/>
    </row>
    <row r="865" spans="4:7" x14ac:dyDescent="0.35">
      <c r="D865" s="343"/>
      <c r="E865" s="343"/>
      <c r="F865" s="343"/>
      <c r="G865" s="343"/>
    </row>
    <row r="866" spans="4:7" x14ac:dyDescent="0.35">
      <c r="D866" s="343"/>
      <c r="E866" s="343"/>
      <c r="F866" s="343"/>
      <c r="G866" s="343"/>
    </row>
    <row r="867" spans="4:7" x14ac:dyDescent="0.35">
      <c r="D867" s="343"/>
      <c r="E867" s="343"/>
      <c r="F867" s="343"/>
      <c r="G867" s="343"/>
    </row>
    <row r="868" spans="4:7" x14ac:dyDescent="0.35">
      <c r="D868" s="343"/>
      <c r="E868" s="343"/>
      <c r="F868" s="343"/>
      <c r="G868" s="343"/>
    </row>
    <row r="869" spans="4:7" x14ac:dyDescent="0.35">
      <c r="D869" s="343"/>
      <c r="E869" s="343"/>
      <c r="F869" s="343"/>
      <c r="G869" s="343"/>
    </row>
    <row r="870" spans="4:7" x14ac:dyDescent="0.35">
      <c r="D870" s="343"/>
      <c r="E870" s="343"/>
      <c r="F870" s="343"/>
      <c r="G870" s="343"/>
    </row>
    <row r="871" spans="4:7" x14ac:dyDescent="0.35">
      <c r="D871" s="343"/>
      <c r="E871" s="343"/>
      <c r="F871" s="343"/>
      <c r="G871" s="343"/>
    </row>
    <row r="872" spans="4:7" x14ac:dyDescent="0.35">
      <c r="D872" s="343"/>
      <c r="E872" s="343"/>
      <c r="F872" s="343"/>
      <c r="G872" s="343"/>
    </row>
    <row r="873" spans="4:7" x14ac:dyDescent="0.35">
      <c r="D873" s="343"/>
      <c r="E873" s="343"/>
      <c r="F873" s="343"/>
      <c r="G873" s="343"/>
    </row>
    <row r="874" spans="4:7" x14ac:dyDescent="0.35">
      <c r="D874" s="343"/>
      <c r="E874" s="343"/>
      <c r="F874" s="343"/>
      <c r="G874" s="343"/>
    </row>
    <row r="875" spans="4:7" x14ac:dyDescent="0.35">
      <c r="D875" s="343"/>
      <c r="E875" s="343"/>
      <c r="F875" s="343"/>
      <c r="G875" s="343"/>
    </row>
    <row r="876" spans="4:7" x14ac:dyDescent="0.35">
      <c r="D876" s="343"/>
      <c r="E876" s="343"/>
      <c r="F876" s="343"/>
      <c r="G876" s="343"/>
    </row>
    <row r="877" spans="4:7" x14ac:dyDescent="0.35">
      <c r="D877" s="343"/>
      <c r="E877" s="343"/>
      <c r="F877" s="343"/>
      <c r="G877" s="343"/>
    </row>
    <row r="878" spans="4:7" x14ac:dyDescent="0.35">
      <c r="D878" s="343"/>
      <c r="E878" s="343"/>
      <c r="F878" s="343"/>
      <c r="G878" s="343"/>
    </row>
    <row r="879" spans="4:7" x14ac:dyDescent="0.35">
      <c r="D879" s="343"/>
      <c r="E879" s="343"/>
      <c r="F879" s="343"/>
      <c r="G879" s="343"/>
    </row>
    <row r="880" spans="4:7" x14ac:dyDescent="0.35">
      <c r="D880" s="343"/>
      <c r="E880" s="343"/>
      <c r="F880" s="343"/>
      <c r="G880" s="343"/>
    </row>
    <row r="881" spans="4:7" x14ac:dyDescent="0.35">
      <c r="D881" s="343"/>
      <c r="E881" s="343"/>
      <c r="F881" s="343"/>
      <c r="G881" s="343"/>
    </row>
    <row r="882" spans="4:7" x14ac:dyDescent="0.35">
      <c r="D882" s="343"/>
      <c r="E882" s="343"/>
      <c r="F882" s="343"/>
      <c r="G882" s="343"/>
    </row>
    <row r="883" spans="4:7" x14ac:dyDescent="0.35">
      <c r="D883" s="343"/>
      <c r="E883" s="343"/>
      <c r="F883" s="343"/>
      <c r="G883" s="343"/>
    </row>
    <row r="884" spans="4:7" x14ac:dyDescent="0.35">
      <c r="D884" s="343"/>
      <c r="E884" s="343"/>
      <c r="F884" s="343"/>
      <c r="G884" s="343"/>
    </row>
    <row r="885" spans="4:7" x14ac:dyDescent="0.35">
      <c r="D885" s="343"/>
      <c r="E885" s="343"/>
      <c r="F885" s="343"/>
      <c r="G885" s="343"/>
    </row>
    <row r="886" spans="4:7" x14ac:dyDescent="0.35">
      <c r="D886" s="343"/>
      <c r="E886" s="343"/>
      <c r="F886" s="343"/>
      <c r="G886" s="343"/>
    </row>
    <row r="887" spans="4:7" x14ac:dyDescent="0.35">
      <c r="D887" s="343"/>
      <c r="E887" s="343"/>
      <c r="F887" s="343"/>
      <c r="G887" s="343"/>
    </row>
    <row r="888" spans="4:7" x14ac:dyDescent="0.35">
      <c r="D888" s="343"/>
      <c r="E888" s="343"/>
      <c r="F888" s="343"/>
      <c r="G888" s="343"/>
    </row>
    <row r="889" spans="4:7" x14ac:dyDescent="0.35">
      <c r="D889" s="343"/>
      <c r="E889" s="343"/>
      <c r="F889" s="343"/>
      <c r="G889" s="343"/>
    </row>
    <row r="890" spans="4:7" x14ac:dyDescent="0.35">
      <c r="D890" s="343"/>
      <c r="E890" s="343"/>
      <c r="F890" s="343"/>
      <c r="G890" s="343"/>
    </row>
    <row r="891" spans="4:7" x14ac:dyDescent="0.35">
      <c r="D891" s="343"/>
      <c r="E891" s="343"/>
      <c r="F891" s="343"/>
      <c r="G891" s="343"/>
    </row>
    <row r="892" spans="4:7" x14ac:dyDescent="0.35">
      <c r="D892" s="343"/>
      <c r="E892" s="343"/>
      <c r="F892" s="343"/>
      <c r="G892" s="343"/>
    </row>
    <row r="893" spans="4:7" x14ac:dyDescent="0.35">
      <c r="D893" s="343"/>
      <c r="E893" s="343"/>
      <c r="F893" s="343"/>
      <c r="G893" s="343"/>
    </row>
    <row r="894" spans="4:7" x14ac:dyDescent="0.35">
      <c r="D894" s="343"/>
      <c r="E894" s="343"/>
      <c r="F894" s="343"/>
      <c r="G894" s="343"/>
    </row>
    <row r="895" spans="4:7" x14ac:dyDescent="0.35">
      <c r="D895" s="343"/>
      <c r="E895" s="343"/>
      <c r="F895" s="343"/>
      <c r="G895" s="343"/>
    </row>
    <row r="896" spans="4:7" x14ac:dyDescent="0.35">
      <c r="D896" s="343"/>
      <c r="E896" s="343"/>
      <c r="F896" s="343"/>
      <c r="G896" s="343"/>
    </row>
    <row r="897" spans="4:7" x14ac:dyDescent="0.35">
      <c r="D897" s="343"/>
      <c r="E897" s="343"/>
      <c r="F897" s="343"/>
      <c r="G897" s="343"/>
    </row>
    <row r="898" spans="4:7" x14ac:dyDescent="0.35">
      <c r="D898" s="343"/>
      <c r="E898" s="343"/>
      <c r="F898" s="343"/>
      <c r="G898" s="343"/>
    </row>
    <row r="899" spans="4:7" x14ac:dyDescent="0.35">
      <c r="D899" s="343"/>
      <c r="E899" s="343"/>
      <c r="F899" s="343"/>
      <c r="G899" s="343"/>
    </row>
    <row r="900" spans="4:7" x14ac:dyDescent="0.35">
      <c r="D900" s="343"/>
      <c r="E900" s="343"/>
      <c r="F900" s="343"/>
      <c r="G900" s="343"/>
    </row>
    <row r="901" spans="4:7" x14ac:dyDescent="0.35">
      <c r="D901" s="343"/>
      <c r="E901" s="343"/>
      <c r="F901" s="343"/>
      <c r="G901" s="343"/>
    </row>
    <row r="902" spans="4:7" x14ac:dyDescent="0.35">
      <c r="D902" s="343"/>
      <c r="E902" s="343"/>
      <c r="F902" s="343"/>
      <c r="G902" s="343"/>
    </row>
    <row r="903" spans="4:7" x14ac:dyDescent="0.35">
      <c r="D903" s="343"/>
      <c r="E903" s="343"/>
      <c r="F903" s="343"/>
      <c r="G903" s="343"/>
    </row>
    <row r="904" spans="4:7" x14ac:dyDescent="0.35">
      <c r="D904" s="343"/>
      <c r="E904" s="343"/>
      <c r="F904" s="343"/>
      <c r="G904" s="343"/>
    </row>
    <row r="905" spans="4:7" x14ac:dyDescent="0.35">
      <c r="D905" s="343"/>
      <c r="E905" s="343"/>
      <c r="F905" s="343"/>
      <c r="G905" s="343"/>
    </row>
    <row r="906" spans="4:7" x14ac:dyDescent="0.35">
      <c r="D906" s="343"/>
      <c r="E906" s="343"/>
      <c r="F906" s="343"/>
      <c r="G906" s="343"/>
    </row>
    <row r="907" spans="4:7" x14ac:dyDescent="0.35">
      <c r="D907" s="343"/>
      <c r="E907" s="343"/>
      <c r="F907" s="343"/>
      <c r="G907" s="343"/>
    </row>
    <row r="908" spans="4:7" x14ac:dyDescent="0.35">
      <c r="D908" s="343"/>
      <c r="E908" s="343"/>
      <c r="F908" s="343"/>
      <c r="G908" s="343"/>
    </row>
    <row r="909" spans="4:7" x14ac:dyDescent="0.35">
      <c r="D909" s="343"/>
      <c r="E909" s="343"/>
      <c r="F909" s="343"/>
      <c r="G909" s="343"/>
    </row>
    <row r="910" spans="4:7" x14ac:dyDescent="0.35">
      <c r="D910" s="343"/>
      <c r="E910" s="343"/>
      <c r="F910" s="343"/>
      <c r="G910" s="343"/>
    </row>
    <row r="911" spans="4:7" x14ac:dyDescent="0.35">
      <c r="D911" s="343"/>
      <c r="E911" s="343"/>
      <c r="F911" s="343"/>
      <c r="G911" s="343"/>
    </row>
    <row r="912" spans="4:7" x14ac:dyDescent="0.35">
      <c r="D912" s="343"/>
      <c r="E912" s="343"/>
      <c r="F912" s="343"/>
      <c r="G912" s="343"/>
    </row>
    <row r="913" spans="4:7" x14ac:dyDescent="0.35">
      <c r="D913" s="343"/>
      <c r="E913" s="343"/>
      <c r="F913" s="343"/>
      <c r="G913" s="343"/>
    </row>
    <row r="914" spans="4:7" x14ac:dyDescent="0.35">
      <c r="D914" s="343"/>
      <c r="E914" s="343"/>
      <c r="F914" s="343"/>
      <c r="G914" s="343"/>
    </row>
    <row r="915" spans="4:7" x14ac:dyDescent="0.35">
      <c r="D915" s="343"/>
      <c r="E915" s="343"/>
      <c r="F915" s="343"/>
      <c r="G915" s="343"/>
    </row>
    <row r="916" spans="4:7" x14ac:dyDescent="0.35">
      <c r="D916" s="343"/>
      <c r="E916" s="343"/>
      <c r="F916" s="343"/>
      <c r="G916" s="343"/>
    </row>
    <row r="917" spans="4:7" x14ac:dyDescent="0.35">
      <c r="D917" s="343"/>
      <c r="E917" s="343"/>
      <c r="F917" s="343"/>
      <c r="G917" s="343"/>
    </row>
    <row r="918" spans="4:7" x14ac:dyDescent="0.35">
      <c r="D918" s="343"/>
      <c r="E918" s="343"/>
      <c r="F918" s="343"/>
      <c r="G918" s="343"/>
    </row>
    <row r="919" spans="4:7" x14ac:dyDescent="0.35">
      <c r="D919" s="343"/>
      <c r="E919" s="343"/>
      <c r="F919" s="343"/>
      <c r="G919" s="343"/>
    </row>
    <row r="920" spans="4:7" x14ac:dyDescent="0.35">
      <c r="D920" s="343"/>
      <c r="E920" s="343"/>
      <c r="F920" s="343"/>
      <c r="G920" s="343"/>
    </row>
    <row r="921" spans="4:7" x14ac:dyDescent="0.35">
      <c r="D921" s="343"/>
      <c r="E921" s="343"/>
      <c r="F921" s="343"/>
      <c r="G921" s="343"/>
    </row>
    <row r="922" spans="4:7" x14ac:dyDescent="0.35">
      <c r="D922" s="343"/>
      <c r="E922" s="343"/>
      <c r="F922" s="343"/>
      <c r="G922" s="343"/>
    </row>
    <row r="923" spans="4:7" x14ac:dyDescent="0.35">
      <c r="D923" s="343"/>
      <c r="E923" s="343"/>
      <c r="F923" s="343"/>
      <c r="G923" s="343"/>
    </row>
    <row r="924" spans="4:7" x14ac:dyDescent="0.35">
      <c r="D924" s="343"/>
      <c r="E924" s="343"/>
      <c r="F924" s="343"/>
      <c r="G924" s="343"/>
    </row>
    <row r="925" spans="4:7" x14ac:dyDescent="0.35">
      <c r="D925" s="343"/>
      <c r="E925" s="343"/>
      <c r="F925" s="343"/>
      <c r="G925" s="343"/>
    </row>
    <row r="926" spans="4:7" x14ac:dyDescent="0.35">
      <c r="D926" s="343"/>
      <c r="E926" s="343"/>
      <c r="F926" s="343"/>
      <c r="G926" s="343"/>
    </row>
    <row r="927" spans="4:7" x14ac:dyDescent="0.35">
      <c r="D927" s="343"/>
      <c r="E927" s="343"/>
      <c r="F927" s="343"/>
      <c r="G927" s="343"/>
    </row>
    <row r="928" spans="4:7" x14ac:dyDescent="0.35">
      <c r="D928" s="343"/>
      <c r="E928" s="343"/>
      <c r="F928" s="343"/>
      <c r="G928" s="343"/>
    </row>
    <row r="929" spans="4:7" x14ac:dyDescent="0.35">
      <c r="D929" s="343"/>
      <c r="E929" s="343"/>
      <c r="F929" s="343"/>
      <c r="G929" s="343"/>
    </row>
    <row r="930" spans="4:7" x14ac:dyDescent="0.35">
      <c r="D930" s="343"/>
      <c r="E930" s="343"/>
      <c r="F930" s="343"/>
      <c r="G930" s="343"/>
    </row>
    <row r="931" spans="4:7" x14ac:dyDescent="0.35">
      <c r="D931" s="343"/>
      <c r="E931" s="343"/>
      <c r="F931" s="343"/>
      <c r="G931" s="343"/>
    </row>
    <row r="932" spans="4:7" x14ac:dyDescent="0.35">
      <c r="D932" s="343"/>
      <c r="E932" s="343"/>
      <c r="F932" s="343"/>
      <c r="G932" s="343"/>
    </row>
    <row r="933" spans="4:7" x14ac:dyDescent="0.35">
      <c r="D933" s="343"/>
      <c r="E933" s="343"/>
      <c r="F933" s="343"/>
      <c r="G933" s="343"/>
    </row>
    <row r="934" spans="4:7" x14ac:dyDescent="0.35">
      <c r="D934" s="343"/>
      <c r="E934" s="343"/>
      <c r="F934" s="343"/>
      <c r="G934" s="343"/>
    </row>
    <row r="935" spans="4:7" x14ac:dyDescent="0.35">
      <c r="D935" s="343"/>
      <c r="E935" s="343"/>
      <c r="F935" s="343"/>
      <c r="G935" s="343"/>
    </row>
    <row r="936" spans="4:7" x14ac:dyDescent="0.35">
      <c r="D936" s="343"/>
      <c r="E936" s="343"/>
      <c r="F936" s="343"/>
      <c r="G936" s="343"/>
    </row>
    <row r="937" spans="4:7" x14ac:dyDescent="0.35">
      <c r="D937" s="343"/>
      <c r="E937" s="343"/>
      <c r="F937" s="343"/>
      <c r="G937" s="343"/>
    </row>
    <row r="938" spans="4:7" x14ac:dyDescent="0.35">
      <c r="D938" s="343"/>
      <c r="E938" s="343"/>
      <c r="F938" s="343"/>
      <c r="G938" s="343"/>
    </row>
    <row r="939" spans="4:7" x14ac:dyDescent="0.35">
      <c r="D939" s="343"/>
      <c r="E939" s="343"/>
      <c r="F939" s="343"/>
      <c r="G939" s="343"/>
    </row>
    <row r="940" spans="4:7" x14ac:dyDescent="0.35">
      <c r="D940" s="343"/>
      <c r="E940" s="343"/>
      <c r="F940" s="343"/>
      <c r="G940" s="343"/>
    </row>
    <row r="941" spans="4:7" x14ac:dyDescent="0.35">
      <c r="D941" s="343"/>
      <c r="E941" s="343"/>
      <c r="F941" s="343"/>
      <c r="G941" s="343"/>
    </row>
    <row r="942" spans="4:7" x14ac:dyDescent="0.35">
      <c r="D942" s="343"/>
      <c r="E942" s="343"/>
      <c r="F942" s="343"/>
      <c r="G942" s="343"/>
    </row>
    <row r="943" spans="4:7" x14ac:dyDescent="0.35">
      <c r="D943" s="343"/>
      <c r="E943" s="343"/>
      <c r="F943" s="343"/>
      <c r="G943" s="343"/>
    </row>
    <row r="944" spans="4:7" x14ac:dyDescent="0.35">
      <c r="D944" s="343"/>
      <c r="E944" s="343"/>
      <c r="F944" s="343"/>
      <c r="G944" s="343"/>
    </row>
    <row r="945" spans="4:7" x14ac:dyDescent="0.35">
      <c r="D945" s="343"/>
      <c r="E945" s="343"/>
      <c r="F945" s="343"/>
      <c r="G945" s="343"/>
    </row>
    <row r="946" spans="4:7" x14ac:dyDescent="0.35">
      <c r="D946" s="343"/>
      <c r="E946" s="343"/>
      <c r="F946" s="343"/>
      <c r="G946" s="343"/>
    </row>
    <row r="947" spans="4:7" x14ac:dyDescent="0.35">
      <c r="D947" s="343"/>
      <c r="E947" s="343"/>
      <c r="F947" s="343"/>
      <c r="G947" s="343"/>
    </row>
    <row r="948" spans="4:7" x14ac:dyDescent="0.35">
      <c r="D948" s="343"/>
      <c r="E948" s="343"/>
      <c r="F948" s="343"/>
      <c r="G948" s="343"/>
    </row>
    <row r="949" spans="4:7" x14ac:dyDescent="0.35">
      <c r="D949" s="343"/>
      <c r="E949" s="343"/>
      <c r="F949" s="343"/>
      <c r="G949" s="343"/>
    </row>
    <row r="950" spans="4:7" x14ac:dyDescent="0.35">
      <c r="D950" s="343"/>
      <c r="E950" s="343"/>
      <c r="F950" s="343"/>
      <c r="G950" s="343"/>
    </row>
    <row r="951" spans="4:7" x14ac:dyDescent="0.35">
      <c r="D951" s="343"/>
      <c r="E951" s="343"/>
      <c r="F951" s="343"/>
      <c r="G951" s="343"/>
    </row>
    <row r="952" spans="4:7" x14ac:dyDescent="0.35">
      <c r="D952" s="343"/>
      <c r="E952" s="343"/>
      <c r="F952" s="343"/>
      <c r="G952" s="343"/>
    </row>
    <row r="953" spans="4:7" x14ac:dyDescent="0.35">
      <c r="D953" s="343"/>
      <c r="E953" s="343"/>
      <c r="F953" s="343"/>
      <c r="G953" s="343"/>
    </row>
    <row r="954" spans="4:7" x14ac:dyDescent="0.35">
      <c r="D954" s="343"/>
      <c r="E954" s="343"/>
      <c r="F954" s="343"/>
      <c r="G954" s="343"/>
    </row>
    <row r="955" spans="4:7" x14ac:dyDescent="0.35">
      <c r="D955" s="343"/>
      <c r="E955" s="343"/>
      <c r="F955" s="343"/>
      <c r="G955" s="343"/>
    </row>
    <row r="956" spans="4:7" x14ac:dyDescent="0.35">
      <c r="D956" s="343"/>
      <c r="E956" s="343"/>
      <c r="F956" s="343"/>
      <c r="G956" s="343"/>
    </row>
    <row r="957" spans="4:7" x14ac:dyDescent="0.35">
      <c r="D957" s="343"/>
      <c r="E957" s="343"/>
      <c r="F957" s="343"/>
      <c r="G957" s="343"/>
    </row>
    <row r="958" spans="4:7" x14ac:dyDescent="0.35">
      <c r="D958" s="343"/>
      <c r="E958" s="343"/>
      <c r="F958" s="343"/>
      <c r="G958" s="343"/>
    </row>
    <row r="959" spans="4:7" x14ac:dyDescent="0.35">
      <c r="D959" s="343"/>
      <c r="E959" s="343"/>
      <c r="F959" s="343"/>
      <c r="G959" s="343"/>
    </row>
    <row r="960" spans="4:7" x14ac:dyDescent="0.35">
      <c r="D960" s="343"/>
      <c r="E960" s="343"/>
      <c r="F960" s="343"/>
      <c r="G960" s="343"/>
    </row>
    <row r="961" spans="4:7" x14ac:dyDescent="0.35">
      <c r="D961" s="343"/>
      <c r="E961" s="343"/>
      <c r="F961" s="343"/>
      <c r="G961" s="343"/>
    </row>
    <row r="962" spans="4:7" x14ac:dyDescent="0.35">
      <c r="D962" s="343"/>
      <c r="E962" s="343"/>
      <c r="F962" s="343"/>
      <c r="G962" s="343"/>
    </row>
    <row r="963" spans="4:7" x14ac:dyDescent="0.35">
      <c r="D963" s="343"/>
      <c r="E963" s="343"/>
      <c r="F963" s="343"/>
      <c r="G963" s="343"/>
    </row>
    <row r="964" spans="4:7" x14ac:dyDescent="0.35">
      <c r="D964" s="343"/>
      <c r="E964" s="343"/>
      <c r="F964" s="343"/>
      <c r="G964" s="343"/>
    </row>
    <row r="965" spans="4:7" x14ac:dyDescent="0.35">
      <c r="D965" s="343"/>
      <c r="E965" s="343"/>
      <c r="F965" s="343"/>
      <c r="G965" s="343"/>
    </row>
    <row r="966" spans="4:7" x14ac:dyDescent="0.35">
      <c r="D966" s="343"/>
      <c r="E966" s="343"/>
      <c r="F966" s="343"/>
      <c r="G966" s="343"/>
    </row>
    <row r="967" spans="4:7" x14ac:dyDescent="0.35">
      <c r="D967" s="343"/>
      <c r="E967" s="343"/>
      <c r="F967" s="343"/>
      <c r="G967" s="343"/>
    </row>
    <row r="968" spans="4:7" x14ac:dyDescent="0.35">
      <c r="D968" s="343"/>
      <c r="E968" s="343"/>
      <c r="F968" s="343"/>
      <c r="G968" s="343"/>
    </row>
    <row r="969" spans="4:7" x14ac:dyDescent="0.35">
      <c r="D969" s="343"/>
      <c r="E969" s="343"/>
      <c r="F969" s="343"/>
      <c r="G969" s="343"/>
    </row>
    <row r="970" spans="4:7" x14ac:dyDescent="0.35">
      <c r="D970" s="343"/>
      <c r="E970" s="343"/>
      <c r="F970" s="343"/>
      <c r="G970" s="343"/>
    </row>
    <row r="971" spans="4:7" x14ac:dyDescent="0.35">
      <c r="D971" s="343"/>
      <c r="E971" s="343"/>
      <c r="F971" s="343"/>
      <c r="G971" s="343"/>
    </row>
    <row r="972" spans="4:7" x14ac:dyDescent="0.35">
      <c r="D972" s="343"/>
      <c r="E972" s="343"/>
      <c r="F972" s="343"/>
      <c r="G972" s="343"/>
    </row>
    <row r="973" spans="4:7" x14ac:dyDescent="0.35">
      <c r="D973" s="343"/>
      <c r="E973" s="343"/>
      <c r="F973" s="343"/>
      <c r="G973" s="343"/>
    </row>
    <row r="974" spans="4:7" x14ac:dyDescent="0.35">
      <c r="D974" s="343"/>
      <c r="E974" s="343"/>
      <c r="F974" s="343"/>
      <c r="G974" s="343"/>
    </row>
    <row r="975" spans="4:7" x14ac:dyDescent="0.35">
      <c r="D975" s="343"/>
      <c r="E975" s="343"/>
      <c r="F975" s="343"/>
      <c r="G975" s="343"/>
    </row>
    <row r="976" spans="4:7" x14ac:dyDescent="0.35">
      <c r="D976" s="343"/>
      <c r="E976" s="343"/>
      <c r="F976" s="343"/>
      <c r="G976" s="343"/>
    </row>
    <row r="977" spans="4:7" x14ac:dyDescent="0.35">
      <c r="D977" s="343"/>
      <c r="E977" s="343"/>
      <c r="F977" s="343"/>
      <c r="G977" s="343"/>
    </row>
    <row r="978" spans="4:7" x14ac:dyDescent="0.35">
      <c r="D978" s="343"/>
      <c r="E978" s="343"/>
      <c r="F978" s="343"/>
      <c r="G978" s="343"/>
    </row>
    <row r="979" spans="4:7" x14ac:dyDescent="0.35">
      <c r="D979" s="343"/>
      <c r="E979" s="343"/>
      <c r="F979" s="343"/>
      <c r="G979" s="343"/>
    </row>
    <row r="980" spans="4:7" x14ac:dyDescent="0.35">
      <c r="D980" s="343"/>
      <c r="E980" s="343"/>
      <c r="F980" s="343"/>
      <c r="G980" s="343"/>
    </row>
    <row r="981" spans="4:7" x14ac:dyDescent="0.35">
      <c r="D981" s="343"/>
      <c r="E981" s="343"/>
      <c r="F981" s="343"/>
      <c r="G981" s="343"/>
    </row>
    <row r="982" spans="4:7" x14ac:dyDescent="0.35">
      <c r="D982" s="343"/>
      <c r="E982" s="343"/>
      <c r="F982" s="343"/>
      <c r="G982" s="343"/>
    </row>
    <row r="983" spans="4:7" x14ac:dyDescent="0.35">
      <c r="D983" s="343"/>
      <c r="E983" s="343"/>
      <c r="F983" s="343"/>
      <c r="G983" s="343"/>
    </row>
    <row r="984" spans="4:7" x14ac:dyDescent="0.35">
      <c r="D984" s="343"/>
      <c r="E984" s="343"/>
      <c r="F984" s="343"/>
      <c r="G984" s="343"/>
    </row>
    <row r="985" spans="4:7" x14ac:dyDescent="0.35">
      <c r="D985" s="343"/>
      <c r="E985" s="343"/>
      <c r="F985" s="343"/>
      <c r="G985" s="343"/>
    </row>
    <row r="986" spans="4:7" x14ac:dyDescent="0.35">
      <c r="D986" s="343"/>
      <c r="E986" s="343"/>
      <c r="F986" s="343"/>
      <c r="G986" s="343"/>
    </row>
    <row r="987" spans="4:7" x14ac:dyDescent="0.35">
      <c r="D987" s="343"/>
      <c r="E987" s="343"/>
      <c r="F987" s="343"/>
      <c r="G987" s="343"/>
    </row>
    <row r="988" spans="4:7" x14ac:dyDescent="0.35">
      <c r="D988" s="343"/>
      <c r="E988" s="343"/>
      <c r="F988" s="343"/>
      <c r="G988" s="343"/>
    </row>
    <row r="989" spans="4:7" x14ac:dyDescent="0.35">
      <c r="D989" s="343"/>
      <c r="E989" s="343"/>
      <c r="F989" s="343"/>
      <c r="G989" s="343"/>
    </row>
    <row r="990" spans="4:7" x14ac:dyDescent="0.35">
      <c r="D990" s="343"/>
      <c r="E990" s="343"/>
      <c r="F990" s="343"/>
      <c r="G990" s="343"/>
    </row>
    <row r="991" spans="4:7" x14ac:dyDescent="0.35">
      <c r="D991" s="343"/>
      <c r="E991" s="343"/>
      <c r="F991" s="343"/>
      <c r="G991" s="343"/>
    </row>
    <row r="992" spans="4:7" x14ac:dyDescent="0.35">
      <c r="D992" s="343"/>
      <c r="E992" s="343"/>
      <c r="F992" s="343"/>
      <c r="G992" s="343"/>
    </row>
    <row r="993" spans="4:7" x14ac:dyDescent="0.35">
      <c r="D993" s="343"/>
      <c r="E993" s="343"/>
      <c r="F993" s="343"/>
      <c r="G993" s="343"/>
    </row>
    <row r="994" spans="4:7" x14ac:dyDescent="0.35">
      <c r="D994" s="343"/>
      <c r="E994" s="343"/>
      <c r="F994" s="343"/>
      <c r="G994" s="343"/>
    </row>
    <row r="995" spans="4:7" x14ac:dyDescent="0.35">
      <c r="D995" s="343"/>
      <c r="E995" s="343"/>
      <c r="F995" s="343"/>
      <c r="G995" s="343"/>
    </row>
    <row r="996" spans="4:7" x14ac:dyDescent="0.35">
      <c r="D996" s="343"/>
      <c r="E996" s="343"/>
      <c r="F996" s="343"/>
      <c r="G996" s="343"/>
    </row>
    <row r="997" spans="4:7" x14ac:dyDescent="0.35">
      <c r="D997" s="343"/>
      <c r="E997" s="343"/>
      <c r="F997" s="343"/>
      <c r="G997" s="343"/>
    </row>
    <row r="998" spans="4:7" x14ac:dyDescent="0.35">
      <c r="D998" s="343"/>
      <c r="E998" s="343"/>
      <c r="F998" s="343"/>
      <c r="G998" s="343"/>
    </row>
    <row r="999" spans="4:7" x14ac:dyDescent="0.35">
      <c r="D999" s="343"/>
      <c r="E999" s="343"/>
      <c r="F999" s="343"/>
      <c r="G999" s="343"/>
    </row>
    <row r="1000" spans="4:7" x14ac:dyDescent="0.35">
      <c r="D1000" s="343"/>
      <c r="E1000" s="343"/>
      <c r="F1000" s="343"/>
      <c r="G1000" s="343"/>
    </row>
    <row r="1001" spans="4:7" x14ac:dyDescent="0.35">
      <c r="D1001" s="343"/>
      <c r="E1001" s="343"/>
      <c r="F1001" s="343"/>
      <c r="G1001" s="343"/>
    </row>
    <row r="1002" spans="4:7" x14ac:dyDescent="0.35">
      <c r="D1002" s="343"/>
      <c r="E1002" s="343"/>
      <c r="F1002" s="343"/>
      <c r="G1002" s="343"/>
    </row>
    <row r="1003" spans="4:7" x14ac:dyDescent="0.35">
      <c r="D1003" s="343"/>
      <c r="E1003" s="343"/>
      <c r="F1003" s="343"/>
      <c r="G1003" s="343"/>
    </row>
    <row r="1004" spans="4:7" x14ac:dyDescent="0.35">
      <c r="D1004" s="343"/>
      <c r="E1004" s="343"/>
      <c r="F1004" s="343"/>
      <c r="G1004" s="343"/>
    </row>
    <row r="1005" spans="4:7" x14ac:dyDescent="0.35">
      <c r="D1005" s="343"/>
      <c r="E1005" s="343"/>
      <c r="F1005" s="343"/>
      <c r="G1005" s="343"/>
    </row>
    <row r="1006" spans="4:7" x14ac:dyDescent="0.35">
      <c r="D1006" s="343"/>
      <c r="E1006" s="343"/>
      <c r="F1006" s="343"/>
      <c r="G1006" s="343"/>
    </row>
    <row r="1007" spans="4:7" x14ac:dyDescent="0.35">
      <c r="D1007" s="343"/>
      <c r="E1007" s="343"/>
      <c r="F1007" s="343"/>
      <c r="G1007" s="343"/>
    </row>
    <row r="1008" spans="4:7" x14ac:dyDescent="0.35">
      <c r="D1008" s="343"/>
      <c r="E1008" s="343"/>
      <c r="F1008" s="343"/>
      <c r="G1008" s="343"/>
    </row>
    <row r="1009" spans="4:7" x14ac:dyDescent="0.35">
      <c r="D1009" s="343"/>
      <c r="E1009" s="343"/>
      <c r="F1009" s="343"/>
      <c r="G1009" s="343"/>
    </row>
    <row r="1010" spans="4:7" x14ac:dyDescent="0.35">
      <c r="D1010" s="343"/>
      <c r="E1010" s="343"/>
      <c r="F1010" s="343"/>
      <c r="G1010" s="343"/>
    </row>
    <row r="1011" spans="4:7" x14ac:dyDescent="0.35">
      <c r="D1011" s="343"/>
      <c r="E1011" s="343"/>
      <c r="F1011" s="343"/>
      <c r="G1011" s="343"/>
    </row>
    <row r="1012" spans="4:7" x14ac:dyDescent="0.35">
      <c r="D1012" s="343"/>
      <c r="E1012" s="343"/>
      <c r="F1012" s="343"/>
      <c r="G1012" s="343"/>
    </row>
    <row r="1013" spans="4:7" x14ac:dyDescent="0.35">
      <c r="D1013" s="343"/>
      <c r="E1013" s="343"/>
      <c r="F1013" s="343"/>
      <c r="G1013" s="343"/>
    </row>
    <row r="1014" spans="4:7" x14ac:dyDescent="0.35">
      <c r="D1014" s="343"/>
      <c r="E1014" s="343"/>
      <c r="F1014" s="343"/>
      <c r="G1014" s="343"/>
    </row>
    <row r="1015" spans="4:7" x14ac:dyDescent="0.35">
      <c r="D1015" s="343"/>
      <c r="E1015" s="343"/>
      <c r="F1015" s="343"/>
      <c r="G1015" s="343"/>
    </row>
    <row r="1016" spans="4:7" x14ac:dyDescent="0.35">
      <c r="D1016" s="343"/>
      <c r="E1016" s="343"/>
      <c r="F1016" s="343"/>
      <c r="G1016" s="343"/>
    </row>
    <row r="1017" spans="4:7" x14ac:dyDescent="0.35">
      <c r="D1017" s="343"/>
      <c r="E1017" s="343"/>
      <c r="F1017" s="343"/>
      <c r="G1017" s="343"/>
    </row>
    <row r="1018" spans="4:7" x14ac:dyDescent="0.35">
      <c r="D1018" s="343"/>
      <c r="E1018" s="343"/>
      <c r="F1018" s="343"/>
      <c r="G1018" s="343"/>
    </row>
    <row r="1019" spans="4:7" x14ac:dyDescent="0.35">
      <c r="D1019" s="343"/>
      <c r="E1019" s="343"/>
      <c r="F1019" s="343"/>
      <c r="G1019" s="343"/>
    </row>
    <row r="1020" spans="4:7" x14ac:dyDescent="0.35">
      <c r="D1020" s="343"/>
      <c r="E1020" s="343"/>
      <c r="F1020" s="343"/>
      <c r="G1020" s="343"/>
    </row>
    <row r="1021" spans="4:7" x14ac:dyDescent="0.35">
      <c r="D1021" s="343"/>
      <c r="E1021" s="343"/>
      <c r="F1021" s="343"/>
      <c r="G1021" s="343"/>
    </row>
    <row r="1022" spans="4:7" x14ac:dyDescent="0.35">
      <c r="D1022" s="343"/>
      <c r="E1022" s="343"/>
      <c r="F1022" s="343"/>
      <c r="G1022" s="343"/>
    </row>
    <row r="1023" spans="4:7" x14ac:dyDescent="0.35">
      <c r="D1023" s="343"/>
      <c r="E1023" s="343"/>
      <c r="F1023" s="343"/>
      <c r="G1023" s="343"/>
    </row>
    <row r="1024" spans="4:7" x14ac:dyDescent="0.35">
      <c r="D1024" s="343"/>
      <c r="E1024" s="343"/>
      <c r="F1024" s="343"/>
      <c r="G1024" s="343"/>
    </row>
    <row r="1025" spans="4:7" x14ac:dyDescent="0.35">
      <c r="D1025" s="343"/>
      <c r="E1025" s="343"/>
      <c r="F1025" s="343"/>
      <c r="G1025" s="343"/>
    </row>
    <row r="1026" spans="4:7" x14ac:dyDescent="0.35">
      <c r="D1026" s="343"/>
      <c r="E1026" s="343"/>
      <c r="F1026" s="343"/>
      <c r="G1026" s="343"/>
    </row>
    <row r="1027" spans="4:7" x14ac:dyDescent="0.35">
      <c r="D1027" s="343"/>
      <c r="E1027" s="343"/>
      <c r="F1027" s="343"/>
      <c r="G1027" s="343"/>
    </row>
    <row r="1028" spans="4:7" x14ac:dyDescent="0.35">
      <c r="D1028" s="343"/>
      <c r="E1028" s="343"/>
      <c r="F1028" s="343"/>
      <c r="G1028" s="343"/>
    </row>
    <row r="1029" spans="4:7" x14ac:dyDescent="0.35">
      <c r="D1029" s="343"/>
      <c r="E1029" s="343"/>
      <c r="F1029" s="343"/>
      <c r="G1029" s="343"/>
    </row>
    <row r="1030" spans="4:7" x14ac:dyDescent="0.35">
      <c r="D1030" s="343"/>
      <c r="E1030" s="343"/>
      <c r="F1030" s="343"/>
      <c r="G1030" s="343"/>
    </row>
    <row r="1031" spans="4:7" x14ac:dyDescent="0.35">
      <c r="D1031" s="343"/>
      <c r="E1031" s="343"/>
      <c r="F1031" s="343"/>
      <c r="G1031" s="343"/>
    </row>
    <row r="1032" spans="4:7" x14ac:dyDescent="0.35">
      <c r="D1032" s="343"/>
      <c r="E1032" s="343"/>
      <c r="F1032" s="343"/>
      <c r="G1032" s="343"/>
    </row>
    <row r="1033" spans="4:7" x14ac:dyDescent="0.35">
      <c r="D1033" s="343"/>
      <c r="E1033" s="343"/>
      <c r="F1033" s="343"/>
      <c r="G1033" s="343"/>
    </row>
    <row r="1034" spans="4:7" x14ac:dyDescent="0.35">
      <c r="D1034" s="343"/>
      <c r="E1034" s="343"/>
      <c r="F1034" s="343"/>
      <c r="G1034" s="343"/>
    </row>
    <row r="1035" spans="4:7" x14ac:dyDescent="0.35">
      <c r="D1035" s="343"/>
      <c r="E1035" s="343"/>
      <c r="F1035" s="343"/>
      <c r="G1035" s="343"/>
    </row>
    <row r="1036" spans="4:7" x14ac:dyDescent="0.35">
      <c r="D1036" s="343"/>
      <c r="E1036" s="343"/>
      <c r="F1036" s="343"/>
      <c r="G1036" s="343"/>
    </row>
    <row r="1037" spans="4:7" x14ac:dyDescent="0.35">
      <c r="D1037" s="343"/>
      <c r="E1037" s="343"/>
      <c r="F1037" s="343"/>
      <c r="G1037" s="343"/>
    </row>
    <row r="1038" spans="4:7" x14ac:dyDescent="0.35">
      <c r="D1038" s="343"/>
      <c r="E1038" s="343"/>
      <c r="F1038" s="343"/>
      <c r="G1038" s="343"/>
    </row>
    <row r="1039" spans="4:7" x14ac:dyDescent="0.35">
      <c r="D1039" s="343"/>
      <c r="E1039" s="343"/>
      <c r="F1039" s="343"/>
      <c r="G1039" s="343"/>
    </row>
    <row r="1040" spans="4:7" x14ac:dyDescent="0.35">
      <c r="D1040" s="343"/>
      <c r="E1040" s="343"/>
      <c r="F1040" s="343"/>
      <c r="G1040" s="343"/>
    </row>
    <row r="1041" spans="4:7" x14ac:dyDescent="0.35">
      <c r="D1041" s="343"/>
      <c r="E1041" s="343"/>
      <c r="F1041" s="343"/>
      <c r="G1041" s="343"/>
    </row>
    <row r="1042" spans="4:7" x14ac:dyDescent="0.35">
      <c r="D1042" s="343"/>
      <c r="E1042" s="343"/>
      <c r="F1042" s="343"/>
      <c r="G1042" s="343"/>
    </row>
    <row r="1043" spans="4:7" x14ac:dyDescent="0.35">
      <c r="D1043" s="343"/>
      <c r="E1043" s="343"/>
      <c r="F1043" s="343"/>
      <c r="G1043" s="343"/>
    </row>
    <row r="1044" spans="4:7" x14ac:dyDescent="0.35">
      <c r="D1044" s="343"/>
      <c r="E1044" s="343"/>
      <c r="F1044" s="343"/>
      <c r="G1044" s="343"/>
    </row>
    <row r="1045" spans="4:7" x14ac:dyDescent="0.35">
      <c r="D1045" s="343"/>
      <c r="E1045" s="343"/>
      <c r="F1045" s="343"/>
      <c r="G1045" s="343"/>
    </row>
    <row r="1046" spans="4:7" x14ac:dyDescent="0.35">
      <c r="D1046" s="343"/>
      <c r="E1046" s="343"/>
      <c r="F1046" s="343"/>
      <c r="G1046" s="343"/>
    </row>
    <row r="1047" spans="4:7" x14ac:dyDescent="0.35">
      <c r="D1047" s="343"/>
      <c r="E1047" s="343"/>
      <c r="F1047" s="343"/>
      <c r="G1047" s="343"/>
    </row>
    <row r="1048" spans="4:7" x14ac:dyDescent="0.35">
      <c r="D1048" s="343"/>
      <c r="E1048" s="343"/>
      <c r="F1048" s="343"/>
      <c r="G1048" s="343"/>
    </row>
    <row r="1049" spans="4:7" x14ac:dyDescent="0.35">
      <c r="D1049" s="343"/>
      <c r="E1049" s="343"/>
      <c r="F1049" s="343"/>
      <c r="G1049" s="343"/>
    </row>
    <row r="1050" spans="4:7" x14ac:dyDescent="0.35">
      <c r="D1050" s="343"/>
      <c r="E1050" s="343"/>
      <c r="F1050" s="343"/>
      <c r="G1050" s="343"/>
    </row>
    <row r="1051" spans="4:7" x14ac:dyDescent="0.35">
      <c r="D1051" s="343"/>
      <c r="E1051" s="343"/>
      <c r="F1051" s="343"/>
      <c r="G1051" s="343"/>
    </row>
    <row r="1052" spans="4:7" x14ac:dyDescent="0.35">
      <c r="D1052" s="343"/>
      <c r="E1052" s="343"/>
      <c r="F1052" s="343"/>
      <c r="G1052" s="343"/>
    </row>
    <row r="1053" spans="4:7" x14ac:dyDescent="0.35">
      <c r="D1053" s="343"/>
      <c r="E1053" s="343"/>
      <c r="F1053" s="343"/>
      <c r="G1053" s="343"/>
    </row>
    <row r="1054" spans="4:7" x14ac:dyDescent="0.35">
      <c r="D1054" s="343"/>
      <c r="E1054" s="343"/>
      <c r="F1054" s="343"/>
      <c r="G1054" s="343"/>
    </row>
    <row r="1055" spans="4:7" x14ac:dyDescent="0.35">
      <c r="D1055" s="343"/>
      <c r="E1055" s="343"/>
      <c r="F1055" s="343"/>
      <c r="G1055" s="343"/>
    </row>
    <row r="1056" spans="4:7" x14ac:dyDescent="0.35">
      <c r="D1056" s="343"/>
      <c r="E1056" s="343"/>
      <c r="F1056" s="343"/>
      <c r="G1056" s="343"/>
    </row>
    <row r="1057" spans="4:7" x14ac:dyDescent="0.35">
      <c r="D1057" s="343"/>
      <c r="E1057" s="343"/>
      <c r="F1057" s="343"/>
      <c r="G1057" s="343"/>
    </row>
    <row r="1058" spans="4:7" x14ac:dyDescent="0.35">
      <c r="D1058" s="343"/>
      <c r="E1058" s="343"/>
      <c r="F1058" s="343"/>
      <c r="G1058" s="343"/>
    </row>
    <row r="1059" spans="4:7" x14ac:dyDescent="0.35">
      <c r="D1059" s="343"/>
      <c r="E1059" s="343"/>
      <c r="F1059" s="343"/>
      <c r="G1059" s="343"/>
    </row>
    <row r="1060" spans="4:7" x14ac:dyDescent="0.35">
      <c r="D1060" s="343"/>
      <c r="E1060" s="343"/>
      <c r="F1060" s="343"/>
      <c r="G1060" s="343"/>
    </row>
    <row r="1061" spans="4:7" x14ac:dyDescent="0.35">
      <c r="D1061" s="343"/>
      <c r="E1061" s="343"/>
      <c r="F1061" s="343"/>
      <c r="G1061" s="343"/>
    </row>
    <row r="1062" spans="4:7" x14ac:dyDescent="0.35">
      <c r="D1062" s="343"/>
      <c r="E1062" s="343"/>
      <c r="F1062" s="343"/>
      <c r="G1062" s="343"/>
    </row>
    <row r="1063" spans="4:7" x14ac:dyDescent="0.35">
      <c r="D1063" s="343"/>
      <c r="E1063" s="343"/>
      <c r="F1063" s="343"/>
      <c r="G1063" s="343"/>
    </row>
    <row r="1064" spans="4:7" x14ac:dyDescent="0.35">
      <c r="D1064" s="343"/>
      <c r="E1064" s="343"/>
      <c r="F1064" s="343"/>
      <c r="G1064" s="343"/>
    </row>
    <row r="1065" spans="4:7" x14ac:dyDescent="0.35">
      <c r="D1065" s="343"/>
      <c r="E1065" s="343"/>
      <c r="F1065" s="343"/>
      <c r="G1065" s="343"/>
    </row>
    <row r="1066" spans="4:7" x14ac:dyDescent="0.35">
      <c r="D1066" s="343"/>
      <c r="E1066" s="343"/>
      <c r="F1066" s="343"/>
      <c r="G1066" s="343"/>
    </row>
    <row r="1067" spans="4:7" x14ac:dyDescent="0.35">
      <c r="D1067" s="343"/>
      <c r="E1067" s="343"/>
      <c r="F1067" s="343"/>
      <c r="G1067" s="343"/>
    </row>
    <row r="1068" spans="4:7" x14ac:dyDescent="0.35">
      <c r="D1068" s="343"/>
      <c r="E1068" s="343"/>
      <c r="F1068" s="343"/>
      <c r="G1068" s="343"/>
    </row>
    <row r="1069" spans="4:7" x14ac:dyDescent="0.35">
      <c r="D1069" s="343"/>
      <c r="E1069" s="343"/>
      <c r="F1069" s="343"/>
      <c r="G1069" s="343"/>
    </row>
    <row r="1070" spans="4:7" x14ac:dyDescent="0.35">
      <c r="D1070" s="343"/>
      <c r="E1070" s="343"/>
      <c r="F1070" s="343"/>
      <c r="G1070" s="343"/>
    </row>
    <row r="1071" spans="4:7" x14ac:dyDescent="0.35">
      <c r="D1071" s="343"/>
      <c r="E1071" s="343"/>
      <c r="F1071" s="343"/>
      <c r="G1071" s="343"/>
    </row>
    <row r="1072" spans="4:7" x14ac:dyDescent="0.35">
      <c r="D1072" s="343"/>
      <c r="E1072" s="343"/>
      <c r="F1072" s="343"/>
      <c r="G1072" s="343"/>
    </row>
    <row r="1073" spans="4:7" x14ac:dyDescent="0.35">
      <c r="D1073" s="343"/>
      <c r="E1073" s="343"/>
      <c r="F1073" s="343"/>
      <c r="G1073" s="343"/>
    </row>
    <row r="1074" spans="4:7" x14ac:dyDescent="0.35">
      <c r="D1074" s="343"/>
      <c r="E1074" s="343"/>
      <c r="F1074" s="343"/>
      <c r="G1074" s="343"/>
    </row>
    <row r="1075" spans="4:7" x14ac:dyDescent="0.35">
      <c r="D1075" s="343"/>
      <c r="E1075" s="343"/>
      <c r="F1075" s="343"/>
      <c r="G1075" s="343"/>
    </row>
    <row r="1076" spans="4:7" x14ac:dyDescent="0.35">
      <c r="D1076" s="343"/>
      <c r="E1076" s="343"/>
      <c r="F1076" s="343"/>
      <c r="G1076" s="343"/>
    </row>
    <row r="1077" spans="4:7" x14ac:dyDescent="0.35">
      <c r="D1077" s="343"/>
      <c r="E1077" s="343"/>
      <c r="F1077" s="343"/>
      <c r="G1077" s="343"/>
    </row>
    <row r="1078" spans="4:7" x14ac:dyDescent="0.35">
      <c r="D1078" s="343"/>
      <c r="E1078" s="343"/>
      <c r="F1078" s="343"/>
      <c r="G1078" s="343"/>
    </row>
    <row r="1079" spans="4:7" x14ac:dyDescent="0.35">
      <c r="D1079" s="343"/>
      <c r="E1079" s="343"/>
      <c r="F1079" s="343"/>
      <c r="G1079" s="343"/>
    </row>
    <row r="1080" spans="4:7" x14ac:dyDescent="0.35">
      <c r="D1080" s="343"/>
      <c r="E1080" s="343"/>
      <c r="F1080" s="343"/>
      <c r="G1080" s="343"/>
    </row>
    <row r="1081" spans="4:7" x14ac:dyDescent="0.35">
      <c r="D1081" s="343"/>
      <c r="E1081" s="343"/>
      <c r="F1081" s="343"/>
      <c r="G1081" s="343"/>
    </row>
    <row r="1082" spans="4:7" x14ac:dyDescent="0.35">
      <c r="D1082" s="343"/>
      <c r="E1082" s="343"/>
      <c r="F1082" s="343"/>
      <c r="G1082" s="343"/>
    </row>
    <row r="1083" spans="4:7" x14ac:dyDescent="0.35">
      <c r="D1083" s="343"/>
      <c r="E1083" s="343"/>
      <c r="F1083" s="343"/>
      <c r="G1083" s="343"/>
    </row>
    <row r="1084" spans="4:7" x14ac:dyDescent="0.35">
      <c r="D1084" s="343"/>
      <c r="E1084" s="343"/>
      <c r="F1084" s="343"/>
      <c r="G1084" s="343"/>
    </row>
    <row r="1085" spans="4:7" x14ac:dyDescent="0.35">
      <c r="D1085" s="343"/>
      <c r="E1085" s="343"/>
      <c r="F1085" s="343"/>
      <c r="G1085" s="343"/>
    </row>
    <row r="1086" spans="4:7" x14ac:dyDescent="0.35">
      <c r="D1086" s="343"/>
      <c r="E1086" s="343"/>
      <c r="F1086" s="343"/>
      <c r="G1086" s="343"/>
    </row>
    <row r="1087" spans="4:7" x14ac:dyDescent="0.35">
      <c r="D1087" s="343"/>
      <c r="E1087" s="343"/>
      <c r="F1087" s="343"/>
      <c r="G1087" s="343"/>
    </row>
    <row r="1088" spans="4:7" x14ac:dyDescent="0.35">
      <c r="D1088" s="343"/>
      <c r="E1088" s="343"/>
      <c r="F1088" s="343"/>
      <c r="G1088" s="343"/>
    </row>
    <row r="1089" spans="4:7" x14ac:dyDescent="0.35">
      <c r="D1089" s="343"/>
      <c r="E1089" s="343"/>
      <c r="F1089" s="343"/>
      <c r="G1089" s="343"/>
    </row>
    <row r="1090" spans="4:7" x14ac:dyDescent="0.35">
      <c r="D1090" s="343"/>
      <c r="E1090" s="343"/>
      <c r="F1090" s="343"/>
      <c r="G1090" s="343"/>
    </row>
    <row r="1091" spans="4:7" x14ac:dyDescent="0.35">
      <c r="D1091" s="343"/>
      <c r="E1091" s="343"/>
      <c r="F1091" s="343"/>
      <c r="G1091" s="343"/>
    </row>
    <row r="1092" spans="4:7" x14ac:dyDescent="0.35">
      <c r="D1092" s="343"/>
      <c r="E1092" s="343"/>
      <c r="F1092" s="343"/>
      <c r="G1092" s="343"/>
    </row>
    <row r="1093" spans="4:7" x14ac:dyDescent="0.35">
      <c r="D1093" s="343"/>
      <c r="E1093" s="343"/>
      <c r="F1093" s="343"/>
      <c r="G1093" s="343"/>
    </row>
    <row r="1094" spans="4:7" x14ac:dyDescent="0.35">
      <c r="D1094" s="343"/>
      <c r="E1094" s="343"/>
      <c r="F1094" s="343"/>
      <c r="G1094" s="343"/>
    </row>
    <row r="1095" spans="4:7" x14ac:dyDescent="0.35">
      <c r="D1095" s="343"/>
      <c r="E1095" s="343"/>
      <c r="F1095" s="343"/>
      <c r="G1095" s="343"/>
    </row>
    <row r="1096" spans="4:7" x14ac:dyDescent="0.35">
      <c r="D1096" s="343"/>
      <c r="E1096" s="343"/>
      <c r="F1096" s="343"/>
      <c r="G1096" s="343"/>
    </row>
    <row r="1097" spans="4:7" x14ac:dyDescent="0.35">
      <c r="D1097" s="343"/>
      <c r="E1097" s="343"/>
      <c r="F1097" s="343"/>
      <c r="G1097" s="343"/>
    </row>
    <row r="1098" spans="4:7" x14ac:dyDescent="0.35">
      <c r="D1098" s="343"/>
      <c r="E1098" s="343"/>
      <c r="F1098" s="343"/>
      <c r="G1098" s="343"/>
    </row>
    <row r="1099" spans="4:7" x14ac:dyDescent="0.35">
      <c r="D1099" s="343"/>
      <c r="E1099" s="343"/>
      <c r="F1099" s="343"/>
      <c r="G1099" s="343"/>
    </row>
    <row r="1100" spans="4:7" x14ac:dyDescent="0.35">
      <c r="D1100" s="343"/>
      <c r="E1100" s="343"/>
      <c r="F1100" s="343"/>
      <c r="G1100" s="343"/>
    </row>
    <row r="1101" spans="4:7" x14ac:dyDescent="0.35">
      <c r="D1101" s="343"/>
      <c r="E1101" s="343"/>
      <c r="F1101" s="343"/>
      <c r="G1101" s="343"/>
    </row>
    <row r="1102" spans="4:7" x14ac:dyDescent="0.35">
      <c r="D1102" s="343"/>
      <c r="E1102" s="343"/>
      <c r="F1102" s="343"/>
      <c r="G1102" s="343"/>
    </row>
    <row r="1103" spans="4:7" x14ac:dyDescent="0.35">
      <c r="D1103" s="343"/>
      <c r="E1103" s="343"/>
      <c r="F1103" s="343"/>
      <c r="G1103" s="343"/>
    </row>
    <row r="1104" spans="4:7" x14ac:dyDescent="0.35">
      <c r="D1104" s="343"/>
      <c r="E1104" s="343"/>
      <c r="F1104" s="343"/>
      <c r="G1104" s="343"/>
    </row>
    <row r="1105" spans="4:7" x14ac:dyDescent="0.35">
      <c r="D1105" s="343"/>
      <c r="E1105" s="343"/>
      <c r="F1105" s="343"/>
      <c r="G1105" s="343"/>
    </row>
    <row r="1106" spans="4:7" x14ac:dyDescent="0.35">
      <c r="D1106" s="343"/>
      <c r="E1106" s="343"/>
      <c r="F1106" s="343"/>
      <c r="G1106" s="343"/>
    </row>
    <row r="1107" spans="4:7" x14ac:dyDescent="0.35">
      <c r="D1107" s="343"/>
      <c r="E1107" s="343"/>
      <c r="F1107" s="343"/>
      <c r="G1107" s="343"/>
    </row>
    <row r="1108" spans="4:7" x14ac:dyDescent="0.35">
      <c r="D1108" s="343"/>
      <c r="E1108" s="343"/>
      <c r="F1108" s="343"/>
      <c r="G1108" s="343"/>
    </row>
    <row r="1109" spans="4:7" x14ac:dyDescent="0.35">
      <c r="D1109" s="343"/>
      <c r="E1109" s="343"/>
      <c r="F1109" s="343"/>
      <c r="G1109" s="343"/>
    </row>
    <row r="1110" spans="4:7" x14ac:dyDescent="0.35">
      <c r="D1110" s="343"/>
      <c r="E1110" s="343"/>
      <c r="F1110" s="343"/>
      <c r="G1110" s="343"/>
    </row>
    <row r="1111" spans="4:7" x14ac:dyDescent="0.35">
      <c r="D1111" s="343"/>
      <c r="E1111" s="343"/>
      <c r="F1111" s="343"/>
      <c r="G1111" s="343"/>
    </row>
    <row r="1112" spans="4:7" x14ac:dyDescent="0.35">
      <c r="D1112" s="343"/>
      <c r="E1112" s="343"/>
      <c r="F1112" s="343"/>
      <c r="G1112" s="343"/>
    </row>
    <row r="1113" spans="4:7" x14ac:dyDescent="0.35">
      <c r="D1113" s="343"/>
      <c r="E1113" s="343"/>
      <c r="F1113" s="343"/>
      <c r="G1113" s="343"/>
    </row>
    <row r="1114" spans="4:7" x14ac:dyDescent="0.35">
      <c r="D1114" s="343"/>
      <c r="E1114" s="343"/>
      <c r="F1114" s="343"/>
      <c r="G1114" s="343"/>
    </row>
    <row r="1115" spans="4:7" x14ac:dyDescent="0.35">
      <c r="D1115" s="343"/>
      <c r="E1115" s="343"/>
      <c r="F1115" s="343"/>
      <c r="G1115" s="343"/>
    </row>
    <row r="1116" spans="4:7" x14ac:dyDescent="0.35">
      <c r="D1116" s="343"/>
      <c r="E1116" s="343"/>
      <c r="F1116" s="343"/>
      <c r="G1116" s="343"/>
    </row>
    <row r="1117" spans="4:7" x14ac:dyDescent="0.35">
      <c r="D1117" s="343"/>
      <c r="E1117" s="343"/>
      <c r="F1117" s="343"/>
      <c r="G1117" s="343"/>
    </row>
    <row r="1118" spans="4:7" x14ac:dyDescent="0.35">
      <c r="D1118" s="343"/>
      <c r="E1118" s="343"/>
      <c r="F1118" s="343"/>
      <c r="G1118" s="343"/>
    </row>
    <row r="1119" spans="4:7" x14ac:dyDescent="0.35">
      <c r="D1119" s="343"/>
      <c r="E1119" s="343"/>
      <c r="F1119" s="343"/>
      <c r="G1119" s="343"/>
    </row>
    <row r="1120" spans="4:7" x14ac:dyDescent="0.35">
      <c r="D1120" s="343"/>
      <c r="E1120" s="343"/>
      <c r="F1120" s="343"/>
      <c r="G1120" s="343"/>
    </row>
    <row r="1121" spans="4:7" x14ac:dyDescent="0.35">
      <c r="D1121" s="343"/>
      <c r="E1121" s="343"/>
      <c r="F1121" s="343"/>
      <c r="G1121" s="343"/>
    </row>
    <row r="1122" spans="4:7" x14ac:dyDescent="0.35">
      <c r="D1122" s="343"/>
      <c r="E1122" s="343"/>
      <c r="F1122" s="343"/>
      <c r="G1122" s="343"/>
    </row>
    <row r="1123" spans="4:7" x14ac:dyDescent="0.35">
      <c r="D1123" s="343"/>
      <c r="E1123" s="343"/>
      <c r="F1123" s="343"/>
      <c r="G1123" s="343"/>
    </row>
    <row r="1124" spans="4:7" x14ac:dyDescent="0.35">
      <c r="D1124" s="343"/>
      <c r="E1124" s="343"/>
      <c r="F1124" s="343"/>
      <c r="G1124" s="343"/>
    </row>
    <row r="1125" spans="4:7" x14ac:dyDescent="0.35">
      <c r="D1125" s="343"/>
      <c r="E1125" s="343"/>
      <c r="F1125" s="343"/>
      <c r="G1125" s="343"/>
    </row>
    <row r="1126" spans="4:7" x14ac:dyDescent="0.35">
      <c r="D1126" s="343"/>
      <c r="E1126" s="343"/>
      <c r="F1126" s="343"/>
      <c r="G1126" s="343"/>
    </row>
    <row r="1127" spans="4:7" x14ac:dyDescent="0.35">
      <c r="D1127" s="343"/>
      <c r="E1127" s="343"/>
      <c r="F1127" s="343"/>
      <c r="G1127" s="343"/>
    </row>
    <row r="1128" spans="4:7" x14ac:dyDescent="0.35">
      <c r="D1128" s="343"/>
      <c r="E1128" s="343"/>
      <c r="F1128" s="343"/>
      <c r="G1128" s="343"/>
    </row>
    <row r="1129" spans="4:7" x14ac:dyDescent="0.35">
      <c r="D1129" s="343"/>
      <c r="E1129" s="343"/>
      <c r="F1129" s="343"/>
      <c r="G1129" s="343"/>
    </row>
    <row r="1130" spans="4:7" x14ac:dyDescent="0.35">
      <c r="D1130" s="343"/>
      <c r="E1130" s="343"/>
      <c r="F1130" s="343"/>
      <c r="G1130" s="343"/>
    </row>
    <row r="1131" spans="4:7" x14ac:dyDescent="0.35">
      <c r="D1131" s="343"/>
      <c r="E1131" s="343"/>
      <c r="F1131" s="343"/>
      <c r="G1131" s="343"/>
    </row>
    <row r="1132" spans="4:7" x14ac:dyDescent="0.35">
      <c r="D1132" s="343"/>
      <c r="E1132" s="343"/>
      <c r="F1132" s="343"/>
      <c r="G1132" s="343"/>
    </row>
    <row r="1133" spans="4:7" x14ac:dyDescent="0.35">
      <c r="D1133" s="343"/>
      <c r="E1133" s="343"/>
      <c r="F1133" s="343"/>
      <c r="G1133" s="343"/>
    </row>
    <row r="1134" spans="4:7" x14ac:dyDescent="0.35">
      <c r="D1134" s="343"/>
      <c r="E1134" s="343"/>
      <c r="F1134" s="343"/>
      <c r="G1134" s="343"/>
    </row>
    <row r="1135" spans="4:7" x14ac:dyDescent="0.35">
      <c r="D1135" s="343"/>
      <c r="E1135" s="343"/>
      <c r="F1135" s="343"/>
      <c r="G1135" s="343"/>
    </row>
    <row r="1136" spans="4:7" x14ac:dyDescent="0.35">
      <c r="D1136" s="343"/>
      <c r="E1136" s="343"/>
      <c r="F1136" s="343"/>
      <c r="G1136" s="343"/>
    </row>
    <row r="1137" spans="4:7" x14ac:dyDescent="0.35">
      <c r="D1137" s="343"/>
      <c r="E1137" s="343"/>
      <c r="F1137" s="343"/>
      <c r="G1137" s="343"/>
    </row>
    <row r="1138" spans="4:7" x14ac:dyDescent="0.35">
      <c r="D1138" s="343"/>
      <c r="E1138" s="343"/>
      <c r="F1138" s="343"/>
      <c r="G1138" s="343"/>
    </row>
    <row r="1139" spans="4:7" x14ac:dyDescent="0.35">
      <c r="D1139" s="343"/>
      <c r="E1139" s="343"/>
      <c r="F1139" s="343"/>
      <c r="G1139" s="343"/>
    </row>
    <row r="1140" spans="4:7" x14ac:dyDescent="0.35">
      <c r="D1140" s="343"/>
      <c r="E1140" s="343"/>
      <c r="F1140" s="343"/>
      <c r="G1140" s="343"/>
    </row>
    <row r="1141" spans="4:7" x14ac:dyDescent="0.35">
      <c r="D1141" s="343"/>
      <c r="E1141" s="343"/>
      <c r="F1141" s="343"/>
      <c r="G1141" s="343"/>
    </row>
    <row r="1142" spans="4:7" x14ac:dyDescent="0.35">
      <c r="D1142" s="343"/>
      <c r="E1142" s="343"/>
      <c r="F1142" s="343"/>
      <c r="G1142" s="343"/>
    </row>
    <row r="1143" spans="4:7" x14ac:dyDescent="0.35">
      <c r="D1143" s="343"/>
      <c r="E1143" s="343"/>
      <c r="F1143" s="343"/>
      <c r="G1143" s="343"/>
    </row>
    <row r="1144" spans="4:7" x14ac:dyDescent="0.35">
      <c r="D1144" s="343"/>
      <c r="E1144" s="343"/>
      <c r="F1144" s="343"/>
      <c r="G1144" s="343"/>
    </row>
    <row r="1145" spans="4:7" x14ac:dyDescent="0.35">
      <c r="D1145" s="343"/>
      <c r="E1145" s="343"/>
      <c r="F1145" s="343"/>
      <c r="G1145" s="343"/>
    </row>
    <row r="1146" spans="4:7" x14ac:dyDescent="0.35">
      <c r="D1146" s="343"/>
      <c r="E1146" s="343"/>
      <c r="F1146" s="343"/>
      <c r="G1146" s="343"/>
    </row>
    <row r="1147" spans="4:7" x14ac:dyDescent="0.35">
      <c r="D1147" s="343"/>
      <c r="E1147" s="343"/>
      <c r="F1147" s="343"/>
      <c r="G1147" s="343"/>
    </row>
    <row r="1148" spans="4:7" x14ac:dyDescent="0.35">
      <c r="D1148" s="343"/>
      <c r="E1148" s="343"/>
      <c r="F1148" s="343"/>
      <c r="G1148" s="343"/>
    </row>
    <row r="1149" spans="4:7" x14ac:dyDescent="0.35">
      <c r="D1149" s="343"/>
      <c r="E1149" s="343"/>
      <c r="F1149" s="343"/>
      <c r="G1149" s="343"/>
    </row>
    <row r="1150" spans="4:7" x14ac:dyDescent="0.35">
      <c r="D1150" s="343"/>
      <c r="E1150" s="343"/>
      <c r="F1150" s="343"/>
      <c r="G1150" s="343"/>
    </row>
    <row r="1151" spans="4:7" x14ac:dyDescent="0.35">
      <c r="D1151" s="343"/>
      <c r="E1151" s="343"/>
      <c r="F1151" s="343"/>
      <c r="G1151" s="343"/>
    </row>
    <row r="1152" spans="4:7" x14ac:dyDescent="0.35">
      <c r="D1152" s="343"/>
      <c r="E1152" s="343"/>
      <c r="F1152" s="343"/>
      <c r="G1152" s="343"/>
    </row>
    <row r="1153" spans="4:7" x14ac:dyDescent="0.35">
      <c r="D1153" s="343"/>
      <c r="E1153" s="343"/>
      <c r="F1153" s="343"/>
      <c r="G1153" s="343"/>
    </row>
    <row r="1154" spans="4:7" x14ac:dyDescent="0.35">
      <c r="D1154" s="343"/>
      <c r="E1154" s="343"/>
      <c r="F1154" s="343"/>
      <c r="G1154" s="343"/>
    </row>
    <row r="1155" spans="4:7" x14ac:dyDescent="0.35">
      <c r="D1155" s="343"/>
      <c r="E1155" s="343"/>
      <c r="F1155" s="343"/>
      <c r="G1155" s="343"/>
    </row>
    <row r="1156" spans="4:7" x14ac:dyDescent="0.35">
      <c r="D1156" s="343"/>
      <c r="E1156" s="343"/>
      <c r="F1156" s="343"/>
      <c r="G1156" s="343"/>
    </row>
    <row r="1157" spans="4:7" x14ac:dyDescent="0.35">
      <c r="D1157" s="343"/>
      <c r="E1157" s="343"/>
      <c r="F1157" s="343"/>
      <c r="G1157" s="343"/>
    </row>
    <row r="1158" spans="4:7" x14ac:dyDescent="0.35">
      <c r="D1158" s="343"/>
      <c r="E1158" s="343"/>
      <c r="F1158" s="343"/>
      <c r="G1158" s="343"/>
    </row>
    <row r="1159" spans="4:7" x14ac:dyDescent="0.35">
      <c r="D1159" s="343"/>
      <c r="E1159" s="343"/>
      <c r="F1159" s="343"/>
      <c r="G1159" s="343"/>
    </row>
    <row r="1160" spans="4:7" x14ac:dyDescent="0.35">
      <c r="D1160" s="343"/>
      <c r="E1160" s="343"/>
      <c r="F1160" s="343"/>
      <c r="G1160" s="343"/>
    </row>
    <row r="1161" spans="4:7" x14ac:dyDescent="0.35">
      <c r="D1161" s="343"/>
      <c r="E1161" s="343"/>
      <c r="F1161" s="343"/>
      <c r="G1161" s="343"/>
    </row>
    <row r="1162" spans="4:7" x14ac:dyDescent="0.35">
      <c r="D1162" s="343"/>
      <c r="E1162" s="343"/>
      <c r="F1162" s="343"/>
      <c r="G1162" s="343"/>
    </row>
    <row r="1163" spans="4:7" x14ac:dyDescent="0.35">
      <c r="D1163" s="343"/>
      <c r="E1163" s="343"/>
      <c r="F1163" s="343"/>
      <c r="G1163" s="343"/>
    </row>
    <row r="1164" spans="4:7" x14ac:dyDescent="0.35">
      <c r="D1164" s="343"/>
      <c r="E1164" s="343"/>
      <c r="F1164" s="343"/>
      <c r="G1164" s="343"/>
    </row>
    <row r="1165" spans="4:7" x14ac:dyDescent="0.35">
      <c r="D1165" s="343"/>
      <c r="E1165" s="343"/>
      <c r="F1165" s="343"/>
      <c r="G1165" s="343"/>
    </row>
    <row r="1166" spans="4:7" x14ac:dyDescent="0.35">
      <c r="D1166" s="343"/>
      <c r="E1166" s="343"/>
      <c r="F1166" s="343"/>
      <c r="G1166" s="343"/>
    </row>
    <row r="1167" spans="4:7" x14ac:dyDescent="0.35">
      <c r="D1167" s="343"/>
      <c r="E1167" s="343"/>
      <c r="F1167" s="343"/>
      <c r="G1167" s="343"/>
    </row>
    <row r="1168" spans="4:7" x14ac:dyDescent="0.35">
      <c r="D1168" s="343"/>
      <c r="E1168" s="343"/>
      <c r="F1168" s="343"/>
      <c r="G1168" s="343"/>
    </row>
    <row r="1169" spans="4:7" x14ac:dyDescent="0.35">
      <c r="D1169" s="343"/>
      <c r="E1169" s="343"/>
      <c r="F1169" s="343"/>
      <c r="G1169" s="343"/>
    </row>
    <row r="1170" spans="4:7" x14ac:dyDescent="0.35">
      <c r="D1170" s="343"/>
      <c r="E1170" s="343"/>
      <c r="F1170" s="343"/>
      <c r="G1170" s="343"/>
    </row>
    <row r="1171" spans="4:7" x14ac:dyDescent="0.35">
      <c r="D1171" s="343"/>
      <c r="E1171" s="343"/>
      <c r="F1171" s="343"/>
      <c r="G1171" s="343"/>
    </row>
    <row r="1172" spans="4:7" x14ac:dyDescent="0.35">
      <c r="D1172" s="343"/>
      <c r="E1172" s="343"/>
      <c r="F1172" s="343"/>
      <c r="G1172" s="343"/>
    </row>
    <row r="1173" spans="4:7" x14ac:dyDescent="0.35">
      <c r="D1173" s="343"/>
      <c r="E1173" s="343"/>
      <c r="F1173" s="343"/>
      <c r="G1173" s="343"/>
    </row>
    <row r="1174" spans="4:7" x14ac:dyDescent="0.35">
      <c r="D1174" s="343"/>
      <c r="E1174" s="343"/>
      <c r="F1174" s="343"/>
      <c r="G1174" s="343"/>
    </row>
    <row r="1175" spans="4:7" x14ac:dyDescent="0.35">
      <c r="D1175" s="343"/>
      <c r="E1175" s="343"/>
      <c r="F1175" s="343"/>
      <c r="G1175" s="343"/>
    </row>
    <row r="1176" spans="4:7" x14ac:dyDescent="0.35">
      <c r="D1176" s="343"/>
      <c r="E1176" s="343"/>
      <c r="F1176" s="343"/>
      <c r="G1176" s="343"/>
    </row>
    <row r="1177" spans="4:7" x14ac:dyDescent="0.35">
      <c r="D1177" s="343"/>
      <c r="E1177" s="343"/>
      <c r="F1177" s="343"/>
      <c r="G1177" s="343"/>
    </row>
    <row r="1178" spans="4:7" x14ac:dyDescent="0.35">
      <c r="D1178" s="343"/>
      <c r="E1178" s="343"/>
      <c r="F1178" s="343"/>
      <c r="G1178" s="343"/>
    </row>
    <row r="1179" spans="4:7" x14ac:dyDescent="0.35">
      <c r="D1179" s="343"/>
      <c r="E1179" s="343"/>
      <c r="F1179" s="343"/>
      <c r="G1179" s="343"/>
    </row>
    <row r="1180" spans="4:7" x14ac:dyDescent="0.35">
      <c r="D1180" s="343"/>
      <c r="E1180" s="343"/>
      <c r="F1180" s="343"/>
      <c r="G1180" s="343"/>
    </row>
    <row r="1181" spans="4:7" x14ac:dyDescent="0.35">
      <c r="D1181" s="343"/>
      <c r="E1181" s="343"/>
      <c r="F1181" s="343"/>
      <c r="G1181" s="343"/>
    </row>
    <row r="1182" spans="4:7" x14ac:dyDescent="0.35">
      <c r="D1182" s="343"/>
      <c r="E1182" s="343"/>
      <c r="F1182" s="343"/>
      <c r="G1182" s="343"/>
    </row>
    <row r="1183" spans="4:7" x14ac:dyDescent="0.35">
      <c r="D1183" s="343"/>
      <c r="E1183" s="343"/>
      <c r="F1183" s="343"/>
      <c r="G1183" s="343"/>
    </row>
    <row r="1184" spans="4:7" x14ac:dyDescent="0.35">
      <c r="D1184" s="343"/>
      <c r="E1184" s="343"/>
      <c r="F1184" s="343"/>
      <c r="G1184" s="343"/>
    </row>
    <row r="1185" spans="4:7" x14ac:dyDescent="0.35">
      <c r="D1185" s="343"/>
      <c r="E1185" s="343"/>
      <c r="F1185" s="343"/>
      <c r="G1185" s="343"/>
    </row>
    <row r="1186" spans="4:7" x14ac:dyDescent="0.35">
      <c r="D1186" s="343"/>
      <c r="E1186" s="343"/>
      <c r="F1186" s="343"/>
      <c r="G1186" s="343"/>
    </row>
    <row r="1187" spans="4:7" x14ac:dyDescent="0.35">
      <c r="D1187" s="343"/>
      <c r="E1187" s="343"/>
      <c r="F1187" s="343"/>
      <c r="G1187" s="343"/>
    </row>
    <row r="1188" spans="4:7" x14ac:dyDescent="0.35">
      <c r="D1188" s="343"/>
      <c r="E1188" s="343"/>
      <c r="F1188" s="343"/>
      <c r="G1188" s="343"/>
    </row>
    <row r="1189" spans="4:7" x14ac:dyDescent="0.35">
      <c r="D1189" s="343"/>
      <c r="E1189" s="343"/>
      <c r="F1189" s="343"/>
      <c r="G1189" s="343"/>
    </row>
    <row r="1190" spans="4:7" x14ac:dyDescent="0.35">
      <c r="D1190" s="343"/>
      <c r="E1190" s="343"/>
      <c r="F1190" s="343"/>
      <c r="G1190" s="343"/>
    </row>
    <row r="1191" spans="4:7" x14ac:dyDescent="0.35">
      <c r="D1191" s="343"/>
      <c r="E1191" s="343"/>
      <c r="F1191" s="343"/>
      <c r="G1191" s="343"/>
    </row>
    <row r="1192" spans="4:7" x14ac:dyDescent="0.35">
      <c r="D1192" s="343"/>
      <c r="E1192" s="343"/>
      <c r="F1192" s="343"/>
      <c r="G1192" s="343"/>
    </row>
    <row r="1193" spans="4:7" x14ac:dyDescent="0.35">
      <c r="D1193" s="343"/>
      <c r="E1193" s="343"/>
      <c r="F1193" s="343"/>
      <c r="G1193" s="343"/>
    </row>
    <row r="1194" spans="4:7" x14ac:dyDescent="0.35">
      <c r="D1194" s="343"/>
      <c r="E1194" s="343"/>
      <c r="F1194" s="343"/>
      <c r="G1194" s="343"/>
    </row>
    <row r="1195" spans="4:7" x14ac:dyDescent="0.35">
      <c r="D1195" s="343"/>
      <c r="E1195" s="343"/>
      <c r="F1195" s="343"/>
      <c r="G1195" s="343"/>
    </row>
    <row r="1196" spans="4:7" x14ac:dyDescent="0.35">
      <c r="D1196" s="343"/>
      <c r="E1196" s="343"/>
      <c r="F1196" s="343"/>
      <c r="G1196" s="343"/>
    </row>
    <row r="1197" spans="4:7" x14ac:dyDescent="0.35">
      <c r="D1197" s="343"/>
      <c r="E1197" s="343"/>
      <c r="F1197" s="343"/>
      <c r="G1197" s="343"/>
    </row>
    <row r="1198" spans="4:7" x14ac:dyDescent="0.35">
      <c r="D1198" s="343"/>
      <c r="E1198" s="343"/>
      <c r="F1198" s="343"/>
      <c r="G1198" s="343"/>
    </row>
    <row r="1199" spans="4:7" x14ac:dyDescent="0.35">
      <c r="D1199" s="343"/>
      <c r="E1199" s="343"/>
      <c r="F1199" s="343"/>
      <c r="G1199" s="343"/>
    </row>
    <row r="1200" spans="4:7" x14ac:dyDescent="0.35">
      <c r="D1200" s="343"/>
      <c r="E1200" s="343"/>
      <c r="F1200" s="343"/>
      <c r="G1200" s="343"/>
    </row>
    <row r="1201" spans="4:7" x14ac:dyDescent="0.35">
      <c r="D1201" s="343"/>
      <c r="E1201" s="343"/>
      <c r="F1201" s="343"/>
      <c r="G1201" s="343"/>
    </row>
    <row r="1202" spans="4:7" x14ac:dyDescent="0.35">
      <c r="D1202" s="343"/>
      <c r="E1202" s="343"/>
      <c r="F1202" s="343"/>
      <c r="G1202" s="343"/>
    </row>
    <row r="1203" spans="4:7" x14ac:dyDescent="0.35">
      <c r="D1203" s="343"/>
      <c r="E1203" s="343"/>
      <c r="F1203" s="343"/>
      <c r="G1203" s="343"/>
    </row>
    <row r="1204" spans="4:7" x14ac:dyDescent="0.35">
      <c r="D1204" s="343"/>
      <c r="E1204" s="343"/>
      <c r="F1204" s="343"/>
      <c r="G1204" s="343"/>
    </row>
    <row r="1205" spans="4:7" x14ac:dyDescent="0.35">
      <c r="D1205" s="343"/>
      <c r="E1205" s="343"/>
      <c r="F1205" s="343"/>
      <c r="G1205" s="343"/>
    </row>
    <row r="1206" spans="4:7" x14ac:dyDescent="0.35">
      <c r="D1206" s="343"/>
      <c r="E1206" s="343"/>
      <c r="F1206" s="343"/>
      <c r="G1206" s="343"/>
    </row>
    <row r="1207" spans="4:7" x14ac:dyDescent="0.35">
      <c r="D1207" s="343"/>
      <c r="E1207" s="343"/>
      <c r="F1207" s="343"/>
      <c r="G1207" s="343"/>
    </row>
    <row r="1208" spans="4:7" x14ac:dyDescent="0.35">
      <c r="D1208" s="343"/>
      <c r="E1208" s="343"/>
      <c r="F1208" s="343"/>
      <c r="G1208" s="343"/>
    </row>
    <row r="1209" spans="4:7" x14ac:dyDescent="0.35">
      <c r="D1209" s="343"/>
      <c r="E1209" s="343"/>
      <c r="F1209" s="343"/>
      <c r="G1209" s="343"/>
    </row>
    <row r="1210" spans="4:7" x14ac:dyDescent="0.35">
      <c r="D1210" s="343"/>
      <c r="E1210" s="343"/>
      <c r="F1210" s="343"/>
      <c r="G1210" s="343"/>
    </row>
    <row r="1211" spans="4:7" x14ac:dyDescent="0.35">
      <c r="D1211" s="343"/>
      <c r="E1211" s="343"/>
      <c r="F1211" s="343"/>
      <c r="G1211" s="343"/>
    </row>
    <row r="1212" spans="4:7" x14ac:dyDescent="0.35">
      <c r="D1212" s="343"/>
      <c r="E1212" s="343"/>
      <c r="F1212" s="343"/>
      <c r="G1212" s="343"/>
    </row>
    <row r="1213" spans="4:7" x14ac:dyDescent="0.35">
      <c r="D1213" s="343"/>
      <c r="E1213" s="343"/>
      <c r="F1213" s="343"/>
      <c r="G1213" s="343"/>
    </row>
    <row r="1214" spans="4:7" x14ac:dyDescent="0.35">
      <c r="D1214" s="343"/>
      <c r="E1214" s="343"/>
      <c r="F1214" s="343"/>
      <c r="G1214" s="343"/>
    </row>
    <row r="1215" spans="4:7" x14ac:dyDescent="0.35">
      <c r="D1215" s="343"/>
      <c r="E1215" s="343"/>
      <c r="F1215" s="343"/>
      <c r="G1215" s="343"/>
    </row>
    <row r="1216" spans="4:7" x14ac:dyDescent="0.35">
      <c r="D1216" s="343"/>
      <c r="E1216" s="343"/>
      <c r="F1216" s="343"/>
      <c r="G1216" s="343"/>
    </row>
    <row r="1217" spans="4:7" x14ac:dyDescent="0.35">
      <c r="D1217" s="343"/>
      <c r="E1217" s="343"/>
      <c r="F1217" s="343"/>
      <c r="G1217" s="343"/>
    </row>
    <row r="1218" spans="4:7" x14ac:dyDescent="0.35">
      <c r="D1218" s="343"/>
      <c r="E1218" s="343"/>
      <c r="F1218" s="343"/>
      <c r="G1218" s="343"/>
    </row>
    <row r="1219" spans="4:7" x14ac:dyDescent="0.35">
      <c r="D1219" s="343"/>
      <c r="E1219" s="343"/>
      <c r="F1219" s="343"/>
      <c r="G1219" s="343"/>
    </row>
    <row r="1220" spans="4:7" x14ac:dyDescent="0.35">
      <c r="D1220" s="343"/>
      <c r="E1220" s="343"/>
      <c r="F1220" s="343"/>
      <c r="G1220" s="343"/>
    </row>
    <row r="1221" spans="4:7" x14ac:dyDescent="0.35">
      <c r="D1221" s="343"/>
      <c r="E1221" s="343"/>
      <c r="F1221" s="343"/>
      <c r="G1221" s="343"/>
    </row>
    <row r="1222" spans="4:7" x14ac:dyDescent="0.35">
      <c r="D1222" s="343"/>
      <c r="E1222" s="343"/>
      <c r="F1222" s="343"/>
      <c r="G1222" s="343"/>
    </row>
    <row r="1223" spans="4:7" x14ac:dyDescent="0.35">
      <c r="D1223" s="343"/>
      <c r="E1223" s="343"/>
      <c r="F1223" s="343"/>
      <c r="G1223" s="343"/>
    </row>
    <row r="1224" spans="4:7" x14ac:dyDescent="0.35">
      <c r="D1224" s="343"/>
      <c r="E1224" s="343"/>
      <c r="F1224" s="343"/>
      <c r="G1224" s="343"/>
    </row>
    <row r="1225" spans="4:7" x14ac:dyDescent="0.35">
      <c r="D1225" s="343"/>
      <c r="E1225" s="343"/>
      <c r="F1225" s="343"/>
      <c r="G1225" s="343"/>
    </row>
    <row r="1226" spans="4:7" x14ac:dyDescent="0.35">
      <c r="D1226" s="343"/>
      <c r="E1226" s="343"/>
      <c r="F1226" s="343"/>
      <c r="G1226" s="343"/>
    </row>
    <row r="1227" spans="4:7" x14ac:dyDescent="0.35">
      <c r="D1227" s="343"/>
      <c r="E1227" s="343"/>
      <c r="F1227" s="343"/>
      <c r="G1227" s="343"/>
    </row>
    <row r="1228" spans="4:7" x14ac:dyDescent="0.35">
      <c r="D1228" s="343"/>
      <c r="E1228" s="343"/>
      <c r="F1228" s="343"/>
      <c r="G1228" s="343"/>
    </row>
    <row r="1229" spans="4:7" x14ac:dyDescent="0.35">
      <c r="D1229" s="343"/>
      <c r="E1229" s="343"/>
      <c r="F1229" s="343"/>
      <c r="G1229" s="343"/>
    </row>
    <row r="1230" spans="4:7" x14ac:dyDescent="0.35">
      <c r="D1230" s="343"/>
      <c r="E1230" s="343"/>
      <c r="F1230" s="343"/>
      <c r="G1230" s="343"/>
    </row>
    <row r="1231" spans="4:7" x14ac:dyDescent="0.35">
      <c r="D1231" s="343"/>
      <c r="E1231" s="343"/>
      <c r="F1231" s="343"/>
      <c r="G1231" s="343"/>
    </row>
    <row r="1232" spans="4:7" x14ac:dyDescent="0.35">
      <c r="D1232" s="343"/>
      <c r="E1232" s="343"/>
      <c r="F1232" s="343"/>
      <c r="G1232" s="343"/>
    </row>
    <row r="1233" spans="4:7" x14ac:dyDescent="0.35">
      <c r="D1233" s="343"/>
      <c r="E1233" s="343"/>
      <c r="F1233" s="343"/>
      <c r="G1233" s="343"/>
    </row>
    <row r="1234" spans="4:7" x14ac:dyDescent="0.35">
      <c r="D1234" s="343"/>
      <c r="E1234" s="343"/>
      <c r="F1234" s="343"/>
      <c r="G1234" s="343"/>
    </row>
    <row r="1235" spans="4:7" x14ac:dyDescent="0.35">
      <c r="D1235" s="343"/>
      <c r="E1235" s="343"/>
      <c r="F1235" s="343"/>
      <c r="G1235" s="343"/>
    </row>
    <row r="1236" spans="4:7" x14ac:dyDescent="0.35">
      <c r="D1236" s="343"/>
      <c r="E1236" s="343"/>
      <c r="F1236" s="343"/>
      <c r="G1236" s="343"/>
    </row>
    <row r="1237" spans="4:7" x14ac:dyDescent="0.35">
      <c r="D1237" s="343"/>
      <c r="E1237" s="343"/>
      <c r="F1237" s="343"/>
      <c r="G1237" s="343"/>
    </row>
    <row r="1238" spans="4:7" x14ac:dyDescent="0.35">
      <c r="D1238" s="343"/>
      <c r="E1238" s="343"/>
      <c r="F1238" s="343"/>
      <c r="G1238" s="343"/>
    </row>
    <row r="1239" spans="4:7" x14ac:dyDescent="0.35">
      <c r="D1239" s="343"/>
      <c r="E1239" s="343"/>
      <c r="F1239" s="343"/>
      <c r="G1239" s="343"/>
    </row>
    <row r="1240" spans="4:7" x14ac:dyDescent="0.35">
      <c r="D1240" s="343"/>
      <c r="E1240" s="343"/>
      <c r="F1240" s="343"/>
      <c r="G1240" s="343"/>
    </row>
    <row r="1241" spans="4:7" x14ac:dyDescent="0.35">
      <c r="D1241" s="343"/>
      <c r="E1241" s="343"/>
      <c r="F1241" s="343"/>
      <c r="G1241" s="343"/>
    </row>
    <row r="1242" spans="4:7" x14ac:dyDescent="0.35">
      <c r="D1242" s="343"/>
      <c r="E1242" s="343"/>
      <c r="F1242" s="343"/>
      <c r="G1242" s="343"/>
    </row>
    <row r="1243" spans="4:7" x14ac:dyDescent="0.35">
      <c r="D1243" s="343"/>
      <c r="E1243" s="343"/>
      <c r="F1243" s="343"/>
      <c r="G1243" s="343"/>
    </row>
    <row r="1244" spans="4:7" x14ac:dyDescent="0.35">
      <c r="D1244" s="343"/>
      <c r="E1244" s="343"/>
      <c r="F1244" s="343"/>
      <c r="G1244" s="343"/>
    </row>
    <row r="1245" spans="4:7" x14ac:dyDescent="0.35">
      <c r="D1245" s="343"/>
      <c r="E1245" s="343"/>
      <c r="F1245" s="343"/>
      <c r="G1245" s="343"/>
    </row>
    <row r="1246" spans="4:7" x14ac:dyDescent="0.35">
      <c r="D1246" s="343"/>
      <c r="E1246" s="343"/>
      <c r="F1246" s="343"/>
      <c r="G1246" s="343"/>
    </row>
    <row r="1247" spans="4:7" x14ac:dyDescent="0.35">
      <c r="D1247" s="343"/>
      <c r="E1247" s="343"/>
      <c r="F1247" s="343"/>
      <c r="G1247" s="343"/>
    </row>
    <row r="1248" spans="4:7" x14ac:dyDescent="0.35">
      <c r="D1248" s="343"/>
      <c r="E1248" s="343"/>
      <c r="F1248" s="343"/>
      <c r="G1248" s="343"/>
    </row>
    <row r="1249" spans="4:7" x14ac:dyDescent="0.35">
      <c r="D1249" s="343"/>
      <c r="E1249" s="343"/>
      <c r="F1249" s="343"/>
      <c r="G1249" s="343"/>
    </row>
    <row r="1250" spans="4:7" x14ac:dyDescent="0.35">
      <c r="D1250" s="343"/>
      <c r="E1250" s="343"/>
      <c r="F1250" s="343"/>
      <c r="G1250" s="343"/>
    </row>
    <row r="1251" spans="4:7" x14ac:dyDescent="0.35">
      <c r="D1251" s="343"/>
      <c r="E1251" s="343"/>
      <c r="F1251" s="343"/>
      <c r="G1251" s="343"/>
    </row>
    <row r="1252" spans="4:7" x14ac:dyDescent="0.35">
      <c r="D1252" s="343"/>
      <c r="E1252" s="343"/>
      <c r="F1252" s="343"/>
      <c r="G1252" s="343"/>
    </row>
    <row r="1253" spans="4:7" x14ac:dyDescent="0.35">
      <c r="D1253" s="343"/>
      <c r="E1253" s="343"/>
      <c r="F1253" s="343"/>
      <c r="G1253" s="343"/>
    </row>
    <row r="1254" spans="4:7" x14ac:dyDescent="0.35">
      <c r="D1254" s="343"/>
      <c r="E1254" s="343"/>
      <c r="F1254" s="343"/>
      <c r="G1254" s="343"/>
    </row>
    <row r="1255" spans="4:7" x14ac:dyDescent="0.35">
      <c r="D1255" s="343"/>
      <c r="E1255" s="343"/>
      <c r="F1255" s="343"/>
      <c r="G1255" s="343"/>
    </row>
    <row r="1256" spans="4:7" x14ac:dyDescent="0.35">
      <c r="D1256" s="343"/>
      <c r="E1256" s="343"/>
      <c r="F1256" s="343"/>
      <c r="G1256" s="343"/>
    </row>
    <row r="1257" spans="4:7" x14ac:dyDescent="0.35">
      <c r="D1257" s="343"/>
      <c r="E1257" s="343"/>
      <c r="F1257" s="343"/>
      <c r="G1257" s="343"/>
    </row>
    <row r="1258" spans="4:7" x14ac:dyDescent="0.35">
      <c r="D1258" s="343"/>
      <c r="E1258" s="343"/>
      <c r="F1258" s="343"/>
      <c r="G1258" s="343"/>
    </row>
    <row r="1259" spans="4:7" x14ac:dyDescent="0.35">
      <c r="D1259" s="343"/>
      <c r="E1259" s="343"/>
      <c r="F1259" s="343"/>
      <c r="G1259" s="343"/>
    </row>
    <row r="1260" spans="4:7" x14ac:dyDescent="0.35">
      <c r="D1260" s="343"/>
      <c r="E1260" s="343"/>
      <c r="F1260" s="343"/>
      <c r="G1260" s="343"/>
    </row>
    <row r="1261" spans="4:7" x14ac:dyDescent="0.35">
      <c r="D1261" s="343"/>
      <c r="E1261" s="343"/>
      <c r="F1261" s="343"/>
      <c r="G1261" s="343"/>
    </row>
    <row r="1262" spans="4:7" x14ac:dyDescent="0.35">
      <c r="D1262" s="343"/>
      <c r="E1262" s="343"/>
      <c r="F1262" s="343"/>
      <c r="G1262" s="343"/>
    </row>
    <row r="1263" spans="4:7" x14ac:dyDescent="0.35">
      <c r="D1263" s="343"/>
      <c r="E1263" s="343"/>
      <c r="F1263" s="343"/>
      <c r="G1263" s="343"/>
    </row>
    <row r="1264" spans="4:7" x14ac:dyDescent="0.35">
      <c r="D1264" s="343"/>
      <c r="E1264" s="343"/>
      <c r="F1264" s="343"/>
      <c r="G1264" s="343"/>
    </row>
    <row r="1265" spans="4:7" x14ac:dyDescent="0.35">
      <c r="D1265" s="343"/>
      <c r="E1265" s="343"/>
      <c r="F1265" s="343"/>
      <c r="G1265" s="343"/>
    </row>
    <row r="1266" spans="4:7" x14ac:dyDescent="0.35">
      <c r="D1266" s="343"/>
      <c r="E1266" s="343"/>
      <c r="F1266" s="343"/>
      <c r="G1266" s="343"/>
    </row>
    <row r="1267" spans="4:7" x14ac:dyDescent="0.35">
      <c r="D1267" s="343"/>
      <c r="E1267" s="343"/>
      <c r="F1267" s="343"/>
      <c r="G1267" s="343"/>
    </row>
    <row r="1268" spans="4:7" x14ac:dyDescent="0.35">
      <c r="D1268" s="343"/>
      <c r="E1268" s="343"/>
      <c r="F1268" s="343"/>
      <c r="G1268" s="343"/>
    </row>
    <row r="1269" spans="4:7" x14ac:dyDescent="0.35">
      <c r="D1269" s="343"/>
      <c r="E1269" s="343"/>
      <c r="F1269" s="343"/>
      <c r="G1269" s="343"/>
    </row>
    <row r="1270" spans="4:7" x14ac:dyDescent="0.35">
      <c r="D1270" s="343"/>
      <c r="E1270" s="343"/>
      <c r="F1270" s="343"/>
      <c r="G1270" s="343"/>
    </row>
    <row r="1271" spans="4:7" x14ac:dyDescent="0.35">
      <c r="D1271" s="343"/>
      <c r="E1271" s="343"/>
      <c r="F1271" s="343"/>
      <c r="G1271" s="343"/>
    </row>
    <row r="1272" spans="4:7" x14ac:dyDescent="0.35">
      <c r="D1272" s="343"/>
      <c r="E1272" s="343"/>
      <c r="F1272" s="343"/>
      <c r="G1272" s="343"/>
    </row>
    <row r="1273" spans="4:7" x14ac:dyDescent="0.35">
      <c r="D1273" s="343"/>
      <c r="E1273" s="343"/>
      <c r="F1273" s="343"/>
      <c r="G1273" s="343"/>
    </row>
    <row r="1274" spans="4:7" x14ac:dyDescent="0.35">
      <c r="D1274" s="343"/>
      <c r="E1274" s="343"/>
      <c r="F1274" s="343"/>
      <c r="G1274" s="343"/>
    </row>
    <row r="1275" spans="4:7" x14ac:dyDescent="0.35">
      <c r="D1275" s="343"/>
      <c r="E1275" s="343"/>
      <c r="F1275" s="343"/>
      <c r="G1275" s="343"/>
    </row>
    <row r="1276" spans="4:7" x14ac:dyDescent="0.35">
      <c r="D1276" s="343"/>
      <c r="E1276" s="343"/>
      <c r="F1276" s="343"/>
      <c r="G1276" s="343"/>
    </row>
    <row r="1277" spans="4:7" x14ac:dyDescent="0.35">
      <c r="D1277" s="343"/>
      <c r="E1277" s="343"/>
      <c r="F1277" s="343"/>
      <c r="G1277" s="343"/>
    </row>
    <row r="1278" spans="4:7" x14ac:dyDescent="0.35">
      <c r="D1278" s="343"/>
      <c r="E1278" s="343"/>
      <c r="F1278" s="343"/>
      <c r="G1278" s="343"/>
    </row>
    <row r="1279" spans="4:7" x14ac:dyDescent="0.35">
      <c r="D1279" s="343"/>
      <c r="E1279" s="343"/>
      <c r="F1279" s="343"/>
      <c r="G1279" s="343"/>
    </row>
    <row r="1280" spans="4:7" x14ac:dyDescent="0.35">
      <c r="D1280" s="343"/>
      <c r="E1280" s="343"/>
      <c r="F1280" s="343"/>
      <c r="G1280" s="343"/>
    </row>
    <row r="1281" spans="4:7" x14ac:dyDescent="0.35">
      <c r="D1281" s="343"/>
      <c r="E1281" s="343"/>
      <c r="F1281" s="343"/>
      <c r="G1281" s="343"/>
    </row>
    <row r="1282" spans="4:7" x14ac:dyDescent="0.35">
      <c r="D1282" s="343"/>
      <c r="E1282" s="343"/>
      <c r="F1282" s="343"/>
      <c r="G1282" s="343"/>
    </row>
    <row r="1283" spans="4:7" x14ac:dyDescent="0.35">
      <c r="D1283" s="343"/>
      <c r="E1283" s="343"/>
      <c r="F1283" s="343"/>
      <c r="G1283" s="343"/>
    </row>
    <row r="1284" spans="4:7" x14ac:dyDescent="0.35">
      <c r="D1284" s="343"/>
      <c r="E1284" s="343"/>
      <c r="F1284" s="343"/>
      <c r="G1284" s="343"/>
    </row>
    <row r="1285" spans="4:7" x14ac:dyDescent="0.35">
      <c r="D1285" s="343"/>
      <c r="E1285" s="343"/>
      <c r="F1285" s="343"/>
      <c r="G1285" s="343"/>
    </row>
    <row r="1286" spans="4:7" x14ac:dyDescent="0.35">
      <c r="D1286" s="343"/>
      <c r="E1286" s="343"/>
      <c r="F1286" s="343"/>
      <c r="G1286" s="343"/>
    </row>
    <row r="1287" spans="4:7" x14ac:dyDescent="0.35">
      <c r="D1287" s="343"/>
      <c r="E1287" s="343"/>
      <c r="F1287" s="343"/>
      <c r="G1287" s="343"/>
    </row>
    <row r="1288" spans="4:7" x14ac:dyDescent="0.35">
      <c r="D1288" s="343"/>
      <c r="E1288" s="343"/>
      <c r="F1288" s="343"/>
      <c r="G1288" s="343"/>
    </row>
    <row r="1289" spans="4:7" x14ac:dyDescent="0.35">
      <c r="D1289" s="343"/>
      <c r="E1289" s="343"/>
      <c r="F1289" s="343"/>
      <c r="G1289" s="343"/>
    </row>
    <row r="1290" spans="4:7" x14ac:dyDescent="0.35">
      <c r="D1290" s="343"/>
      <c r="E1290" s="343"/>
      <c r="F1290" s="343"/>
      <c r="G1290" s="343"/>
    </row>
    <row r="1291" spans="4:7" x14ac:dyDescent="0.35">
      <c r="D1291" s="343"/>
      <c r="E1291" s="343"/>
      <c r="F1291" s="343"/>
      <c r="G1291" s="343"/>
    </row>
    <row r="1292" spans="4:7" x14ac:dyDescent="0.35">
      <c r="D1292" s="343"/>
      <c r="E1292" s="343"/>
      <c r="F1292" s="343"/>
      <c r="G1292" s="343"/>
    </row>
    <row r="1293" spans="4:7" x14ac:dyDescent="0.35">
      <c r="D1293" s="343"/>
      <c r="E1293" s="343"/>
      <c r="F1293" s="343"/>
      <c r="G1293" s="343"/>
    </row>
    <row r="1294" spans="4:7" x14ac:dyDescent="0.35">
      <c r="D1294" s="343"/>
      <c r="E1294" s="343"/>
      <c r="F1294" s="343"/>
      <c r="G1294" s="343"/>
    </row>
    <row r="1295" spans="4:7" x14ac:dyDescent="0.35">
      <c r="D1295" s="343"/>
      <c r="E1295" s="343"/>
      <c r="F1295" s="343"/>
      <c r="G1295" s="343"/>
    </row>
    <row r="1296" spans="4:7" x14ac:dyDescent="0.35">
      <c r="D1296" s="343"/>
      <c r="E1296" s="343"/>
      <c r="F1296" s="343"/>
      <c r="G1296" s="343"/>
    </row>
    <row r="1297" spans="4:7" x14ac:dyDescent="0.35">
      <c r="D1297" s="343"/>
      <c r="E1297" s="343"/>
      <c r="F1297" s="343"/>
      <c r="G1297" s="343"/>
    </row>
    <row r="1298" spans="4:7" x14ac:dyDescent="0.35">
      <c r="D1298" s="343"/>
      <c r="E1298" s="343"/>
      <c r="F1298" s="343"/>
      <c r="G1298" s="343"/>
    </row>
    <row r="1299" spans="4:7" x14ac:dyDescent="0.35">
      <c r="D1299" s="343"/>
      <c r="E1299" s="343"/>
      <c r="F1299" s="343"/>
      <c r="G1299" s="343"/>
    </row>
    <row r="1300" spans="4:7" x14ac:dyDescent="0.35">
      <c r="D1300" s="343"/>
      <c r="E1300" s="343"/>
      <c r="F1300" s="343"/>
      <c r="G1300" s="343"/>
    </row>
    <row r="1301" spans="4:7" x14ac:dyDescent="0.35">
      <c r="D1301" s="343"/>
      <c r="E1301" s="343"/>
      <c r="F1301" s="343"/>
      <c r="G1301" s="343"/>
    </row>
    <row r="1302" spans="4:7" x14ac:dyDescent="0.35">
      <c r="D1302" s="343"/>
      <c r="E1302" s="343"/>
      <c r="F1302" s="343"/>
      <c r="G1302" s="343"/>
    </row>
    <row r="1303" spans="4:7" x14ac:dyDescent="0.35">
      <c r="D1303" s="343"/>
      <c r="E1303" s="343"/>
      <c r="F1303" s="343"/>
      <c r="G1303" s="343"/>
    </row>
    <row r="1304" spans="4:7" x14ac:dyDescent="0.35">
      <c r="D1304" s="343"/>
      <c r="E1304" s="343"/>
      <c r="F1304" s="343"/>
      <c r="G1304" s="343"/>
    </row>
    <row r="1305" spans="4:7" x14ac:dyDescent="0.35">
      <c r="D1305" s="343"/>
      <c r="E1305" s="343"/>
      <c r="F1305" s="343"/>
      <c r="G1305" s="343"/>
    </row>
    <row r="1306" spans="4:7" x14ac:dyDescent="0.35">
      <c r="D1306" s="343"/>
      <c r="E1306" s="343"/>
      <c r="F1306" s="343"/>
      <c r="G1306" s="343"/>
    </row>
    <row r="1307" spans="4:7" x14ac:dyDescent="0.35">
      <c r="D1307" s="343"/>
      <c r="E1307" s="343"/>
      <c r="F1307" s="343"/>
      <c r="G1307" s="343"/>
    </row>
    <row r="1308" spans="4:7" x14ac:dyDescent="0.35">
      <c r="D1308" s="343"/>
      <c r="E1308" s="343"/>
      <c r="F1308" s="343"/>
      <c r="G1308" s="343"/>
    </row>
    <row r="1309" spans="4:7" x14ac:dyDescent="0.35">
      <c r="D1309" s="343"/>
      <c r="E1309" s="343"/>
      <c r="F1309" s="343"/>
      <c r="G1309" s="343"/>
    </row>
    <row r="1310" spans="4:7" x14ac:dyDescent="0.35">
      <c r="D1310" s="343"/>
      <c r="E1310" s="343"/>
      <c r="F1310" s="343"/>
      <c r="G1310" s="343"/>
    </row>
    <row r="1311" spans="4:7" x14ac:dyDescent="0.35">
      <c r="D1311" s="343"/>
      <c r="E1311" s="343"/>
      <c r="F1311" s="343"/>
      <c r="G1311" s="343"/>
    </row>
    <row r="1312" spans="4:7" x14ac:dyDescent="0.35">
      <c r="D1312" s="343"/>
      <c r="E1312" s="343"/>
      <c r="F1312" s="343"/>
      <c r="G1312" s="343"/>
    </row>
    <row r="1313" spans="4:7" x14ac:dyDescent="0.35">
      <c r="D1313" s="343"/>
      <c r="E1313" s="343"/>
      <c r="F1313" s="343"/>
      <c r="G1313" s="343"/>
    </row>
    <row r="1314" spans="4:7" x14ac:dyDescent="0.35">
      <c r="D1314" s="343"/>
      <c r="E1314" s="343"/>
      <c r="F1314" s="343"/>
      <c r="G1314" s="343"/>
    </row>
    <row r="1315" spans="4:7" x14ac:dyDescent="0.35">
      <c r="D1315" s="343"/>
      <c r="E1315" s="343"/>
      <c r="F1315" s="343"/>
      <c r="G1315" s="343"/>
    </row>
    <row r="1316" spans="4:7" x14ac:dyDescent="0.35">
      <c r="D1316" s="343"/>
      <c r="E1316" s="343"/>
      <c r="F1316" s="343"/>
      <c r="G1316" s="343"/>
    </row>
    <row r="1317" spans="4:7" x14ac:dyDescent="0.35">
      <c r="D1317" s="343"/>
      <c r="E1317" s="343"/>
      <c r="F1317" s="343"/>
      <c r="G1317" s="343"/>
    </row>
    <row r="1318" spans="4:7" x14ac:dyDescent="0.35">
      <c r="D1318" s="343"/>
      <c r="E1318" s="343"/>
      <c r="F1318" s="343"/>
      <c r="G1318" s="343"/>
    </row>
    <row r="1319" spans="4:7" x14ac:dyDescent="0.35">
      <c r="D1319" s="343"/>
      <c r="E1319" s="343"/>
      <c r="F1319" s="343"/>
      <c r="G1319" s="343"/>
    </row>
    <row r="1320" spans="4:7" x14ac:dyDescent="0.35">
      <c r="D1320" s="343"/>
      <c r="E1320" s="343"/>
      <c r="F1320" s="343"/>
      <c r="G1320" s="343"/>
    </row>
    <row r="1321" spans="4:7" x14ac:dyDescent="0.35">
      <c r="D1321" s="343"/>
      <c r="E1321" s="343"/>
      <c r="F1321" s="343"/>
      <c r="G1321" s="343"/>
    </row>
    <row r="1322" spans="4:7" x14ac:dyDescent="0.35">
      <c r="D1322" s="343"/>
      <c r="E1322" s="343"/>
      <c r="F1322" s="343"/>
      <c r="G1322" s="343"/>
    </row>
    <row r="1323" spans="4:7" x14ac:dyDescent="0.35">
      <c r="D1323" s="343"/>
      <c r="E1323" s="343"/>
      <c r="F1323" s="343"/>
      <c r="G1323" s="343"/>
    </row>
    <row r="1324" spans="4:7" x14ac:dyDescent="0.35">
      <c r="D1324" s="343"/>
      <c r="E1324" s="343"/>
      <c r="F1324" s="343"/>
      <c r="G1324" s="343"/>
    </row>
    <row r="1325" spans="4:7" x14ac:dyDescent="0.35">
      <c r="D1325" s="343"/>
      <c r="E1325" s="343"/>
      <c r="F1325" s="343"/>
      <c r="G1325" s="343"/>
    </row>
    <row r="1326" spans="4:7" x14ac:dyDescent="0.35">
      <c r="D1326" s="343"/>
      <c r="E1326" s="343"/>
      <c r="F1326" s="343"/>
      <c r="G1326" s="343"/>
    </row>
    <row r="1327" spans="4:7" x14ac:dyDescent="0.35">
      <c r="D1327" s="343"/>
      <c r="E1327" s="343"/>
      <c r="F1327" s="343"/>
      <c r="G1327" s="343"/>
    </row>
    <row r="1328" spans="4:7" x14ac:dyDescent="0.35">
      <c r="D1328" s="343"/>
      <c r="E1328" s="343"/>
      <c r="F1328" s="343"/>
      <c r="G1328" s="343"/>
    </row>
    <row r="1329" spans="4:7" x14ac:dyDescent="0.35">
      <c r="D1329" s="343"/>
      <c r="E1329" s="343"/>
      <c r="F1329" s="343"/>
      <c r="G1329" s="343"/>
    </row>
    <row r="1330" spans="4:7" x14ac:dyDescent="0.35">
      <c r="D1330" s="343"/>
      <c r="E1330" s="343"/>
      <c r="F1330" s="343"/>
      <c r="G1330" s="343"/>
    </row>
    <row r="1331" spans="4:7" x14ac:dyDescent="0.35">
      <c r="D1331" s="343"/>
      <c r="E1331" s="343"/>
      <c r="F1331" s="343"/>
      <c r="G1331" s="343"/>
    </row>
    <row r="1332" spans="4:7" x14ac:dyDescent="0.35">
      <c r="D1332" s="343"/>
      <c r="E1332" s="343"/>
      <c r="F1332" s="343"/>
      <c r="G1332" s="343"/>
    </row>
    <row r="1333" spans="4:7" x14ac:dyDescent="0.35">
      <c r="D1333" s="343"/>
      <c r="E1333" s="343"/>
      <c r="F1333" s="343"/>
      <c r="G1333" s="343"/>
    </row>
    <row r="1334" spans="4:7" x14ac:dyDescent="0.35">
      <c r="D1334" s="343"/>
      <c r="E1334" s="343"/>
      <c r="F1334" s="343"/>
      <c r="G1334" s="343"/>
    </row>
    <row r="1335" spans="4:7" x14ac:dyDescent="0.35">
      <c r="D1335" s="343"/>
      <c r="E1335" s="343"/>
      <c r="F1335" s="343"/>
      <c r="G1335" s="343"/>
    </row>
    <row r="1336" spans="4:7" x14ac:dyDescent="0.35">
      <c r="D1336" s="343"/>
      <c r="E1336" s="343"/>
      <c r="F1336" s="343"/>
      <c r="G1336" s="343"/>
    </row>
    <row r="1337" spans="4:7" x14ac:dyDescent="0.35">
      <c r="D1337" s="343"/>
      <c r="E1337" s="343"/>
      <c r="F1337" s="343"/>
      <c r="G1337" s="343"/>
    </row>
    <row r="1338" spans="4:7" x14ac:dyDescent="0.35">
      <c r="D1338" s="343"/>
      <c r="E1338" s="343"/>
      <c r="F1338" s="343"/>
      <c r="G1338" s="343"/>
    </row>
    <row r="1339" spans="4:7" x14ac:dyDescent="0.35">
      <c r="D1339" s="343"/>
      <c r="E1339" s="343"/>
      <c r="F1339" s="343"/>
      <c r="G1339" s="343"/>
    </row>
    <row r="1340" spans="4:7" x14ac:dyDescent="0.35">
      <c r="D1340" s="343"/>
      <c r="E1340" s="343"/>
      <c r="F1340" s="343"/>
      <c r="G1340" s="343"/>
    </row>
    <row r="1341" spans="4:7" x14ac:dyDescent="0.35">
      <c r="D1341" s="343"/>
      <c r="E1341" s="343"/>
      <c r="F1341" s="343"/>
      <c r="G1341" s="343"/>
    </row>
    <row r="1342" spans="4:7" x14ac:dyDescent="0.35">
      <c r="D1342" s="343"/>
      <c r="E1342" s="343"/>
      <c r="F1342" s="343"/>
      <c r="G1342" s="343"/>
    </row>
    <row r="1343" spans="4:7" x14ac:dyDescent="0.35">
      <c r="D1343" s="343"/>
      <c r="E1343" s="343"/>
      <c r="F1343" s="343"/>
      <c r="G1343" s="343"/>
    </row>
    <row r="1344" spans="4:7" x14ac:dyDescent="0.35">
      <c r="D1344" s="343"/>
      <c r="E1344" s="343"/>
      <c r="F1344" s="343"/>
      <c r="G1344" s="343"/>
    </row>
    <row r="1345" spans="4:7" x14ac:dyDescent="0.35">
      <c r="D1345" s="343"/>
      <c r="E1345" s="343"/>
      <c r="F1345" s="343"/>
      <c r="G1345" s="343"/>
    </row>
    <row r="1346" spans="4:7" x14ac:dyDescent="0.35">
      <c r="D1346" s="343"/>
      <c r="E1346" s="343"/>
      <c r="F1346" s="343"/>
      <c r="G1346" s="343"/>
    </row>
    <row r="1347" spans="4:7" x14ac:dyDescent="0.35">
      <c r="D1347" s="343"/>
      <c r="E1347" s="343"/>
      <c r="F1347" s="343"/>
      <c r="G1347" s="343"/>
    </row>
    <row r="1348" spans="4:7" x14ac:dyDescent="0.35">
      <c r="D1348" s="343"/>
      <c r="E1348" s="343"/>
      <c r="F1348" s="343"/>
      <c r="G1348" s="343"/>
    </row>
    <row r="1349" spans="4:7" x14ac:dyDescent="0.35">
      <c r="D1349" s="343"/>
      <c r="E1349" s="343"/>
      <c r="F1349" s="343"/>
      <c r="G1349" s="343"/>
    </row>
    <row r="1350" spans="4:7" x14ac:dyDescent="0.35">
      <c r="D1350" s="343"/>
      <c r="E1350" s="343"/>
      <c r="F1350" s="343"/>
      <c r="G1350" s="343"/>
    </row>
    <row r="1351" spans="4:7" x14ac:dyDescent="0.35">
      <c r="D1351" s="343"/>
      <c r="E1351" s="343"/>
      <c r="F1351" s="343"/>
      <c r="G1351" s="343"/>
    </row>
    <row r="1352" spans="4:7" x14ac:dyDescent="0.35">
      <c r="D1352" s="343"/>
      <c r="E1352" s="343"/>
      <c r="F1352" s="343"/>
      <c r="G1352" s="343"/>
    </row>
    <row r="1353" spans="4:7" x14ac:dyDescent="0.35">
      <c r="D1353" s="343"/>
      <c r="E1353" s="343"/>
      <c r="F1353" s="343"/>
      <c r="G1353" s="343"/>
    </row>
    <row r="1354" spans="4:7" x14ac:dyDescent="0.35">
      <c r="D1354" s="343"/>
      <c r="E1354" s="343"/>
      <c r="F1354" s="343"/>
      <c r="G1354" s="343"/>
    </row>
    <row r="1355" spans="4:7" x14ac:dyDescent="0.35">
      <c r="D1355" s="343"/>
      <c r="E1355" s="343"/>
      <c r="F1355" s="343"/>
      <c r="G1355" s="343"/>
    </row>
    <row r="1356" spans="4:7" x14ac:dyDescent="0.35">
      <c r="D1356" s="343"/>
      <c r="E1356" s="343"/>
      <c r="F1356" s="343"/>
      <c r="G1356" s="343"/>
    </row>
    <row r="1357" spans="4:7" x14ac:dyDescent="0.35">
      <c r="D1357" s="343"/>
      <c r="E1357" s="343"/>
      <c r="F1357" s="343"/>
      <c r="G1357" s="343"/>
    </row>
    <row r="1358" spans="4:7" x14ac:dyDescent="0.35">
      <c r="D1358" s="343"/>
      <c r="E1358" s="343"/>
      <c r="F1358" s="343"/>
      <c r="G1358" s="343"/>
    </row>
    <row r="1359" spans="4:7" x14ac:dyDescent="0.35">
      <c r="D1359" s="343"/>
      <c r="E1359" s="343"/>
      <c r="F1359" s="343"/>
      <c r="G1359" s="343"/>
    </row>
    <row r="1360" spans="4:7" x14ac:dyDescent="0.35">
      <c r="D1360" s="343"/>
      <c r="E1360" s="343"/>
      <c r="F1360" s="343"/>
      <c r="G1360" s="343"/>
    </row>
    <row r="1361" spans="4:7" x14ac:dyDescent="0.35">
      <c r="D1361" s="343"/>
      <c r="E1361" s="343"/>
      <c r="F1361" s="343"/>
      <c r="G1361" s="343"/>
    </row>
    <row r="1362" spans="4:7" x14ac:dyDescent="0.35">
      <c r="D1362" s="343"/>
      <c r="E1362" s="343"/>
      <c r="F1362" s="343"/>
      <c r="G1362" s="343"/>
    </row>
    <row r="1363" spans="4:7" x14ac:dyDescent="0.35">
      <c r="D1363" s="343"/>
      <c r="E1363" s="343"/>
      <c r="F1363" s="343"/>
      <c r="G1363" s="343"/>
    </row>
    <row r="1364" spans="4:7" x14ac:dyDescent="0.35">
      <c r="D1364" s="343"/>
      <c r="E1364" s="343"/>
      <c r="F1364" s="343"/>
      <c r="G1364" s="343"/>
    </row>
    <row r="1365" spans="4:7" x14ac:dyDescent="0.35">
      <c r="D1365" s="343"/>
      <c r="E1365" s="343"/>
      <c r="F1365" s="343"/>
      <c r="G1365" s="343"/>
    </row>
    <row r="1366" spans="4:7" x14ac:dyDescent="0.35">
      <c r="D1366" s="343"/>
      <c r="E1366" s="343"/>
      <c r="F1366" s="343"/>
      <c r="G1366" s="343"/>
    </row>
    <row r="1367" spans="4:7" x14ac:dyDescent="0.35">
      <c r="D1367" s="343"/>
      <c r="E1367" s="343"/>
      <c r="F1367" s="343"/>
      <c r="G1367" s="343"/>
    </row>
    <row r="1368" spans="4:7" x14ac:dyDescent="0.35">
      <c r="D1368" s="343"/>
      <c r="E1368" s="343"/>
      <c r="F1368" s="343"/>
      <c r="G1368" s="343"/>
    </row>
    <row r="1369" spans="4:7" x14ac:dyDescent="0.35">
      <c r="D1369" s="343"/>
      <c r="E1369" s="343"/>
      <c r="F1369" s="343"/>
      <c r="G1369" s="343"/>
    </row>
    <row r="1370" spans="4:7" x14ac:dyDescent="0.35">
      <c r="D1370" s="343"/>
      <c r="E1370" s="343"/>
      <c r="F1370" s="343"/>
      <c r="G1370" s="343"/>
    </row>
    <row r="1371" spans="4:7" x14ac:dyDescent="0.35">
      <c r="D1371" s="343"/>
      <c r="E1371" s="343"/>
      <c r="F1371" s="343"/>
      <c r="G1371" s="343"/>
    </row>
    <row r="1372" spans="4:7" x14ac:dyDescent="0.35">
      <c r="D1372" s="343"/>
      <c r="E1372" s="343"/>
      <c r="F1372" s="343"/>
      <c r="G1372" s="343"/>
    </row>
    <row r="1373" spans="4:7" x14ac:dyDescent="0.35">
      <c r="D1373" s="343"/>
      <c r="E1373" s="343"/>
      <c r="F1373" s="343"/>
      <c r="G1373" s="343"/>
    </row>
    <row r="1374" spans="4:7" x14ac:dyDescent="0.35">
      <c r="D1374" s="343"/>
      <c r="E1374" s="343"/>
      <c r="F1374" s="343"/>
      <c r="G1374" s="343"/>
    </row>
    <row r="1375" spans="4:7" x14ac:dyDescent="0.35">
      <c r="D1375" s="343"/>
      <c r="E1375" s="343"/>
      <c r="F1375" s="343"/>
      <c r="G1375" s="343"/>
    </row>
    <row r="1376" spans="4:7" x14ac:dyDescent="0.35">
      <c r="D1376" s="343"/>
      <c r="E1376" s="343"/>
      <c r="F1376" s="343"/>
      <c r="G1376" s="343"/>
    </row>
    <row r="1377" spans="4:7" x14ac:dyDescent="0.35">
      <c r="D1377" s="343"/>
      <c r="E1377" s="343"/>
      <c r="F1377" s="343"/>
      <c r="G1377" s="343"/>
    </row>
    <row r="1378" spans="4:7" x14ac:dyDescent="0.35">
      <c r="D1378" s="343"/>
      <c r="E1378" s="343"/>
      <c r="F1378" s="343"/>
      <c r="G1378" s="343"/>
    </row>
    <row r="1379" spans="4:7" x14ac:dyDescent="0.35">
      <c r="D1379" s="343"/>
      <c r="E1379" s="343"/>
      <c r="F1379" s="343"/>
      <c r="G1379" s="343"/>
    </row>
    <row r="1380" spans="4:7" x14ac:dyDescent="0.35">
      <c r="D1380" s="343"/>
      <c r="E1380" s="343"/>
      <c r="F1380" s="343"/>
      <c r="G1380" s="343"/>
    </row>
    <row r="1381" spans="4:7" x14ac:dyDescent="0.35">
      <c r="D1381" s="343"/>
      <c r="E1381" s="343"/>
      <c r="F1381" s="343"/>
      <c r="G1381" s="343"/>
    </row>
    <row r="1382" spans="4:7" x14ac:dyDescent="0.35">
      <c r="D1382" s="343"/>
      <c r="E1382" s="343"/>
      <c r="F1382" s="343"/>
      <c r="G1382" s="343"/>
    </row>
    <row r="1383" spans="4:7" x14ac:dyDescent="0.35">
      <c r="D1383" s="343"/>
      <c r="E1383" s="343"/>
      <c r="F1383" s="343"/>
      <c r="G1383" s="343"/>
    </row>
    <row r="1384" spans="4:7" x14ac:dyDescent="0.35">
      <c r="D1384" s="343"/>
      <c r="E1384" s="343"/>
      <c r="F1384" s="343"/>
      <c r="G1384" s="343"/>
    </row>
    <row r="1385" spans="4:7" x14ac:dyDescent="0.35">
      <c r="D1385" s="343"/>
      <c r="E1385" s="343"/>
      <c r="F1385" s="343"/>
      <c r="G1385" s="343"/>
    </row>
    <row r="1386" spans="4:7" x14ac:dyDescent="0.35">
      <c r="D1386" s="343"/>
      <c r="E1386" s="343"/>
      <c r="F1386" s="343"/>
      <c r="G1386" s="343"/>
    </row>
    <row r="1387" spans="4:7" x14ac:dyDescent="0.35">
      <c r="D1387" s="343"/>
      <c r="E1387" s="343"/>
      <c r="F1387" s="343"/>
      <c r="G1387" s="343"/>
    </row>
    <row r="1388" spans="4:7" x14ac:dyDescent="0.35">
      <c r="D1388" s="343"/>
      <c r="E1388" s="343"/>
      <c r="F1388" s="343"/>
      <c r="G1388" s="343"/>
    </row>
    <row r="1389" spans="4:7" x14ac:dyDescent="0.35">
      <c r="D1389" s="343"/>
      <c r="E1389" s="343"/>
      <c r="F1389" s="343"/>
      <c r="G1389" s="343"/>
    </row>
    <row r="1390" spans="4:7" x14ac:dyDescent="0.35">
      <c r="D1390" s="343"/>
      <c r="E1390" s="343"/>
      <c r="F1390" s="343"/>
      <c r="G1390" s="343"/>
    </row>
    <row r="1391" spans="4:7" x14ac:dyDescent="0.35">
      <c r="D1391" s="343"/>
      <c r="E1391" s="343"/>
      <c r="F1391" s="343"/>
      <c r="G1391" s="343"/>
    </row>
    <row r="1392" spans="4:7" x14ac:dyDescent="0.35">
      <c r="D1392" s="343"/>
      <c r="E1392" s="343"/>
      <c r="F1392" s="343"/>
      <c r="G1392" s="343"/>
    </row>
    <row r="1393" spans="4:7" x14ac:dyDescent="0.35">
      <c r="D1393" s="343"/>
      <c r="E1393" s="343"/>
      <c r="F1393" s="343"/>
      <c r="G1393" s="343"/>
    </row>
    <row r="1394" spans="4:7" x14ac:dyDescent="0.35">
      <c r="D1394" s="343"/>
      <c r="E1394" s="343"/>
      <c r="F1394" s="343"/>
      <c r="G1394" s="343"/>
    </row>
    <row r="1395" spans="4:7" x14ac:dyDescent="0.35">
      <c r="D1395" s="343"/>
      <c r="E1395" s="343"/>
      <c r="F1395" s="343"/>
      <c r="G1395" s="343"/>
    </row>
    <row r="1396" spans="4:7" x14ac:dyDescent="0.35">
      <c r="D1396" s="343"/>
      <c r="E1396" s="343"/>
      <c r="F1396" s="343"/>
      <c r="G1396" s="343"/>
    </row>
    <row r="1397" spans="4:7" x14ac:dyDescent="0.35">
      <c r="D1397" s="343"/>
      <c r="E1397" s="343"/>
      <c r="F1397" s="343"/>
      <c r="G1397" s="343"/>
    </row>
    <row r="1398" spans="4:7" x14ac:dyDescent="0.35">
      <c r="D1398" s="343"/>
      <c r="E1398" s="343"/>
      <c r="F1398" s="343"/>
      <c r="G1398" s="343"/>
    </row>
    <row r="1399" spans="4:7" x14ac:dyDescent="0.35">
      <c r="D1399" s="343"/>
      <c r="E1399" s="343"/>
      <c r="F1399" s="343"/>
      <c r="G1399" s="343"/>
    </row>
    <row r="1400" spans="4:7" x14ac:dyDescent="0.35">
      <c r="D1400" s="343"/>
      <c r="E1400" s="343"/>
      <c r="F1400" s="343"/>
      <c r="G1400" s="343"/>
    </row>
    <row r="1401" spans="4:7" x14ac:dyDescent="0.35">
      <c r="D1401" s="343"/>
      <c r="E1401" s="343"/>
      <c r="F1401" s="343"/>
      <c r="G1401" s="343"/>
    </row>
    <row r="1402" spans="4:7" x14ac:dyDescent="0.35">
      <c r="D1402" s="343"/>
      <c r="E1402" s="343"/>
      <c r="F1402" s="343"/>
      <c r="G1402" s="343"/>
    </row>
    <row r="1403" spans="4:7" x14ac:dyDescent="0.35">
      <c r="D1403" s="343"/>
      <c r="E1403" s="343"/>
      <c r="F1403" s="343"/>
      <c r="G1403" s="343"/>
    </row>
    <row r="1404" spans="4:7" x14ac:dyDescent="0.35">
      <c r="D1404" s="343"/>
      <c r="E1404" s="343"/>
      <c r="F1404" s="343"/>
      <c r="G1404" s="343"/>
    </row>
    <row r="1405" spans="4:7" x14ac:dyDescent="0.35">
      <c r="D1405" s="343"/>
      <c r="E1405" s="343"/>
      <c r="F1405" s="343"/>
      <c r="G1405" s="343"/>
    </row>
    <row r="1406" spans="4:7" x14ac:dyDescent="0.35">
      <c r="D1406" s="343"/>
      <c r="E1406" s="343"/>
      <c r="F1406" s="343"/>
      <c r="G1406" s="343"/>
    </row>
    <row r="1407" spans="4:7" x14ac:dyDescent="0.35">
      <c r="D1407" s="343"/>
      <c r="E1407" s="343"/>
      <c r="F1407" s="343"/>
      <c r="G1407" s="343"/>
    </row>
    <row r="1408" spans="4:7" x14ac:dyDescent="0.35">
      <c r="D1408" s="343"/>
      <c r="E1408" s="343"/>
      <c r="F1408" s="343"/>
      <c r="G1408" s="343"/>
    </row>
    <row r="1409" spans="4:7" x14ac:dyDescent="0.35">
      <c r="D1409" s="343"/>
      <c r="E1409" s="343"/>
      <c r="F1409" s="343"/>
      <c r="G1409" s="343"/>
    </row>
    <row r="1410" spans="4:7" x14ac:dyDescent="0.35">
      <c r="D1410" s="343"/>
      <c r="E1410" s="343"/>
      <c r="F1410" s="343"/>
      <c r="G1410" s="343"/>
    </row>
    <row r="1411" spans="4:7" x14ac:dyDescent="0.35">
      <c r="D1411" s="343"/>
      <c r="E1411" s="343"/>
      <c r="F1411" s="343"/>
      <c r="G1411" s="343"/>
    </row>
    <row r="1412" spans="4:7" x14ac:dyDescent="0.35">
      <c r="D1412" s="343"/>
      <c r="E1412" s="343"/>
      <c r="F1412" s="343"/>
      <c r="G1412" s="343"/>
    </row>
    <row r="1413" spans="4:7" x14ac:dyDescent="0.35">
      <c r="D1413" s="343"/>
      <c r="E1413" s="343"/>
      <c r="F1413" s="343"/>
      <c r="G1413" s="343"/>
    </row>
    <row r="1414" spans="4:7" x14ac:dyDescent="0.35">
      <c r="D1414" s="343"/>
      <c r="E1414" s="343"/>
      <c r="F1414" s="343"/>
      <c r="G1414" s="343"/>
    </row>
    <row r="1415" spans="4:7" x14ac:dyDescent="0.35">
      <c r="D1415" s="343"/>
      <c r="E1415" s="343"/>
      <c r="F1415" s="343"/>
      <c r="G1415" s="343"/>
    </row>
    <row r="1416" spans="4:7" x14ac:dyDescent="0.35">
      <c r="D1416" s="343"/>
      <c r="E1416" s="343"/>
      <c r="F1416" s="343"/>
      <c r="G1416" s="343"/>
    </row>
    <row r="1417" spans="4:7" x14ac:dyDescent="0.35">
      <c r="D1417" s="343"/>
      <c r="E1417" s="343"/>
      <c r="F1417" s="343"/>
      <c r="G1417" s="343"/>
    </row>
    <row r="1418" spans="4:7" x14ac:dyDescent="0.35">
      <c r="D1418" s="343"/>
      <c r="E1418" s="343"/>
      <c r="F1418" s="343"/>
      <c r="G1418" s="343"/>
    </row>
    <row r="1419" spans="4:7" x14ac:dyDescent="0.35">
      <c r="D1419" s="343"/>
      <c r="E1419" s="343"/>
      <c r="F1419" s="343"/>
      <c r="G1419" s="343"/>
    </row>
    <row r="1420" spans="4:7" x14ac:dyDescent="0.35">
      <c r="D1420" s="343"/>
      <c r="E1420" s="343"/>
      <c r="F1420" s="343"/>
      <c r="G1420" s="343"/>
    </row>
    <row r="1421" spans="4:7" x14ac:dyDescent="0.35">
      <c r="D1421" s="343"/>
      <c r="E1421" s="343"/>
      <c r="F1421" s="343"/>
      <c r="G1421" s="343"/>
    </row>
    <row r="1422" spans="4:7" x14ac:dyDescent="0.35">
      <c r="D1422" s="343"/>
      <c r="E1422" s="343"/>
      <c r="F1422" s="343"/>
      <c r="G1422" s="343"/>
    </row>
    <row r="1423" spans="4:7" x14ac:dyDescent="0.35">
      <c r="D1423" s="343"/>
      <c r="E1423" s="343"/>
      <c r="F1423" s="343"/>
      <c r="G1423" s="343"/>
    </row>
    <row r="1424" spans="4:7" x14ac:dyDescent="0.35">
      <c r="D1424" s="343"/>
      <c r="E1424" s="343"/>
      <c r="F1424" s="343"/>
      <c r="G1424" s="343"/>
    </row>
    <row r="1425" spans="4:7" x14ac:dyDescent="0.35">
      <c r="D1425" s="343"/>
      <c r="E1425" s="343"/>
      <c r="F1425" s="343"/>
      <c r="G1425" s="343"/>
    </row>
    <row r="1426" spans="4:7" x14ac:dyDescent="0.35">
      <c r="D1426" s="343"/>
      <c r="E1426" s="343"/>
      <c r="F1426" s="343"/>
      <c r="G1426" s="343"/>
    </row>
    <row r="1427" spans="4:7" x14ac:dyDescent="0.35">
      <c r="D1427" s="343"/>
      <c r="E1427" s="343"/>
      <c r="F1427" s="343"/>
      <c r="G1427" s="343"/>
    </row>
    <row r="1428" spans="4:7" x14ac:dyDescent="0.35">
      <c r="D1428" s="343"/>
      <c r="E1428" s="343"/>
      <c r="F1428" s="343"/>
      <c r="G1428" s="343"/>
    </row>
    <row r="1429" spans="4:7" x14ac:dyDescent="0.35">
      <c r="D1429" s="343"/>
      <c r="E1429" s="343"/>
      <c r="F1429" s="343"/>
      <c r="G1429" s="343"/>
    </row>
    <row r="1430" spans="4:7" x14ac:dyDescent="0.35">
      <c r="D1430" s="343"/>
      <c r="E1430" s="343"/>
      <c r="F1430" s="343"/>
      <c r="G1430" s="343"/>
    </row>
    <row r="1431" spans="4:7" x14ac:dyDescent="0.35">
      <c r="D1431" s="343"/>
      <c r="E1431" s="343"/>
      <c r="F1431" s="343"/>
      <c r="G1431" s="343"/>
    </row>
    <row r="1432" spans="4:7" x14ac:dyDescent="0.35">
      <c r="D1432" s="343"/>
      <c r="E1432" s="343"/>
      <c r="F1432" s="343"/>
      <c r="G1432" s="343"/>
    </row>
    <row r="1433" spans="4:7" x14ac:dyDescent="0.35">
      <c r="D1433" s="343"/>
      <c r="E1433" s="343"/>
      <c r="F1433" s="343"/>
      <c r="G1433" s="343"/>
    </row>
    <row r="1434" spans="4:7" x14ac:dyDescent="0.35">
      <c r="D1434" s="343"/>
      <c r="E1434" s="343"/>
      <c r="F1434" s="343"/>
      <c r="G1434" s="343"/>
    </row>
    <row r="1435" spans="4:7" x14ac:dyDescent="0.35">
      <c r="D1435" s="343"/>
      <c r="E1435" s="343"/>
      <c r="F1435" s="343"/>
      <c r="G1435" s="343"/>
    </row>
    <row r="1436" spans="4:7" x14ac:dyDescent="0.35">
      <c r="D1436" s="343"/>
      <c r="E1436" s="343"/>
      <c r="F1436" s="343"/>
      <c r="G1436" s="343"/>
    </row>
    <row r="1437" spans="4:7" x14ac:dyDescent="0.35">
      <c r="D1437" s="343"/>
      <c r="E1437" s="343"/>
      <c r="F1437" s="343"/>
      <c r="G1437" s="343"/>
    </row>
    <row r="1438" spans="4:7" x14ac:dyDescent="0.35">
      <c r="D1438" s="343"/>
      <c r="E1438" s="343"/>
      <c r="F1438" s="343"/>
      <c r="G1438" s="343"/>
    </row>
    <row r="1439" spans="4:7" x14ac:dyDescent="0.35">
      <c r="D1439" s="343"/>
      <c r="E1439" s="343"/>
      <c r="F1439" s="343"/>
      <c r="G1439" s="343"/>
    </row>
    <row r="1440" spans="4:7" x14ac:dyDescent="0.35">
      <c r="D1440" s="343"/>
      <c r="E1440" s="343"/>
      <c r="F1440" s="343"/>
      <c r="G1440" s="343"/>
    </row>
    <row r="1441" spans="4:7" x14ac:dyDescent="0.35">
      <c r="D1441" s="343"/>
      <c r="E1441" s="343"/>
      <c r="F1441" s="343"/>
      <c r="G1441" s="343"/>
    </row>
    <row r="1442" spans="4:7" x14ac:dyDescent="0.35">
      <c r="D1442" s="343"/>
      <c r="E1442" s="343"/>
      <c r="F1442" s="343"/>
      <c r="G1442" s="343"/>
    </row>
    <row r="1443" spans="4:7" x14ac:dyDescent="0.35">
      <c r="D1443" s="343"/>
      <c r="E1443" s="343"/>
      <c r="F1443" s="343"/>
      <c r="G1443" s="343"/>
    </row>
    <row r="1444" spans="4:7" x14ac:dyDescent="0.35">
      <c r="D1444" s="343"/>
      <c r="E1444" s="343"/>
      <c r="F1444" s="343"/>
      <c r="G1444" s="343"/>
    </row>
    <row r="1445" spans="4:7" x14ac:dyDescent="0.35">
      <c r="D1445" s="343"/>
      <c r="E1445" s="343"/>
      <c r="F1445" s="343"/>
      <c r="G1445" s="343"/>
    </row>
    <row r="1446" spans="4:7" x14ac:dyDescent="0.35">
      <c r="D1446" s="343"/>
      <c r="E1446" s="343"/>
      <c r="F1446" s="343"/>
      <c r="G1446" s="343"/>
    </row>
    <row r="1447" spans="4:7" x14ac:dyDescent="0.35">
      <c r="D1447" s="343"/>
      <c r="E1447" s="343"/>
      <c r="F1447" s="343"/>
      <c r="G1447" s="343"/>
    </row>
    <row r="1448" spans="4:7" x14ac:dyDescent="0.35">
      <c r="D1448" s="343"/>
      <c r="E1448" s="343"/>
      <c r="F1448" s="343"/>
      <c r="G1448" s="343"/>
    </row>
    <row r="1449" spans="4:7" x14ac:dyDescent="0.35">
      <c r="D1449" s="343"/>
      <c r="E1449" s="343"/>
      <c r="F1449" s="343"/>
      <c r="G1449" s="343"/>
    </row>
    <row r="1450" spans="4:7" x14ac:dyDescent="0.35">
      <c r="D1450" s="343"/>
      <c r="E1450" s="343"/>
      <c r="F1450" s="343"/>
      <c r="G1450" s="343"/>
    </row>
    <row r="1451" spans="4:7" x14ac:dyDescent="0.35">
      <c r="D1451" s="343"/>
      <c r="E1451" s="343"/>
      <c r="F1451" s="343"/>
      <c r="G1451" s="343"/>
    </row>
    <row r="1452" spans="4:7" x14ac:dyDescent="0.35">
      <c r="D1452" s="343"/>
      <c r="E1452" s="343"/>
      <c r="F1452" s="343"/>
      <c r="G1452" s="343"/>
    </row>
    <row r="1453" spans="4:7" x14ac:dyDescent="0.35">
      <c r="D1453" s="343"/>
      <c r="E1453" s="343"/>
      <c r="F1453" s="343"/>
      <c r="G1453" s="343"/>
    </row>
    <row r="1454" spans="4:7" x14ac:dyDescent="0.35">
      <c r="D1454" s="343"/>
      <c r="E1454" s="343"/>
      <c r="F1454" s="343"/>
      <c r="G1454" s="343"/>
    </row>
    <row r="1455" spans="4:7" x14ac:dyDescent="0.35">
      <c r="D1455" s="343"/>
      <c r="E1455" s="343"/>
      <c r="F1455" s="343"/>
      <c r="G1455" s="343"/>
    </row>
    <row r="1456" spans="4:7" x14ac:dyDescent="0.35">
      <c r="D1456" s="343"/>
      <c r="E1456" s="343"/>
      <c r="F1456" s="343"/>
      <c r="G1456" s="343"/>
    </row>
    <row r="1457" spans="4:7" x14ac:dyDescent="0.35">
      <c r="D1457" s="343"/>
      <c r="E1457" s="343"/>
      <c r="F1457" s="343"/>
      <c r="G1457" s="343"/>
    </row>
    <row r="1458" spans="4:7" x14ac:dyDescent="0.35">
      <c r="D1458" s="343"/>
      <c r="E1458" s="343"/>
      <c r="F1458" s="343"/>
      <c r="G1458" s="343"/>
    </row>
    <row r="1459" spans="4:7" x14ac:dyDescent="0.35">
      <c r="D1459" s="343"/>
      <c r="E1459" s="343"/>
      <c r="F1459" s="343"/>
      <c r="G1459" s="343"/>
    </row>
    <row r="1460" spans="4:7" x14ac:dyDescent="0.35">
      <c r="D1460" s="343"/>
      <c r="E1460" s="343"/>
      <c r="F1460" s="343"/>
      <c r="G1460" s="343"/>
    </row>
    <row r="1461" spans="4:7" x14ac:dyDescent="0.35">
      <c r="D1461" s="343"/>
      <c r="E1461" s="343"/>
      <c r="F1461" s="343"/>
      <c r="G1461" s="343"/>
    </row>
    <row r="1462" spans="4:7" x14ac:dyDescent="0.35">
      <c r="D1462" s="343"/>
      <c r="E1462" s="343"/>
      <c r="F1462" s="343"/>
      <c r="G1462" s="343"/>
    </row>
    <row r="1463" spans="4:7" x14ac:dyDescent="0.35">
      <c r="D1463" s="343"/>
      <c r="E1463" s="343"/>
      <c r="F1463" s="343"/>
      <c r="G1463" s="343"/>
    </row>
    <row r="1464" spans="4:7" x14ac:dyDescent="0.35">
      <c r="D1464" s="343"/>
      <c r="E1464" s="343"/>
      <c r="F1464" s="343"/>
      <c r="G1464" s="343"/>
    </row>
    <row r="1465" spans="4:7" x14ac:dyDescent="0.35">
      <c r="D1465" s="343"/>
      <c r="E1465" s="343"/>
      <c r="F1465" s="343"/>
      <c r="G1465" s="343"/>
    </row>
    <row r="1466" spans="4:7" x14ac:dyDescent="0.35">
      <c r="D1466" s="343"/>
      <c r="E1466" s="343"/>
      <c r="F1466" s="343"/>
      <c r="G1466" s="343"/>
    </row>
    <row r="1467" spans="4:7" x14ac:dyDescent="0.35">
      <c r="D1467" s="343"/>
      <c r="E1467" s="343"/>
      <c r="F1467" s="343"/>
      <c r="G1467" s="343"/>
    </row>
    <row r="1468" spans="4:7" x14ac:dyDescent="0.35">
      <c r="D1468" s="343"/>
      <c r="E1468" s="343"/>
      <c r="F1468" s="343"/>
      <c r="G1468" s="343"/>
    </row>
    <row r="1469" spans="4:7" x14ac:dyDescent="0.35">
      <c r="D1469" s="343"/>
      <c r="E1469" s="343"/>
      <c r="F1469" s="343"/>
      <c r="G1469" s="343"/>
    </row>
    <row r="1470" spans="4:7" x14ac:dyDescent="0.35">
      <c r="D1470" s="343"/>
      <c r="E1470" s="343"/>
      <c r="F1470" s="343"/>
      <c r="G1470" s="343"/>
    </row>
    <row r="1471" spans="4:7" x14ac:dyDescent="0.35">
      <c r="D1471" s="343"/>
      <c r="E1471" s="343"/>
      <c r="F1471" s="343"/>
      <c r="G1471" s="343"/>
    </row>
    <row r="1472" spans="4:7" x14ac:dyDescent="0.35">
      <c r="D1472" s="343"/>
      <c r="E1472" s="343"/>
      <c r="F1472" s="343"/>
      <c r="G1472" s="343"/>
    </row>
    <row r="1473" spans="4:7" x14ac:dyDescent="0.35">
      <c r="D1473" s="343"/>
      <c r="E1473" s="343"/>
      <c r="F1473" s="343"/>
      <c r="G1473" s="343"/>
    </row>
    <row r="1474" spans="4:7" x14ac:dyDescent="0.35">
      <c r="D1474" s="343"/>
      <c r="E1474" s="343"/>
      <c r="F1474" s="343"/>
      <c r="G1474" s="343"/>
    </row>
    <row r="1475" spans="4:7" x14ac:dyDescent="0.35">
      <c r="D1475" s="343"/>
      <c r="E1475" s="343"/>
      <c r="F1475" s="343"/>
      <c r="G1475" s="343"/>
    </row>
    <row r="1476" spans="4:7" x14ac:dyDescent="0.35">
      <c r="D1476" s="343"/>
      <c r="E1476" s="343"/>
      <c r="F1476" s="343"/>
      <c r="G1476" s="343"/>
    </row>
    <row r="1477" spans="4:7" x14ac:dyDescent="0.35">
      <c r="D1477" s="343"/>
      <c r="E1477" s="343"/>
      <c r="F1477" s="343"/>
      <c r="G1477" s="343"/>
    </row>
    <row r="1478" spans="4:7" x14ac:dyDescent="0.35">
      <c r="D1478" s="343"/>
      <c r="E1478" s="343"/>
      <c r="F1478" s="343"/>
      <c r="G1478" s="343"/>
    </row>
    <row r="1479" spans="4:7" x14ac:dyDescent="0.35">
      <c r="D1479" s="343"/>
      <c r="E1479" s="343"/>
      <c r="F1479" s="343"/>
      <c r="G1479" s="343"/>
    </row>
    <row r="1480" spans="4:7" x14ac:dyDescent="0.35">
      <c r="D1480" s="343"/>
      <c r="E1480" s="343"/>
      <c r="F1480" s="343"/>
      <c r="G1480" s="343"/>
    </row>
    <row r="1481" spans="4:7" x14ac:dyDescent="0.35">
      <c r="D1481" s="343"/>
      <c r="E1481" s="343"/>
      <c r="F1481" s="343"/>
      <c r="G1481" s="343"/>
    </row>
    <row r="1482" spans="4:7" x14ac:dyDescent="0.35">
      <c r="D1482" s="343"/>
      <c r="E1482" s="343"/>
      <c r="F1482" s="343"/>
      <c r="G1482" s="343"/>
    </row>
    <row r="1483" spans="4:7" x14ac:dyDescent="0.35">
      <c r="D1483" s="343"/>
      <c r="E1483" s="343"/>
      <c r="F1483" s="343"/>
      <c r="G1483" s="343"/>
    </row>
    <row r="1484" spans="4:7" x14ac:dyDescent="0.35">
      <c r="D1484" s="343"/>
      <c r="E1484" s="343"/>
      <c r="F1484" s="343"/>
      <c r="G1484" s="343"/>
    </row>
    <row r="1485" spans="4:7" x14ac:dyDescent="0.35">
      <c r="D1485" s="343"/>
      <c r="E1485" s="343"/>
      <c r="F1485" s="343"/>
      <c r="G1485" s="343"/>
    </row>
    <row r="1486" spans="4:7" x14ac:dyDescent="0.35">
      <c r="D1486" s="343"/>
      <c r="E1486" s="343"/>
      <c r="F1486" s="343"/>
      <c r="G1486" s="343"/>
    </row>
    <row r="1487" spans="4:7" x14ac:dyDescent="0.35">
      <c r="D1487" s="343"/>
      <c r="E1487" s="343"/>
      <c r="F1487" s="343"/>
      <c r="G1487" s="343"/>
    </row>
    <row r="1488" spans="4:7" x14ac:dyDescent="0.35">
      <c r="D1488" s="343"/>
      <c r="E1488" s="343"/>
      <c r="F1488" s="343"/>
      <c r="G1488" s="343"/>
    </row>
    <row r="1489" spans="4:7" x14ac:dyDescent="0.35">
      <c r="D1489" s="343"/>
      <c r="E1489" s="343"/>
      <c r="F1489" s="343"/>
      <c r="G1489" s="343"/>
    </row>
    <row r="1490" spans="4:7" x14ac:dyDescent="0.35">
      <c r="D1490" s="343"/>
      <c r="E1490" s="343"/>
      <c r="F1490" s="343"/>
      <c r="G1490" s="343"/>
    </row>
    <row r="1491" spans="4:7" x14ac:dyDescent="0.35">
      <c r="D1491" s="343"/>
      <c r="E1491" s="343"/>
      <c r="F1491" s="343"/>
      <c r="G1491" s="343"/>
    </row>
    <row r="1492" spans="4:7" x14ac:dyDescent="0.35">
      <c r="D1492" s="343"/>
      <c r="E1492" s="343"/>
      <c r="F1492" s="343"/>
      <c r="G1492" s="343"/>
    </row>
    <row r="1493" spans="4:7" x14ac:dyDescent="0.35">
      <c r="D1493" s="343"/>
      <c r="E1493" s="343"/>
      <c r="F1493" s="343"/>
      <c r="G1493" s="343"/>
    </row>
    <row r="1494" spans="4:7" x14ac:dyDescent="0.35">
      <c r="D1494" s="343"/>
      <c r="E1494" s="343"/>
      <c r="F1494" s="343"/>
      <c r="G1494" s="343"/>
    </row>
    <row r="1495" spans="4:7" x14ac:dyDescent="0.35">
      <c r="D1495" s="343"/>
      <c r="E1495" s="343"/>
      <c r="F1495" s="343"/>
      <c r="G1495" s="343"/>
    </row>
    <row r="1496" spans="4:7" x14ac:dyDescent="0.35">
      <c r="D1496" s="343"/>
      <c r="E1496" s="343"/>
      <c r="F1496" s="343"/>
      <c r="G1496" s="343"/>
    </row>
    <row r="1497" spans="4:7" x14ac:dyDescent="0.35">
      <c r="D1497" s="343"/>
      <c r="E1497" s="343"/>
      <c r="F1497" s="343"/>
      <c r="G1497" s="343"/>
    </row>
    <row r="1498" spans="4:7" x14ac:dyDescent="0.35">
      <c r="D1498" s="343"/>
      <c r="E1498" s="343"/>
      <c r="F1498" s="343"/>
      <c r="G1498" s="343"/>
    </row>
    <row r="1499" spans="4:7" x14ac:dyDescent="0.35">
      <c r="D1499" s="343"/>
      <c r="E1499" s="343"/>
      <c r="F1499" s="343"/>
      <c r="G1499" s="343"/>
    </row>
    <row r="1500" spans="4:7" x14ac:dyDescent="0.35">
      <c r="D1500" s="343"/>
      <c r="E1500" s="343"/>
      <c r="F1500" s="343"/>
      <c r="G1500" s="343"/>
    </row>
    <row r="1501" spans="4:7" x14ac:dyDescent="0.35">
      <c r="D1501" s="343"/>
      <c r="E1501" s="343"/>
      <c r="F1501" s="343"/>
      <c r="G1501" s="343"/>
    </row>
    <row r="1502" spans="4:7" x14ac:dyDescent="0.35">
      <c r="D1502" s="343"/>
      <c r="E1502" s="343"/>
      <c r="F1502" s="343"/>
      <c r="G1502" s="343"/>
    </row>
    <row r="1503" spans="4:7" x14ac:dyDescent="0.35">
      <c r="D1503" s="343"/>
      <c r="E1503" s="343"/>
      <c r="F1503" s="343"/>
      <c r="G1503" s="343"/>
    </row>
    <row r="1504" spans="4:7" x14ac:dyDescent="0.35">
      <c r="D1504" s="343"/>
      <c r="E1504" s="343"/>
      <c r="F1504" s="343"/>
      <c r="G1504" s="343"/>
    </row>
    <row r="1505" spans="4:7" x14ac:dyDescent="0.35">
      <c r="D1505" s="343"/>
      <c r="E1505" s="343"/>
      <c r="F1505" s="343"/>
      <c r="G1505" s="343"/>
    </row>
    <row r="1506" spans="4:7" x14ac:dyDescent="0.35">
      <c r="D1506" s="343"/>
      <c r="E1506" s="343"/>
      <c r="F1506" s="343"/>
      <c r="G1506" s="343"/>
    </row>
    <row r="1507" spans="4:7" x14ac:dyDescent="0.35">
      <c r="D1507" s="343"/>
      <c r="E1507" s="343"/>
      <c r="F1507" s="343"/>
      <c r="G1507" s="343"/>
    </row>
    <row r="1508" spans="4:7" x14ac:dyDescent="0.35">
      <c r="D1508" s="343"/>
      <c r="E1508" s="343"/>
      <c r="F1508" s="343"/>
      <c r="G1508" s="343"/>
    </row>
    <row r="1509" spans="4:7" x14ac:dyDescent="0.35">
      <c r="D1509" s="343"/>
      <c r="E1509" s="343"/>
      <c r="F1509" s="343"/>
      <c r="G1509" s="343"/>
    </row>
    <row r="1510" spans="4:7" x14ac:dyDescent="0.35">
      <c r="D1510" s="343"/>
      <c r="E1510" s="343"/>
      <c r="F1510" s="343"/>
      <c r="G1510" s="343"/>
    </row>
    <row r="1511" spans="4:7" x14ac:dyDescent="0.35">
      <c r="D1511" s="343"/>
      <c r="E1511" s="343"/>
      <c r="F1511" s="343"/>
      <c r="G1511" s="343"/>
    </row>
    <row r="1512" spans="4:7" x14ac:dyDescent="0.35">
      <c r="D1512" s="343"/>
      <c r="E1512" s="343"/>
      <c r="F1512" s="343"/>
      <c r="G1512" s="343"/>
    </row>
    <row r="1513" spans="4:7" x14ac:dyDescent="0.35">
      <c r="D1513" s="343"/>
      <c r="E1513" s="343"/>
      <c r="F1513" s="343"/>
      <c r="G1513" s="343"/>
    </row>
    <row r="1514" spans="4:7" x14ac:dyDescent="0.35">
      <c r="D1514" s="343"/>
      <c r="E1514" s="343"/>
      <c r="F1514" s="343"/>
      <c r="G1514" s="343"/>
    </row>
    <row r="1515" spans="4:7" x14ac:dyDescent="0.35">
      <c r="D1515" s="343"/>
      <c r="E1515" s="343"/>
      <c r="F1515" s="343"/>
      <c r="G1515" s="343"/>
    </row>
    <row r="1516" spans="4:7" x14ac:dyDescent="0.35">
      <c r="D1516" s="343"/>
      <c r="E1516" s="343"/>
      <c r="F1516" s="343"/>
      <c r="G1516" s="343"/>
    </row>
    <row r="1517" spans="4:7" x14ac:dyDescent="0.35">
      <c r="D1517" s="343"/>
      <c r="E1517" s="343"/>
      <c r="F1517" s="343"/>
      <c r="G1517" s="343"/>
    </row>
    <row r="1518" spans="4:7" x14ac:dyDescent="0.35">
      <c r="D1518" s="343"/>
      <c r="E1518" s="343"/>
      <c r="F1518" s="343"/>
      <c r="G1518" s="343"/>
    </row>
    <row r="1519" spans="4:7" x14ac:dyDescent="0.35">
      <c r="D1519" s="343"/>
      <c r="E1519" s="343"/>
      <c r="F1519" s="343"/>
      <c r="G1519" s="343"/>
    </row>
    <row r="1520" spans="4:7" x14ac:dyDescent="0.35">
      <c r="D1520" s="343"/>
      <c r="E1520" s="343"/>
      <c r="F1520" s="343"/>
      <c r="G1520" s="343"/>
    </row>
    <row r="1521" spans="4:7" x14ac:dyDescent="0.35">
      <c r="D1521" s="343"/>
      <c r="E1521" s="343"/>
      <c r="F1521" s="343"/>
      <c r="G1521" s="343"/>
    </row>
    <row r="1522" spans="4:7" x14ac:dyDescent="0.35">
      <c r="D1522" s="343"/>
      <c r="E1522" s="343"/>
      <c r="F1522" s="343"/>
      <c r="G1522" s="343"/>
    </row>
    <row r="1523" spans="4:7" x14ac:dyDescent="0.35">
      <c r="D1523" s="343"/>
      <c r="E1523" s="343"/>
      <c r="F1523" s="343"/>
      <c r="G1523" s="343"/>
    </row>
    <row r="1524" spans="4:7" x14ac:dyDescent="0.35">
      <c r="D1524" s="343"/>
      <c r="E1524" s="343"/>
      <c r="F1524" s="343"/>
      <c r="G1524" s="343"/>
    </row>
    <row r="1525" spans="4:7" x14ac:dyDescent="0.35">
      <c r="D1525" s="343"/>
      <c r="E1525" s="343"/>
      <c r="F1525" s="343"/>
      <c r="G1525" s="343"/>
    </row>
    <row r="1526" spans="4:7" x14ac:dyDescent="0.35">
      <c r="D1526" s="343"/>
      <c r="E1526" s="343"/>
      <c r="F1526" s="343"/>
      <c r="G1526" s="343"/>
    </row>
    <row r="1527" spans="4:7" x14ac:dyDescent="0.35">
      <c r="D1527" s="343"/>
      <c r="E1527" s="343"/>
      <c r="F1527" s="343"/>
      <c r="G1527" s="343"/>
    </row>
    <row r="1528" spans="4:7" x14ac:dyDescent="0.35">
      <c r="D1528" s="343"/>
      <c r="E1528" s="343"/>
      <c r="F1528" s="343"/>
      <c r="G1528" s="343"/>
    </row>
    <row r="1529" spans="4:7" x14ac:dyDescent="0.35">
      <c r="D1529" s="343"/>
      <c r="E1529" s="343"/>
      <c r="F1529" s="343"/>
      <c r="G1529" s="343"/>
    </row>
    <row r="1530" spans="4:7" x14ac:dyDescent="0.35">
      <c r="D1530" s="343"/>
      <c r="E1530" s="343"/>
      <c r="F1530" s="343"/>
      <c r="G1530" s="343"/>
    </row>
    <row r="1531" spans="4:7" x14ac:dyDescent="0.35">
      <c r="D1531" s="343"/>
      <c r="E1531" s="343"/>
      <c r="F1531" s="343"/>
      <c r="G1531" s="343"/>
    </row>
    <row r="1532" spans="4:7" x14ac:dyDescent="0.35">
      <c r="D1532" s="343"/>
      <c r="E1532" s="343"/>
      <c r="F1532" s="343"/>
      <c r="G1532" s="343"/>
    </row>
    <row r="1533" spans="4:7" x14ac:dyDescent="0.35">
      <c r="D1533" s="343"/>
      <c r="E1533" s="343"/>
      <c r="F1533" s="343"/>
      <c r="G1533" s="343"/>
    </row>
    <row r="1534" spans="4:7" x14ac:dyDescent="0.35">
      <c r="D1534" s="343"/>
      <c r="E1534" s="343"/>
      <c r="F1534" s="343"/>
      <c r="G1534" s="343"/>
    </row>
    <row r="1535" spans="4:7" x14ac:dyDescent="0.35">
      <c r="D1535" s="343"/>
      <c r="E1535" s="343"/>
      <c r="F1535" s="343"/>
      <c r="G1535" s="343"/>
    </row>
    <row r="1536" spans="4:7" x14ac:dyDescent="0.35">
      <c r="D1536" s="343"/>
      <c r="E1536" s="343"/>
      <c r="F1536" s="343"/>
      <c r="G1536" s="343"/>
    </row>
    <row r="1537" spans="4:7" x14ac:dyDescent="0.35">
      <c r="D1537" s="343"/>
      <c r="E1537" s="343"/>
      <c r="F1537" s="343"/>
      <c r="G1537" s="343"/>
    </row>
    <row r="1538" spans="4:7" x14ac:dyDescent="0.35">
      <c r="D1538" s="343"/>
      <c r="E1538" s="343"/>
      <c r="F1538" s="343"/>
      <c r="G1538" s="343"/>
    </row>
    <row r="1539" spans="4:7" x14ac:dyDescent="0.35">
      <c r="D1539" s="343"/>
      <c r="E1539" s="343"/>
      <c r="F1539" s="343"/>
      <c r="G1539" s="343"/>
    </row>
    <row r="1540" spans="4:7" x14ac:dyDescent="0.35">
      <c r="D1540" s="343"/>
      <c r="E1540" s="343"/>
      <c r="F1540" s="343"/>
      <c r="G1540" s="343"/>
    </row>
    <row r="1541" spans="4:7" x14ac:dyDescent="0.35">
      <c r="D1541" s="343"/>
      <c r="E1541" s="343"/>
      <c r="F1541" s="343"/>
      <c r="G1541" s="343"/>
    </row>
    <row r="1542" spans="4:7" x14ac:dyDescent="0.35">
      <c r="D1542" s="343"/>
      <c r="E1542" s="343"/>
      <c r="F1542" s="343"/>
      <c r="G1542" s="343"/>
    </row>
    <row r="1543" spans="4:7" x14ac:dyDescent="0.35">
      <c r="D1543" s="343"/>
      <c r="E1543" s="343"/>
      <c r="F1543" s="343"/>
      <c r="G1543" s="343"/>
    </row>
    <row r="1544" spans="4:7" x14ac:dyDescent="0.35">
      <c r="D1544" s="343"/>
      <c r="E1544" s="343"/>
      <c r="F1544" s="343"/>
      <c r="G1544" s="343"/>
    </row>
    <row r="1545" spans="4:7" x14ac:dyDescent="0.35">
      <c r="D1545" s="343"/>
      <c r="E1545" s="343"/>
      <c r="F1545" s="343"/>
      <c r="G1545" s="343"/>
    </row>
    <row r="1546" spans="4:7" x14ac:dyDescent="0.35">
      <c r="D1546" s="343"/>
      <c r="E1546" s="343"/>
      <c r="F1546" s="343"/>
      <c r="G1546" s="343"/>
    </row>
    <row r="1547" spans="4:7" x14ac:dyDescent="0.35">
      <c r="D1547" s="343"/>
      <c r="E1547" s="343"/>
      <c r="F1547" s="343"/>
      <c r="G1547" s="343"/>
    </row>
    <row r="1548" spans="4:7" x14ac:dyDescent="0.35">
      <c r="D1548" s="343"/>
      <c r="E1548" s="343"/>
      <c r="F1548" s="343"/>
      <c r="G1548" s="343"/>
    </row>
    <row r="1549" spans="4:7" x14ac:dyDescent="0.35">
      <c r="D1549" s="343"/>
      <c r="E1549" s="343"/>
      <c r="F1549" s="343"/>
      <c r="G1549" s="343"/>
    </row>
    <row r="1550" spans="4:7" x14ac:dyDescent="0.35">
      <c r="D1550" s="343"/>
      <c r="E1550" s="343"/>
      <c r="F1550" s="343"/>
      <c r="G1550" s="343"/>
    </row>
    <row r="1551" spans="4:7" x14ac:dyDescent="0.35">
      <c r="D1551" s="343"/>
      <c r="E1551" s="343"/>
      <c r="F1551" s="343"/>
      <c r="G1551" s="343"/>
    </row>
    <row r="1552" spans="4:7" x14ac:dyDescent="0.35">
      <c r="D1552" s="343"/>
      <c r="E1552" s="343"/>
      <c r="F1552" s="343"/>
      <c r="G1552" s="343"/>
    </row>
    <row r="1553" spans="4:7" x14ac:dyDescent="0.35">
      <c r="D1553" s="343"/>
      <c r="E1553" s="343"/>
      <c r="F1553" s="343"/>
      <c r="G1553" s="343"/>
    </row>
    <row r="1554" spans="4:7" x14ac:dyDescent="0.35">
      <c r="D1554" s="343"/>
      <c r="E1554" s="343"/>
      <c r="F1554" s="343"/>
      <c r="G1554" s="343"/>
    </row>
    <row r="1555" spans="4:7" x14ac:dyDescent="0.35">
      <c r="D1555" s="343"/>
      <c r="E1555" s="343"/>
      <c r="F1555" s="343"/>
      <c r="G1555" s="343"/>
    </row>
    <row r="1556" spans="4:7" x14ac:dyDescent="0.35">
      <c r="D1556" s="343"/>
      <c r="E1556" s="343"/>
      <c r="F1556" s="343"/>
      <c r="G1556" s="343"/>
    </row>
    <row r="1557" spans="4:7" x14ac:dyDescent="0.35">
      <c r="D1557" s="343"/>
      <c r="E1557" s="343"/>
      <c r="F1557" s="343"/>
      <c r="G1557" s="343"/>
    </row>
    <row r="1558" spans="4:7" x14ac:dyDescent="0.35">
      <c r="D1558" s="343"/>
      <c r="E1558" s="343"/>
      <c r="F1558" s="343"/>
      <c r="G1558" s="343"/>
    </row>
    <row r="1559" spans="4:7" x14ac:dyDescent="0.35">
      <c r="D1559" s="343"/>
      <c r="E1559" s="343"/>
      <c r="F1559" s="343"/>
      <c r="G1559" s="343"/>
    </row>
    <row r="1560" spans="4:7" x14ac:dyDescent="0.35">
      <c r="D1560" s="343"/>
      <c r="E1560" s="343"/>
      <c r="F1560" s="343"/>
      <c r="G1560" s="343"/>
    </row>
    <row r="1561" spans="4:7" x14ac:dyDescent="0.35">
      <c r="D1561" s="343"/>
      <c r="E1561" s="343"/>
      <c r="F1561" s="343"/>
      <c r="G1561" s="343"/>
    </row>
    <row r="1562" spans="4:7" x14ac:dyDescent="0.35">
      <c r="D1562" s="343"/>
      <c r="E1562" s="343"/>
      <c r="F1562" s="343"/>
      <c r="G1562" s="343"/>
    </row>
    <row r="1563" spans="4:7" x14ac:dyDescent="0.35">
      <c r="D1563" s="343"/>
      <c r="E1563" s="343"/>
      <c r="F1563" s="343"/>
      <c r="G1563" s="343"/>
    </row>
    <row r="1564" spans="4:7" x14ac:dyDescent="0.35">
      <c r="D1564" s="343"/>
      <c r="E1564" s="343"/>
      <c r="F1564" s="343"/>
      <c r="G1564" s="343"/>
    </row>
    <row r="1565" spans="4:7" x14ac:dyDescent="0.35">
      <c r="D1565" s="343"/>
      <c r="E1565" s="343"/>
      <c r="F1565" s="343"/>
      <c r="G1565" s="343"/>
    </row>
    <row r="1566" spans="4:7" x14ac:dyDescent="0.35">
      <c r="D1566" s="343"/>
      <c r="E1566" s="343"/>
      <c r="F1566" s="343"/>
      <c r="G1566" s="343"/>
    </row>
    <row r="1567" spans="4:7" x14ac:dyDescent="0.35">
      <c r="D1567" s="343"/>
      <c r="E1567" s="343"/>
      <c r="F1567" s="343"/>
      <c r="G1567" s="343"/>
    </row>
    <row r="1568" spans="4:7" x14ac:dyDescent="0.35">
      <c r="D1568" s="343"/>
      <c r="E1568" s="343"/>
      <c r="F1568" s="343"/>
      <c r="G1568" s="343"/>
    </row>
    <row r="1569" spans="4:7" x14ac:dyDescent="0.35">
      <c r="D1569" s="343"/>
      <c r="E1569" s="343"/>
      <c r="F1569" s="343"/>
      <c r="G1569" s="343"/>
    </row>
    <row r="1570" spans="4:7" x14ac:dyDescent="0.35">
      <c r="D1570" s="343"/>
      <c r="E1570" s="343"/>
      <c r="F1570" s="343"/>
      <c r="G1570" s="343"/>
    </row>
    <row r="1571" spans="4:7" x14ac:dyDescent="0.35">
      <c r="D1571" s="343"/>
      <c r="E1571" s="343"/>
      <c r="F1571" s="343"/>
      <c r="G1571" s="343"/>
    </row>
    <row r="1572" spans="4:7" x14ac:dyDescent="0.35">
      <c r="D1572" s="343"/>
      <c r="E1572" s="343"/>
      <c r="F1572" s="343"/>
      <c r="G1572" s="343"/>
    </row>
    <row r="1573" spans="4:7" x14ac:dyDescent="0.35">
      <c r="D1573" s="343"/>
      <c r="E1573" s="343"/>
      <c r="F1573" s="343"/>
      <c r="G1573" s="343"/>
    </row>
    <row r="1574" spans="4:7" x14ac:dyDescent="0.35">
      <c r="D1574" s="343"/>
      <c r="E1574" s="343"/>
      <c r="F1574" s="343"/>
      <c r="G1574" s="343"/>
    </row>
    <row r="1575" spans="4:7" x14ac:dyDescent="0.35">
      <c r="D1575" s="343"/>
      <c r="E1575" s="343"/>
      <c r="F1575" s="343"/>
      <c r="G1575" s="343"/>
    </row>
    <row r="1576" spans="4:7" x14ac:dyDescent="0.35">
      <c r="D1576" s="343"/>
      <c r="E1576" s="343"/>
      <c r="F1576" s="343"/>
      <c r="G1576" s="343"/>
    </row>
    <row r="1577" spans="4:7" x14ac:dyDescent="0.35">
      <c r="D1577" s="343"/>
      <c r="E1577" s="343"/>
      <c r="F1577" s="343"/>
      <c r="G1577" s="343"/>
    </row>
    <row r="1578" spans="4:7" x14ac:dyDescent="0.35">
      <c r="D1578" s="343"/>
      <c r="E1578" s="343"/>
      <c r="F1578" s="343"/>
      <c r="G1578" s="343"/>
    </row>
    <row r="1579" spans="4:7" x14ac:dyDescent="0.35">
      <c r="D1579" s="343"/>
      <c r="E1579" s="343"/>
      <c r="F1579" s="343"/>
      <c r="G1579" s="343"/>
    </row>
    <row r="1580" spans="4:7" x14ac:dyDescent="0.35">
      <c r="D1580" s="343"/>
      <c r="E1580" s="343"/>
      <c r="F1580" s="343"/>
      <c r="G1580" s="343"/>
    </row>
    <row r="1581" spans="4:7" x14ac:dyDescent="0.35">
      <c r="D1581" s="343"/>
      <c r="E1581" s="343"/>
      <c r="F1581" s="343"/>
      <c r="G1581" s="343"/>
    </row>
    <row r="1582" spans="4:7" x14ac:dyDescent="0.35">
      <c r="D1582" s="343"/>
      <c r="E1582" s="343"/>
      <c r="F1582" s="343"/>
      <c r="G1582" s="343"/>
    </row>
    <row r="1583" spans="4:7" x14ac:dyDescent="0.35">
      <c r="D1583" s="343"/>
      <c r="E1583" s="343"/>
      <c r="F1583" s="343"/>
      <c r="G1583" s="343"/>
    </row>
    <row r="1584" spans="4:7" x14ac:dyDescent="0.35">
      <c r="D1584" s="343"/>
      <c r="E1584" s="343"/>
      <c r="F1584" s="343"/>
      <c r="G1584" s="343"/>
    </row>
    <row r="1585" spans="4:7" x14ac:dyDescent="0.35">
      <c r="D1585" s="343"/>
      <c r="E1585" s="343"/>
      <c r="F1585" s="343"/>
      <c r="G1585" s="343"/>
    </row>
    <row r="1586" spans="4:7" x14ac:dyDescent="0.35">
      <c r="D1586" s="343"/>
      <c r="E1586" s="343"/>
      <c r="F1586" s="343"/>
      <c r="G1586" s="343"/>
    </row>
    <row r="1587" spans="4:7" x14ac:dyDescent="0.35">
      <c r="D1587" s="343"/>
      <c r="E1587" s="343"/>
      <c r="F1587" s="343"/>
      <c r="G1587" s="343"/>
    </row>
    <row r="1588" spans="4:7" x14ac:dyDescent="0.35">
      <c r="D1588" s="343"/>
      <c r="E1588" s="343"/>
      <c r="F1588" s="343"/>
      <c r="G1588" s="343"/>
    </row>
    <row r="1589" spans="4:7" x14ac:dyDescent="0.35">
      <c r="D1589" s="343"/>
      <c r="E1589" s="343"/>
      <c r="F1589" s="343"/>
      <c r="G1589" s="343"/>
    </row>
    <row r="1590" spans="4:7" x14ac:dyDescent="0.35">
      <c r="D1590" s="343"/>
      <c r="E1590" s="343"/>
      <c r="F1590" s="343"/>
      <c r="G1590" s="343"/>
    </row>
    <row r="1591" spans="4:7" x14ac:dyDescent="0.35">
      <c r="D1591" s="343"/>
      <c r="E1591" s="343"/>
      <c r="F1591" s="343"/>
      <c r="G1591" s="343"/>
    </row>
    <row r="1592" spans="4:7" x14ac:dyDescent="0.35">
      <c r="D1592" s="343"/>
      <c r="E1592" s="343"/>
      <c r="F1592" s="343"/>
      <c r="G1592" s="343"/>
    </row>
    <row r="1593" spans="4:7" x14ac:dyDescent="0.35">
      <c r="D1593" s="343"/>
      <c r="E1593" s="343"/>
      <c r="F1593" s="343"/>
      <c r="G1593" s="343"/>
    </row>
    <row r="1594" spans="4:7" x14ac:dyDescent="0.35">
      <c r="D1594" s="343"/>
      <c r="E1594" s="343"/>
      <c r="F1594" s="343"/>
      <c r="G1594" s="343"/>
    </row>
    <row r="1595" spans="4:7" x14ac:dyDescent="0.35">
      <c r="D1595" s="343"/>
      <c r="E1595" s="343"/>
      <c r="F1595" s="343"/>
      <c r="G1595" s="343"/>
    </row>
    <row r="1596" spans="4:7" x14ac:dyDescent="0.35">
      <c r="D1596" s="343"/>
      <c r="E1596" s="343"/>
      <c r="F1596" s="343"/>
      <c r="G1596" s="343"/>
    </row>
    <row r="1597" spans="4:7" x14ac:dyDescent="0.35">
      <c r="D1597" s="343"/>
      <c r="E1597" s="343"/>
      <c r="F1597" s="343"/>
      <c r="G1597" s="343"/>
    </row>
    <row r="1598" spans="4:7" x14ac:dyDescent="0.35">
      <c r="D1598" s="343"/>
      <c r="E1598" s="343"/>
      <c r="F1598" s="343"/>
      <c r="G1598" s="343"/>
    </row>
    <row r="1599" spans="4:7" x14ac:dyDescent="0.35">
      <c r="D1599" s="343"/>
      <c r="E1599" s="343"/>
      <c r="F1599" s="343"/>
      <c r="G1599" s="343"/>
    </row>
    <row r="1600" spans="4:7" x14ac:dyDescent="0.35">
      <c r="D1600" s="343"/>
      <c r="E1600" s="343"/>
      <c r="F1600" s="343"/>
      <c r="G1600" s="343"/>
    </row>
    <row r="1601" spans="4:7" x14ac:dyDescent="0.35">
      <c r="D1601" s="343"/>
      <c r="E1601" s="343"/>
      <c r="F1601" s="343"/>
      <c r="G1601" s="343"/>
    </row>
    <row r="1602" spans="4:7" x14ac:dyDescent="0.35">
      <c r="D1602" s="343"/>
      <c r="E1602" s="343"/>
      <c r="F1602" s="343"/>
      <c r="G1602" s="343"/>
    </row>
    <row r="1603" spans="4:7" x14ac:dyDescent="0.35">
      <c r="D1603" s="343"/>
      <c r="E1603" s="343"/>
      <c r="F1603" s="343"/>
      <c r="G1603" s="343"/>
    </row>
    <row r="1604" spans="4:7" x14ac:dyDescent="0.35">
      <c r="D1604" s="343"/>
      <c r="E1604" s="343"/>
      <c r="F1604" s="343"/>
      <c r="G1604" s="343"/>
    </row>
    <row r="1605" spans="4:7" x14ac:dyDescent="0.35">
      <c r="D1605" s="343"/>
      <c r="E1605" s="343"/>
      <c r="F1605" s="343"/>
      <c r="G1605" s="343"/>
    </row>
    <row r="1606" spans="4:7" x14ac:dyDescent="0.35">
      <c r="D1606" s="343"/>
      <c r="E1606" s="343"/>
      <c r="F1606" s="343"/>
      <c r="G1606" s="343"/>
    </row>
    <row r="1607" spans="4:7" x14ac:dyDescent="0.35">
      <c r="D1607" s="343"/>
      <c r="E1607" s="343"/>
      <c r="F1607" s="343"/>
      <c r="G1607" s="343"/>
    </row>
    <row r="1608" spans="4:7" x14ac:dyDescent="0.35">
      <c r="D1608" s="343"/>
      <c r="E1608" s="343"/>
      <c r="F1608" s="343"/>
      <c r="G1608" s="343"/>
    </row>
    <row r="1609" spans="4:7" x14ac:dyDescent="0.35">
      <c r="D1609" s="343"/>
      <c r="E1609" s="343"/>
      <c r="F1609" s="343"/>
      <c r="G1609" s="343"/>
    </row>
    <row r="1610" spans="4:7" x14ac:dyDescent="0.35">
      <c r="D1610" s="343"/>
      <c r="E1610" s="343"/>
      <c r="F1610" s="343"/>
      <c r="G1610" s="343"/>
    </row>
    <row r="1611" spans="4:7" x14ac:dyDescent="0.35">
      <c r="D1611" s="343"/>
      <c r="E1611" s="343"/>
      <c r="F1611" s="343"/>
      <c r="G1611" s="343"/>
    </row>
    <row r="1612" spans="4:7" x14ac:dyDescent="0.35">
      <c r="D1612" s="343"/>
      <c r="E1612" s="343"/>
      <c r="F1612" s="343"/>
      <c r="G1612" s="343"/>
    </row>
    <row r="1613" spans="4:7" x14ac:dyDescent="0.35">
      <c r="D1613" s="343"/>
      <c r="E1613" s="343"/>
      <c r="F1613" s="343"/>
      <c r="G1613" s="343"/>
    </row>
    <row r="1614" spans="4:7" x14ac:dyDescent="0.35">
      <c r="D1614" s="343"/>
      <c r="E1614" s="343"/>
      <c r="F1614" s="343"/>
      <c r="G1614" s="343"/>
    </row>
    <row r="1615" spans="4:7" x14ac:dyDescent="0.35">
      <c r="D1615" s="343"/>
      <c r="E1615" s="343"/>
      <c r="F1615" s="343"/>
      <c r="G1615" s="343"/>
    </row>
    <row r="1616" spans="4:7" x14ac:dyDescent="0.35">
      <c r="D1616" s="343"/>
      <c r="E1616" s="343"/>
      <c r="F1616" s="343"/>
      <c r="G1616" s="343"/>
    </row>
    <row r="1617" spans="4:7" x14ac:dyDescent="0.35">
      <c r="D1617" s="343"/>
      <c r="E1617" s="343"/>
      <c r="F1617" s="343"/>
      <c r="G1617" s="343"/>
    </row>
    <row r="1618" spans="4:7" x14ac:dyDescent="0.35">
      <c r="D1618" s="343"/>
      <c r="E1618" s="343"/>
      <c r="F1618" s="343"/>
      <c r="G1618" s="343"/>
    </row>
    <row r="1619" spans="4:7" x14ac:dyDescent="0.35">
      <c r="D1619" s="343"/>
      <c r="E1619" s="343"/>
      <c r="F1619" s="343"/>
      <c r="G1619" s="343"/>
    </row>
    <row r="1620" spans="4:7" x14ac:dyDescent="0.35">
      <c r="D1620" s="343"/>
      <c r="E1620" s="343"/>
      <c r="F1620" s="343"/>
      <c r="G1620" s="343"/>
    </row>
    <row r="1621" spans="4:7" x14ac:dyDescent="0.35">
      <c r="D1621" s="343"/>
      <c r="E1621" s="343"/>
      <c r="F1621" s="343"/>
      <c r="G1621" s="343"/>
    </row>
    <row r="1622" spans="4:7" x14ac:dyDescent="0.35">
      <c r="D1622" s="343"/>
      <c r="E1622" s="343"/>
      <c r="F1622" s="343"/>
      <c r="G1622" s="343"/>
    </row>
    <row r="1623" spans="4:7" x14ac:dyDescent="0.35">
      <c r="D1623" s="343"/>
      <c r="E1623" s="343"/>
      <c r="F1623" s="343"/>
      <c r="G1623" s="343"/>
    </row>
    <row r="1624" spans="4:7" x14ac:dyDescent="0.35">
      <c r="D1624" s="343"/>
      <c r="E1624" s="343"/>
      <c r="F1624" s="343"/>
      <c r="G1624" s="343"/>
    </row>
    <row r="1625" spans="4:7" x14ac:dyDescent="0.35">
      <c r="D1625" s="343"/>
      <c r="E1625" s="343"/>
      <c r="F1625" s="343"/>
      <c r="G1625" s="343"/>
    </row>
    <row r="1626" spans="4:7" x14ac:dyDescent="0.35">
      <c r="D1626" s="343"/>
      <c r="E1626" s="343"/>
      <c r="F1626" s="343"/>
      <c r="G1626" s="343"/>
    </row>
    <row r="1627" spans="4:7" x14ac:dyDescent="0.35">
      <c r="D1627" s="343"/>
      <c r="E1627" s="343"/>
      <c r="F1627" s="343"/>
      <c r="G1627" s="343"/>
    </row>
    <row r="1628" spans="4:7" x14ac:dyDescent="0.35">
      <c r="D1628" s="343"/>
      <c r="E1628" s="343"/>
      <c r="F1628" s="343"/>
      <c r="G1628" s="343"/>
    </row>
    <row r="1629" spans="4:7" x14ac:dyDescent="0.35">
      <c r="D1629" s="343"/>
      <c r="E1629" s="343"/>
      <c r="F1629" s="343"/>
      <c r="G1629" s="343"/>
    </row>
    <row r="1630" spans="4:7" x14ac:dyDescent="0.35">
      <c r="D1630" s="343"/>
      <c r="E1630" s="343"/>
      <c r="F1630" s="343"/>
      <c r="G1630" s="343"/>
    </row>
    <row r="1631" spans="4:7" x14ac:dyDescent="0.35">
      <c r="D1631" s="343"/>
      <c r="E1631" s="343"/>
      <c r="F1631" s="343"/>
      <c r="G1631" s="343"/>
    </row>
    <row r="1632" spans="4:7" x14ac:dyDescent="0.35">
      <c r="D1632" s="343"/>
      <c r="E1632" s="343"/>
      <c r="F1632" s="343"/>
      <c r="G1632" s="343"/>
    </row>
    <row r="1633" spans="4:7" x14ac:dyDescent="0.35">
      <c r="D1633" s="343"/>
      <c r="E1633" s="343"/>
      <c r="F1633" s="343"/>
      <c r="G1633" s="343"/>
    </row>
    <row r="1634" spans="4:7" x14ac:dyDescent="0.35">
      <c r="D1634" s="343"/>
      <c r="E1634" s="343"/>
      <c r="F1634" s="343"/>
      <c r="G1634" s="343"/>
    </row>
    <row r="1635" spans="4:7" x14ac:dyDescent="0.35">
      <c r="D1635" s="343"/>
      <c r="E1635" s="343"/>
      <c r="F1635" s="343"/>
      <c r="G1635" s="343"/>
    </row>
    <row r="1636" spans="4:7" x14ac:dyDescent="0.35">
      <c r="D1636" s="343"/>
      <c r="E1636" s="343"/>
      <c r="F1636" s="343"/>
      <c r="G1636" s="343"/>
    </row>
    <row r="1637" spans="4:7" x14ac:dyDescent="0.35">
      <c r="D1637" s="343"/>
      <c r="E1637" s="343"/>
      <c r="F1637" s="343"/>
      <c r="G1637" s="343"/>
    </row>
    <row r="1638" spans="4:7" x14ac:dyDescent="0.35">
      <c r="D1638" s="343"/>
      <c r="E1638" s="343"/>
      <c r="F1638" s="343"/>
      <c r="G1638" s="343"/>
    </row>
    <row r="1639" spans="4:7" x14ac:dyDescent="0.35">
      <c r="D1639" s="343"/>
      <c r="E1639" s="343"/>
      <c r="F1639" s="343"/>
      <c r="G1639" s="343"/>
    </row>
    <row r="1640" spans="4:7" x14ac:dyDescent="0.35">
      <c r="D1640" s="343"/>
      <c r="E1640" s="343"/>
      <c r="F1640" s="343"/>
      <c r="G1640" s="343"/>
    </row>
    <row r="1641" spans="4:7" x14ac:dyDescent="0.35">
      <c r="D1641" s="343"/>
      <c r="E1641" s="343"/>
      <c r="F1641" s="343"/>
      <c r="G1641" s="343"/>
    </row>
    <row r="1642" spans="4:7" x14ac:dyDescent="0.35">
      <c r="D1642" s="343"/>
      <c r="E1642" s="343"/>
      <c r="F1642" s="343"/>
      <c r="G1642" s="343"/>
    </row>
    <row r="1643" spans="4:7" x14ac:dyDescent="0.35">
      <c r="D1643" s="343"/>
      <c r="E1643" s="343"/>
      <c r="F1643" s="343"/>
      <c r="G1643" s="343"/>
    </row>
    <row r="1644" spans="4:7" x14ac:dyDescent="0.35">
      <c r="D1644" s="343"/>
      <c r="E1644" s="343"/>
      <c r="F1644" s="343"/>
      <c r="G1644" s="343"/>
    </row>
    <row r="1645" spans="4:7" x14ac:dyDescent="0.35">
      <c r="D1645" s="343"/>
      <c r="E1645" s="343"/>
      <c r="F1645" s="343"/>
      <c r="G1645" s="343"/>
    </row>
    <row r="1646" spans="4:7" x14ac:dyDescent="0.35">
      <c r="D1646" s="343"/>
      <c r="E1646" s="343"/>
      <c r="F1646" s="343"/>
      <c r="G1646" s="343"/>
    </row>
    <row r="1647" spans="4:7" x14ac:dyDescent="0.35">
      <c r="D1647" s="343"/>
      <c r="E1647" s="343"/>
      <c r="F1647" s="343"/>
      <c r="G1647" s="343"/>
    </row>
    <row r="1648" spans="4:7" x14ac:dyDescent="0.35">
      <c r="D1648" s="343"/>
      <c r="E1648" s="343"/>
      <c r="F1648" s="343"/>
      <c r="G1648" s="343"/>
    </row>
    <row r="1649" spans="4:7" x14ac:dyDescent="0.35">
      <c r="D1649" s="343"/>
      <c r="E1649" s="343"/>
      <c r="F1649" s="343"/>
      <c r="G1649" s="343"/>
    </row>
    <row r="1650" spans="4:7" x14ac:dyDescent="0.35">
      <c r="D1650" s="343"/>
      <c r="E1650" s="343"/>
      <c r="F1650" s="343"/>
      <c r="G1650" s="343"/>
    </row>
    <row r="1651" spans="4:7" x14ac:dyDescent="0.35">
      <c r="D1651" s="343"/>
      <c r="E1651" s="343"/>
      <c r="F1651" s="343"/>
      <c r="G1651" s="343"/>
    </row>
    <row r="1652" spans="4:7" x14ac:dyDescent="0.35">
      <c r="D1652" s="343"/>
      <c r="E1652" s="343"/>
      <c r="F1652" s="343"/>
      <c r="G1652" s="343"/>
    </row>
    <row r="1653" spans="4:7" x14ac:dyDescent="0.35">
      <c r="D1653" s="343"/>
      <c r="E1653" s="343"/>
      <c r="F1653" s="343"/>
      <c r="G1653" s="343"/>
    </row>
    <row r="1654" spans="4:7" x14ac:dyDescent="0.35">
      <c r="D1654" s="343"/>
      <c r="E1654" s="343"/>
      <c r="F1654" s="343"/>
      <c r="G1654" s="343"/>
    </row>
    <row r="1655" spans="4:7" x14ac:dyDescent="0.35">
      <c r="D1655" s="343"/>
      <c r="E1655" s="343"/>
      <c r="F1655" s="343"/>
      <c r="G1655" s="343"/>
    </row>
    <row r="1656" spans="4:7" x14ac:dyDescent="0.35">
      <c r="D1656" s="343"/>
      <c r="E1656" s="343"/>
      <c r="F1656" s="343"/>
      <c r="G1656" s="343"/>
    </row>
    <row r="1657" spans="4:7" x14ac:dyDescent="0.35">
      <c r="D1657" s="343"/>
      <c r="E1657" s="343"/>
      <c r="F1657" s="343"/>
      <c r="G1657" s="343"/>
    </row>
    <row r="1658" spans="4:7" x14ac:dyDescent="0.35">
      <c r="D1658" s="343"/>
      <c r="E1658" s="343"/>
      <c r="F1658" s="343"/>
      <c r="G1658" s="343"/>
    </row>
    <row r="1659" spans="4:7" x14ac:dyDescent="0.35">
      <c r="D1659" s="343"/>
      <c r="E1659" s="343"/>
      <c r="F1659" s="343"/>
      <c r="G1659" s="343"/>
    </row>
    <row r="1660" spans="4:7" x14ac:dyDescent="0.35">
      <c r="D1660" s="343"/>
      <c r="E1660" s="343"/>
      <c r="F1660" s="343"/>
      <c r="G1660" s="343"/>
    </row>
    <row r="1661" spans="4:7" x14ac:dyDescent="0.35">
      <c r="D1661" s="343"/>
      <c r="E1661" s="343"/>
      <c r="F1661" s="343"/>
      <c r="G1661" s="343"/>
    </row>
    <row r="1662" spans="4:7" x14ac:dyDescent="0.35">
      <c r="D1662" s="343"/>
      <c r="E1662" s="343"/>
      <c r="F1662" s="343"/>
      <c r="G1662" s="343"/>
    </row>
    <row r="1663" spans="4:7" x14ac:dyDescent="0.35">
      <c r="D1663" s="343"/>
      <c r="E1663" s="343"/>
      <c r="F1663" s="343"/>
      <c r="G1663" s="343"/>
    </row>
    <row r="1664" spans="4:7" x14ac:dyDescent="0.35">
      <c r="D1664" s="343"/>
      <c r="E1664" s="343"/>
      <c r="F1664" s="343"/>
      <c r="G1664" s="343"/>
    </row>
    <row r="1665" spans="4:7" x14ac:dyDescent="0.35">
      <c r="D1665" s="343"/>
      <c r="E1665" s="343"/>
      <c r="F1665" s="343"/>
      <c r="G1665" s="343"/>
    </row>
    <row r="1666" spans="4:7" x14ac:dyDescent="0.35">
      <c r="D1666" s="343"/>
      <c r="E1666" s="343"/>
      <c r="F1666" s="343"/>
      <c r="G1666" s="343"/>
    </row>
    <row r="1667" spans="4:7" x14ac:dyDescent="0.35">
      <c r="D1667" s="343"/>
      <c r="E1667" s="343"/>
      <c r="F1667" s="343"/>
      <c r="G1667" s="343"/>
    </row>
    <row r="1668" spans="4:7" x14ac:dyDescent="0.35">
      <c r="D1668" s="343"/>
      <c r="E1668" s="343"/>
      <c r="F1668" s="343"/>
      <c r="G1668" s="343"/>
    </row>
    <row r="1669" spans="4:7" x14ac:dyDescent="0.35">
      <c r="D1669" s="343"/>
      <c r="E1669" s="343"/>
      <c r="F1669" s="343"/>
      <c r="G1669" s="343"/>
    </row>
    <row r="1670" spans="4:7" x14ac:dyDescent="0.35">
      <c r="D1670" s="343"/>
      <c r="E1670" s="343"/>
      <c r="F1670" s="343"/>
      <c r="G1670" s="343"/>
    </row>
    <row r="1671" spans="4:7" x14ac:dyDescent="0.35">
      <c r="D1671" s="343"/>
      <c r="E1671" s="343"/>
      <c r="F1671" s="343"/>
      <c r="G1671" s="343"/>
    </row>
    <row r="1672" spans="4:7" x14ac:dyDescent="0.35">
      <c r="D1672" s="343"/>
      <c r="E1672" s="343"/>
      <c r="F1672" s="343"/>
      <c r="G1672" s="343"/>
    </row>
    <row r="1673" spans="4:7" x14ac:dyDescent="0.35">
      <c r="D1673" s="343"/>
      <c r="E1673" s="343"/>
      <c r="F1673" s="343"/>
      <c r="G1673" s="343"/>
    </row>
    <row r="1674" spans="4:7" x14ac:dyDescent="0.35">
      <c r="D1674" s="343"/>
      <c r="E1674" s="343"/>
      <c r="F1674" s="343"/>
      <c r="G1674" s="343"/>
    </row>
    <row r="1675" spans="4:7" x14ac:dyDescent="0.35">
      <c r="D1675" s="343"/>
      <c r="E1675" s="343"/>
      <c r="F1675" s="343"/>
      <c r="G1675" s="343"/>
    </row>
    <row r="1676" spans="4:7" x14ac:dyDescent="0.35">
      <c r="D1676" s="343"/>
      <c r="E1676" s="343"/>
      <c r="F1676" s="343"/>
      <c r="G1676" s="343"/>
    </row>
    <row r="1677" spans="4:7" x14ac:dyDescent="0.35">
      <c r="D1677" s="343"/>
      <c r="E1677" s="343"/>
      <c r="F1677" s="343"/>
      <c r="G1677" s="343"/>
    </row>
    <row r="1678" spans="4:7" x14ac:dyDescent="0.35">
      <c r="D1678" s="343"/>
      <c r="E1678" s="343"/>
      <c r="F1678" s="343"/>
      <c r="G1678" s="343"/>
    </row>
    <row r="1679" spans="4:7" x14ac:dyDescent="0.35">
      <c r="D1679" s="343"/>
      <c r="E1679" s="343"/>
      <c r="F1679" s="343"/>
      <c r="G1679" s="343"/>
    </row>
    <row r="1680" spans="4:7" x14ac:dyDescent="0.35">
      <c r="D1680" s="343"/>
      <c r="E1680" s="343"/>
      <c r="F1680" s="343"/>
      <c r="G1680" s="343"/>
    </row>
    <row r="1681" spans="4:7" x14ac:dyDescent="0.35">
      <c r="D1681" s="343"/>
      <c r="E1681" s="343"/>
      <c r="F1681" s="343"/>
      <c r="G1681" s="343"/>
    </row>
    <row r="1682" spans="4:7" x14ac:dyDescent="0.35">
      <c r="D1682" s="343"/>
      <c r="E1682" s="343"/>
      <c r="F1682" s="343"/>
      <c r="G1682" s="343"/>
    </row>
    <row r="1683" spans="4:7" x14ac:dyDescent="0.35">
      <c r="D1683" s="343"/>
      <c r="E1683" s="343"/>
      <c r="F1683" s="343"/>
      <c r="G1683" s="343"/>
    </row>
    <row r="1684" spans="4:7" x14ac:dyDescent="0.35">
      <c r="D1684" s="343"/>
      <c r="E1684" s="343"/>
      <c r="F1684" s="343"/>
      <c r="G1684" s="343"/>
    </row>
    <row r="1685" spans="4:7" x14ac:dyDescent="0.35">
      <c r="D1685" s="343"/>
      <c r="E1685" s="343"/>
      <c r="F1685" s="343"/>
      <c r="G1685" s="343"/>
    </row>
    <row r="1686" spans="4:7" x14ac:dyDescent="0.35">
      <c r="D1686" s="343"/>
      <c r="E1686" s="343"/>
      <c r="F1686" s="343"/>
      <c r="G1686" s="343"/>
    </row>
    <row r="1687" spans="4:7" x14ac:dyDescent="0.35">
      <c r="D1687" s="343"/>
      <c r="E1687" s="343"/>
      <c r="F1687" s="343"/>
      <c r="G1687" s="343"/>
    </row>
    <row r="1688" spans="4:7" x14ac:dyDescent="0.35">
      <c r="D1688" s="343"/>
      <c r="E1688" s="343"/>
      <c r="F1688" s="343"/>
      <c r="G1688" s="343"/>
    </row>
    <row r="1689" spans="4:7" x14ac:dyDescent="0.35">
      <c r="D1689" s="343"/>
      <c r="E1689" s="343"/>
      <c r="F1689" s="343"/>
      <c r="G1689" s="343"/>
    </row>
    <row r="1690" spans="4:7" x14ac:dyDescent="0.35">
      <c r="D1690" s="343"/>
      <c r="E1690" s="343"/>
      <c r="F1690" s="343"/>
      <c r="G1690" s="343"/>
    </row>
    <row r="1691" spans="4:7" x14ac:dyDescent="0.35">
      <c r="D1691" s="343"/>
      <c r="E1691" s="343"/>
      <c r="F1691" s="343"/>
      <c r="G1691" s="343"/>
    </row>
    <row r="1692" spans="4:7" x14ac:dyDescent="0.35">
      <c r="D1692" s="343"/>
      <c r="E1692" s="343"/>
      <c r="F1692" s="343"/>
      <c r="G1692" s="343"/>
    </row>
    <row r="1693" spans="4:7" x14ac:dyDescent="0.35">
      <c r="D1693" s="343"/>
      <c r="E1693" s="343"/>
      <c r="F1693" s="343"/>
      <c r="G1693" s="343"/>
    </row>
    <row r="1694" spans="4:7" x14ac:dyDescent="0.35">
      <c r="D1694" s="343"/>
      <c r="E1694" s="343"/>
      <c r="F1694" s="343"/>
      <c r="G1694" s="343"/>
    </row>
    <row r="1695" spans="4:7" x14ac:dyDescent="0.35">
      <c r="D1695" s="343"/>
      <c r="E1695" s="343"/>
      <c r="F1695" s="343"/>
      <c r="G1695" s="343"/>
    </row>
    <row r="1696" spans="4:7" x14ac:dyDescent="0.35">
      <c r="D1696" s="343"/>
      <c r="E1696" s="343"/>
      <c r="F1696" s="343"/>
      <c r="G1696" s="343"/>
    </row>
    <row r="1697" spans="4:7" x14ac:dyDescent="0.35">
      <c r="D1697" s="343"/>
      <c r="E1697" s="343"/>
      <c r="F1697" s="343"/>
      <c r="G1697" s="343"/>
    </row>
    <row r="1698" spans="4:7" x14ac:dyDescent="0.35">
      <c r="D1698" s="343"/>
      <c r="E1698" s="343"/>
      <c r="F1698" s="343"/>
      <c r="G1698" s="343"/>
    </row>
    <row r="1699" spans="4:7" x14ac:dyDescent="0.35">
      <c r="D1699" s="343"/>
      <c r="E1699" s="343"/>
      <c r="F1699" s="343"/>
      <c r="G1699" s="343"/>
    </row>
    <row r="1700" spans="4:7" x14ac:dyDescent="0.35">
      <c r="D1700" s="343"/>
      <c r="E1700" s="343"/>
      <c r="F1700" s="343"/>
      <c r="G1700" s="343"/>
    </row>
    <row r="1701" spans="4:7" x14ac:dyDescent="0.35">
      <c r="D1701" s="343"/>
      <c r="E1701" s="343"/>
      <c r="F1701" s="343"/>
      <c r="G1701" s="343"/>
    </row>
    <row r="1702" spans="4:7" x14ac:dyDescent="0.35">
      <c r="D1702" s="343"/>
      <c r="E1702" s="343"/>
      <c r="F1702" s="343"/>
      <c r="G1702" s="343"/>
    </row>
    <row r="1703" spans="4:7" x14ac:dyDescent="0.35">
      <c r="D1703" s="343"/>
      <c r="E1703" s="343"/>
      <c r="F1703" s="343"/>
      <c r="G1703" s="343"/>
    </row>
    <row r="1704" spans="4:7" x14ac:dyDescent="0.35">
      <c r="D1704" s="343"/>
      <c r="E1704" s="343"/>
      <c r="F1704" s="343"/>
      <c r="G1704" s="343"/>
    </row>
    <row r="1705" spans="4:7" x14ac:dyDescent="0.35">
      <c r="D1705" s="343"/>
      <c r="E1705" s="343"/>
      <c r="F1705" s="343"/>
      <c r="G1705" s="343"/>
    </row>
    <row r="1706" spans="4:7" x14ac:dyDescent="0.35">
      <c r="D1706" s="343"/>
      <c r="E1706" s="343"/>
      <c r="F1706" s="343"/>
      <c r="G1706" s="343"/>
    </row>
    <row r="1707" spans="4:7" x14ac:dyDescent="0.35">
      <c r="D1707" s="343"/>
      <c r="E1707" s="343"/>
      <c r="F1707" s="343"/>
      <c r="G1707" s="343"/>
    </row>
    <row r="1708" spans="4:7" x14ac:dyDescent="0.35">
      <c r="D1708" s="343"/>
      <c r="E1708" s="343"/>
      <c r="F1708" s="343"/>
      <c r="G1708" s="343"/>
    </row>
    <row r="1709" spans="4:7" x14ac:dyDescent="0.35">
      <c r="D1709" s="343"/>
      <c r="E1709" s="343"/>
      <c r="F1709" s="343"/>
      <c r="G1709" s="343"/>
    </row>
    <row r="1710" spans="4:7" x14ac:dyDescent="0.35">
      <c r="D1710" s="343"/>
      <c r="E1710" s="343"/>
      <c r="F1710" s="343"/>
      <c r="G1710" s="343"/>
    </row>
    <row r="1711" spans="4:7" x14ac:dyDescent="0.35">
      <c r="D1711" s="343"/>
      <c r="E1711" s="343"/>
      <c r="F1711" s="343"/>
      <c r="G1711" s="343"/>
    </row>
    <row r="1712" spans="4:7" x14ac:dyDescent="0.35">
      <c r="D1712" s="343"/>
      <c r="E1712" s="343"/>
      <c r="F1712" s="343"/>
      <c r="G1712" s="343"/>
    </row>
    <row r="1713" spans="4:7" x14ac:dyDescent="0.35">
      <c r="D1713" s="343"/>
      <c r="E1713" s="343"/>
      <c r="F1713" s="343"/>
      <c r="G1713" s="343"/>
    </row>
    <row r="1714" spans="4:7" x14ac:dyDescent="0.35">
      <c r="D1714" s="343"/>
      <c r="E1714" s="343"/>
      <c r="F1714" s="343"/>
      <c r="G1714" s="343"/>
    </row>
    <row r="1715" spans="4:7" x14ac:dyDescent="0.35">
      <c r="D1715" s="343"/>
      <c r="E1715" s="343"/>
      <c r="F1715" s="343"/>
      <c r="G1715" s="343"/>
    </row>
    <row r="1716" spans="4:7" x14ac:dyDescent="0.35">
      <c r="D1716" s="343"/>
      <c r="E1716" s="343"/>
      <c r="F1716" s="343"/>
      <c r="G1716" s="343"/>
    </row>
    <row r="1717" spans="4:7" x14ac:dyDescent="0.35">
      <c r="D1717" s="343"/>
      <c r="E1717" s="343"/>
      <c r="F1717" s="343"/>
      <c r="G1717" s="343"/>
    </row>
    <row r="1718" spans="4:7" x14ac:dyDescent="0.35">
      <c r="D1718" s="343"/>
      <c r="E1718" s="343"/>
      <c r="F1718" s="343"/>
      <c r="G1718" s="343"/>
    </row>
    <row r="1719" spans="4:7" x14ac:dyDescent="0.35">
      <c r="D1719" s="343"/>
      <c r="E1719" s="343"/>
      <c r="F1719" s="343"/>
      <c r="G1719" s="343"/>
    </row>
    <row r="1720" spans="4:7" x14ac:dyDescent="0.35">
      <c r="D1720" s="343"/>
      <c r="E1720" s="343"/>
      <c r="F1720" s="343"/>
      <c r="G1720" s="343"/>
    </row>
    <row r="1721" spans="4:7" x14ac:dyDescent="0.35">
      <c r="D1721" s="343"/>
      <c r="E1721" s="343"/>
      <c r="F1721" s="343"/>
      <c r="G1721" s="343"/>
    </row>
    <row r="1722" spans="4:7" x14ac:dyDescent="0.35">
      <c r="D1722" s="343"/>
      <c r="E1722" s="343"/>
      <c r="F1722" s="343"/>
      <c r="G1722" s="343"/>
    </row>
    <row r="1723" spans="4:7" x14ac:dyDescent="0.35">
      <c r="D1723" s="343"/>
      <c r="E1723" s="343"/>
      <c r="F1723" s="343"/>
      <c r="G1723" s="343"/>
    </row>
    <row r="1724" spans="4:7" x14ac:dyDescent="0.35">
      <c r="D1724" s="343"/>
      <c r="E1724" s="343"/>
      <c r="F1724" s="343"/>
      <c r="G1724" s="343"/>
    </row>
    <row r="1725" spans="4:7" x14ac:dyDescent="0.35">
      <c r="D1725" s="343"/>
      <c r="E1725" s="343"/>
      <c r="F1725" s="343"/>
      <c r="G1725" s="343"/>
    </row>
    <row r="1726" spans="4:7" x14ac:dyDescent="0.35">
      <c r="D1726" s="343"/>
      <c r="E1726" s="343"/>
      <c r="F1726" s="343"/>
      <c r="G1726" s="343"/>
    </row>
    <row r="1727" spans="4:7" x14ac:dyDescent="0.35">
      <c r="D1727" s="343"/>
      <c r="E1727" s="343"/>
      <c r="F1727" s="343"/>
      <c r="G1727" s="343"/>
    </row>
    <row r="1728" spans="4:7" x14ac:dyDescent="0.35">
      <c r="D1728" s="343"/>
      <c r="E1728" s="343"/>
      <c r="F1728" s="343"/>
      <c r="G1728" s="343"/>
    </row>
    <row r="1729" spans="4:7" x14ac:dyDescent="0.35">
      <c r="D1729" s="343"/>
      <c r="E1729" s="343"/>
      <c r="F1729" s="343"/>
      <c r="G1729" s="343"/>
    </row>
    <row r="1730" spans="4:7" x14ac:dyDescent="0.35">
      <c r="D1730" s="343"/>
      <c r="E1730" s="343"/>
      <c r="F1730" s="343"/>
      <c r="G1730" s="343"/>
    </row>
    <row r="1731" spans="4:7" x14ac:dyDescent="0.35">
      <c r="D1731" s="343"/>
      <c r="E1731" s="343"/>
      <c r="F1731" s="343"/>
      <c r="G1731" s="343"/>
    </row>
    <row r="1732" spans="4:7" x14ac:dyDescent="0.35">
      <c r="D1732" s="343"/>
      <c r="E1732" s="343"/>
      <c r="F1732" s="343"/>
      <c r="G1732" s="343"/>
    </row>
    <row r="1733" spans="4:7" x14ac:dyDescent="0.35">
      <c r="D1733" s="343"/>
      <c r="E1733" s="343"/>
      <c r="F1733" s="343"/>
      <c r="G1733" s="343"/>
    </row>
    <row r="1734" spans="4:7" x14ac:dyDescent="0.35">
      <c r="D1734" s="343"/>
      <c r="E1734" s="343"/>
      <c r="F1734" s="343"/>
      <c r="G1734" s="343"/>
    </row>
    <row r="1735" spans="4:7" x14ac:dyDescent="0.35">
      <c r="D1735" s="343"/>
      <c r="E1735" s="343"/>
      <c r="F1735" s="343"/>
      <c r="G1735" s="343"/>
    </row>
    <row r="1736" spans="4:7" x14ac:dyDescent="0.35">
      <c r="D1736" s="343"/>
      <c r="E1736" s="343"/>
      <c r="F1736" s="343"/>
      <c r="G1736" s="343"/>
    </row>
    <row r="1737" spans="4:7" x14ac:dyDescent="0.35">
      <c r="D1737" s="343"/>
      <c r="E1737" s="343"/>
      <c r="F1737" s="343"/>
      <c r="G1737" s="343"/>
    </row>
    <row r="1738" spans="4:7" x14ac:dyDescent="0.35">
      <c r="D1738" s="343"/>
      <c r="E1738" s="343"/>
      <c r="F1738" s="343"/>
      <c r="G1738" s="343"/>
    </row>
    <row r="1739" spans="4:7" x14ac:dyDescent="0.35">
      <c r="D1739" s="343"/>
      <c r="E1739" s="343"/>
      <c r="F1739" s="343"/>
      <c r="G1739" s="343"/>
    </row>
    <row r="1740" spans="4:7" x14ac:dyDescent="0.35">
      <c r="D1740" s="343"/>
      <c r="E1740" s="343"/>
      <c r="F1740" s="343"/>
      <c r="G1740" s="343"/>
    </row>
    <row r="1741" spans="4:7" x14ac:dyDescent="0.35">
      <c r="D1741" s="343"/>
      <c r="E1741" s="343"/>
      <c r="F1741" s="343"/>
      <c r="G1741" s="343"/>
    </row>
    <row r="1742" spans="4:7" x14ac:dyDescent="0.35">
      <c r="D1742" s="343"/>
      <c r="E1742" s="343"/>
      <c r="F1742" s="343"/>
      <c r="G1742" s="343"/>
    </row>
    <row r="1743" spans="4:7" x14ac:dyDescent="0.35">
      <c r="D1743" s="343"/>
      <c r="E1743" s="343"/>
      <c r="F1743" s="343"/>
      <c r="G1743" s="343"/>
    </row>
    <row r="1744" spans="4:7" x14ac:dyDescent="0.35">
      <c r="D1744" s="343"/>
      <c r="E1744" s="343"/>
      <c r="F1744" s="343"/>
      <c r="G1744" s="343"/>
    </row>
    <row r="1745" spans="4:7" x14ac:dyDescent="0.35">
      <c r="D1745" s="343"/>
      <c r="E1745" s="343"/>
      <c r="F1745" s="343"/>
      <c r="G1745" s="343"/>
    </row>
    <row r="1746" spans="4:7" x14ac:dyDescent="0.35">
      <c r="D1746" s="343"/>
      <c r="E1746" s="343"/>
      <c r="F1746" s="343"/>
      <c r="G1746" s="343"/>
    </row>
    <row r="1747" spans="4:7" x14ac:dyDescent="0.35">
      <c r="D1747" s="343"/>
      <c r="E1747" s="343"/>
      <c r="F1747" s="343"/>
      <c r="G1747" s="343"/>
    </row>
    <row r="1748" spans="4:7" x14ac:dyDescent="0.35">
      <c r="D1748" s="343"/>
      <c r="E1748" s="343"/>
      <c r="F1748" s="343"/>
      <c r="G1748" s="343"/>
    </row>
    <row r="1749" spans="4:7" x14ac:dyDescent="0.35">
      <c r="D1749" s="343"/>
      <c r="E1749" s="343"/>
      <c r="F1749" s="343"/>
      <c r="G1749" s="343"/>
    </row>
    <row r="1750" spans="4:7" x14ac:dyDescent="0.35">
      <c r="D1750" s="343"/>
      <c r="E1750" s="343"/>
      <c r="F1750" s="343"/>
      <c r="G1750" s="343"/>
    </row>
    <row r="1751" spans="4:7" x14ac:dyDescent="0.35">
      <c r="D1751" s="343"/>
      <c r="E1751" s="343"/>
      <c r="F1751" s="343"/>
      <c r="G1751" s="343"/>
    </row>
    <row r="1752" spans="4:7" x14ac:dyDescent="0.35">
      <c r="D1752" s="343"/>
      <c r="E1752" s="343"/>
      <c r="F1752" s="343"/>
      <c r="G1752" s="343"/>
    </row>
    <row r="1753" spans="4:7" x14ac:dyDescent="0.35">
      <c r="D1753" s="343"/>
      <c r="E1753" s="343"/>
      <c r="F1753" s="343"/>
      <c r="G1753" s="343"/>
    </row>
    <row r="1754" spans="4:7" x14ac:dyDescent="0.35">
      <c r="D1754" s="343"/>
      <c r="E1754" s="343"/>
      <c r="F1754" s="343"/>
      <c r="G1754" s="343"/>
    </row>
    <row r="1755" spans="4:7" x14ac:dyDescent="0.35">
      <c r="D1755" s="343"/>
      <c r="E1755" s="343"/>
      <c r="F1755" s="343"/>
      <c r="G1755" s="343"/>
    </row>
    <row r="1756" spans="4:7" x14ac:dyDescent="0.35">
      <c r="D1756" s="343"/>
      <c r="E1756" s="343"/>
      <c r="F1756" s="343"/>
      <c r="G1756" s="343"/>
    </row>
    <row r="1757" spans="4:7" x14ac:dyDescent="0.35">
      <c r="D1757" s="343"/>
      <c r="E1757" s="343"/>
      <c r="F1757" s="343"/>
      <c r="G1757" s="343"/>
    </row>
    <row r="1758" spans="4:7" x14ac:dyDescent="0.35">
      <c r="D1758" s="343"/>
      <c r="E1758" s="343"/>
      <c r="F1758" s="343"/>
      <c r="G1758" s="343"/>
    </row>
    <row r="1759" spans="4:7" x14ac:dyDescent="0.35">
      <c r="D1759" s="343"/>
      <c r="E1759" s="343"/>
      <c r="F1759" s="343"/>
      <c r="G1759" s="343"/>
    </row>
    <row r="1760" spans="4:7" x14ac:dyDescent="0.35">
      <c r="D1760" s="343"/>
      <c r="E1760" s="343"/>
      <c r="F1760" s="343"/>
      <c r="G1760" s="343"/>
    </row>
    <row r="1761" spans="4:7" x14ac:dyDescent="0.35">
      <c r="D1761" s="343"/>
      <c r="E1761" s="343"/>
      <c r="F1761" s="343"/>
      <c r="G1761" s="343"/>
    </row>
    <row r="1762" spans="4:7" x14ac:dyDescent="0.35">
      <c r="D1762" s="343"/>
      <c r="E1762" s="343"/>
      <c r="F1762" s="343"/>
      <c r="G1762" s="343"/>
    </row>
    <row r="1763" spans="4:7" x14ac:dyDescent="0.35">
      <c r="D1763" s="343"/>
      <c r="E1763" s="343"/>
      <c r="F1763" s="343"/>
      <c r="G1763" s="343"/>
    </row>
    <row r="1764" spans="4:7" x14ac:dyDescent="0.35">
      <c r="D1764" s="343"/>
      <c r="E1764" s="343"/>
      <c r="F1764" s="343"/>
      <c r="G1764" s="343"/>
    </row>
    <row r="1765" spans="4:7" x14ac:dyDescent="0.35">
      <c r="D1765" s="343"/>
      <c r="E1765" s="343"/>
      <c r="F1765" s="343"/>
      <c r="G1765" s="343"/>
    </row>
    <row r="1766" spans="4:7" x14ac:dyDescent="0.35">
      <c r="D1766" s="343"/>
      <c r="E1766" s="343"/>
      <c r="F1766" s="343"/>
      <c r="G1766" s="343"/>
    </row>
    <row r="1767" spans="4:7" x14ac:dyDescent="0.35">
      <c r="D1767" s="343"/>
      <c r="E1767" s="343"/>
      <c r="F1767" s="343"/>
      <c r="G1767" s="343"/>
    </row>
    <row r="1768" spans="4:7" x14ac:dyDescent="0.35">
      <c r="D1768" s="343"/>
      <c r="E1768" s="343"/>
      <c r="F1768" s="343"/>
      <c r="G1768" s="343"/>
    </row>
    <row r="1769" spans="4:7" x14ac:dyDescent="0.35">
      <c r="D1769" s="343"/>
      <c r="E1769" s="343"/>
      <c r="F1769" s="343"/>
      <c r="G1769" s="343"/>
    </row>
    <row r="1770" spans="4:7" x14ac:dyDescent="0.35">
      <c r="D1770" s="343"/>
      <c r="E1770" s="343"/>
      <c r="F1770" s="343"/>
      <c r="G1770" s="343"/>
    </row>
    <row r="1771" spans="4:7" x14ac:dyDescent="0.35">
      <c r="D1771" s="343"/>
      <c r="E1771" s="343"/>
      <c r="F1771" s="343"/>
      <c r="G1771" s="343"/>
    </row>
    <row r="1772" spans="4:7" x14ac:dyDescent="0.35">
      <c r="D1772" s="343"/>
      <c r="E1772" s="343"/>
      <c r="F1772" s="343"/>
      <c r="G1772" s="343"/>
    </row>
    <row r="1773" spans="4:7" x14ac:dyDescent="0.35">
      <c r="D1773" s="343"/>
      <c r="E1773" s="343"/>
      <c r="F1773" s="343"/>
      <c r="G1773" s="343"/>
    </row>
    <row r="1774" spans="4:7" x14ac:dyDescent="0.35">
      <c r="D1774" s="343"/>
      <c r="E1774" s="343"/>
      <c r="F1774" s="343"/>
      <c r="G1774" s="343"/>
    </row>
    <row r="1775" spans="4:7" x14ac:dyDescent="0.35">
      <c r="D1775" s="343"/>
      <c r="E1775" s="343"/>
      <c r="F1775" s="343"/>
      <c r="G1775" s="343"/>
    </row>
    <row r="1776" spans="4:7" x14ac:dyDescent="0.35">
      <c r="D1776" s="343"/>
      <c r="E1776" s="343"/>
      <c r="F1776" s="343"/>
      <c r="G1776" s="343"/>
    </row>
    <row r="1777" spans="4:7" x14ac:dyDescent="0.35">
      <c r="D1777" s="343"/>
      <c r="E1777" s="343"/>
      <c r="F1777" s="343"/>
      <c r="G1777" s="343"/>
    </row>
    <row r="1778" spans="4:7" x14ac:dyDescent="0.35">
      <c r="D1778" s="343"/>
      <c r="E1778" s="343"/>
      <c r="F1778" s="343"/>
      <c r="G1778" s="343"/>
    </row>
    <row r="1779" spans="4:7" x14ac:dyDescent="0.35">
      <c r="D1779" s="343"/>
      <c r="E1779" s="343"/>
      <c r="F1779" s="343"/>
      <c r="G1779" s="343"/>
    </row>
    <row r="1780" spans="4:7" x14ac:dyDescent="0.35">
      <c r="D1780" s="343"/>
      <c r="E1780" s="343"/>
      <c r="F1780" s="343"/>
      <c r="G1780" s="343"/>
    </row>
    <row r="1781" spans="4:7" x14ac:dyDescent="0.35">
      <c r="D1781" s="343"/>
      <c r="E1781" s="343"/>
      <c r="F1781" s="343"/>
      <c r="G1781" s="343"/>
    </row>
    <row r="1782" spans="4:7" x14ac:dyDescent="0.35">
      <c r="D1782" s="343"/>
      <c r="E1782" s="343"/>
      <c r="F1782" s="343"/>
      <c r="G1782" s="343"/>
    </row>
    <row r="1783" spans="4:7" x14ac:dyDescent="0.35">
      <c r="D1783" s="343"/>
      <c r="E1783" s="343"/>
      <c r="F1783" s="343"/>
      <c r="G1783" s="343"/>
    </row>
    <row r="1784" spans="4:7" x14ac:dyDescent="0.35">
      <c r="D1784" s="343"/>
      <c r="E1784" s="343"/>
      <c r="F1784" s="343"/>
      <c r="G1784" s="343"/>
    </row>
    <row r="1785" spans="4:7" x14ac:dyDescent="0.35">
      <c r="D1785" s="343"/>
      <c r="E1785" s="343"/>
      <c r="F1785" s="343"/>
      <c r="G1785" s="343"/>
    </row>
    <row r="1786" spans="4:7" x14ac:dyDescent="0.35">
      <c r="D1786" s="343"/>
      <c r="E1786" s="343"/>
      <c r="F1786" s="343"/>
      <c r="G1786" s="343"/>
    </row>
    <row r="1787" spans="4:7" x14ac:dyDescent="0.35">
      <c r="D1787" s="343"/>
      <c r="E1787" s="343"/>
      <c r="F1787" s="343"/>
      <c r="G1787" s="343"/>
    </row>
    <row r="1788" spans="4:7" x14ac:dyDescent="0.35">
      <c r="D1788" s="343"/>
      <c r="E1788" s="343"/>
      <c r="F1788" s="343"/>
      <c r="G1788" s="343"/>
    </row>
    <row r="1789" spans="4:7" x14ac:dyDescent="0.35">
      <c r="D1789" s="343"/>
      <c r="E1789" s="343"/>
      <c r="F1789" s="343"/>
      <c r="G1789" s="343"/>
    </row>
    <row r="1790" spans="4:7" x14ac:dyDescent="0.35">
      <c r="D1790" s="343"/>
      <c r="E1790" s="343"/>
      <c r="F1790" s="343"/>
      <c r="G1790" s="343"/>
    </row>
    <row r="1791" spans="4:7" x14ac:dyDescent="0.35">
      <c r="D1791" s="343"/>
      <c r="E1791" s="343"/>
      <c r="F1791" s="343"/>
      <c r="G1791" s="343"/>
    </row>
    <row r="1792" spans="4:7" x14ac:dyDescent="0.35">
      <c r="D1792" s="343"/>
      <c r="E1792" s="343"/>
      <c r="F1792" s="343"/>
      <c r="G1792" s="343"/>
    </row>
    <row r="1793" spans="4:7" x14ac:dyDescent="0.35">
      <c r="D1793" s="343"/>
      <c r="E1793" s="343"/>
      <c r="F1793" s="343"/>
      <c r="G1793" s="343"/>
    </row>
    <row r="1794" spans="4:7" x14ac:dyDescent="0.35">
      <c r="D1794" s="343"/>
      <c r="E1794" s="343"/>
      <c r="F1794" s="343"/>
      <c r="G1794" s="343"/>
    </row>
    <row r="1795" spans="4:7" x14ac:dyDescent="0.35">
      <c r="D1795" s="343"/>
      <c r="E1795" s="343"/>
      <c r="F1795" s="343"/>
      <c r="G1795" s="343"/>
    </row>
    <row r="1796" spans="4:7" x14ac:dyDescent="0.35">
      <c r="D1796" s="343"/>
      <c r="E1796" s="343"/>
      <c r="F1796" s="343"/>
      <c r="G1796" s="343"/>
    </row>
    <row r="1797" spans="4:7" x14ac:dyDescent="0.35">
      <c r="D1797" s="343"/>
      <c r="E1797" s="343"/>
      <c r="F1797" s="343"/>
      <c r="G1797" s="343"/>
    </row>
    <row r="1798" spans="4:7" x14ac:dyDescent="0.35">
      <c r="D1798" s="343"/>
      <c r="E1798" s="343"/>
      <c r="F1798" s="343"/>
      <c r="G1798" s="343"/>
    </row>
    <row r="1799" spans="4:7" x14ac:dyDescent="0.35">
      <c r="D1799" s="343"/>
      <c r="E1799" s="343"/>
      <c r="F1799" s="343"/>
      <c r="G1799" s="343"/>
    </row>
    <row r="1800" spans="4:7" x14ac:dyDescent="0.35">
      <c r="D1800" s="343"/>
      <c r="E1800" s="343"/>
      <c r="F1800" s="343"/>
      <c r="G1800" s="343"/>
    </row>
    <row r="1801" spans="4:7" x14ac:dyDescent="0.35">
      <c r="D1801" s="343"/>
      <c r="E1801" s="343"/>
      <c r="F1801" s="343"/>
      <c r="G1801" s="343"/>
    </row>
    <row r="1802" spans="4:7" x14ac:dyDescent="0.35">
      <c r="D1802" s="343"/>
      <c r="E1802" s="343"/>
      <c r="F1802" s="343"/>
      <c r="G1802" s="343"/>
    </row>
    <row r="1803" spans="4:7" x14ac:dyDescent="0.35">
      <c r="D1803" s="343"/>
      <c r="E1803" s="343"/>
      <c r="F1803" s="343"/>
      <c r="G1803" s="343"/>
    </row>
    <row r="1804" spans="4:7" x14ac:dyDescent="0.35">
      <c r="D1804" s="343"/>
      <c r="E1804" s="343"/>
      <c r="F1804" s="343"/>
      <c r="G1804" s="343"/>
    </row>
    <row r="1805" spans="4:7" x14ac:dyDescent="0.35">
      <c r="D1805" s="343"/>
      <c r="E1805" s="343"/>
      <c r="F1805" s="343"/>
      <c r="G1805" s="343"/>
    </row>
    <row r="1806" spans="4:7" x14ac:dyDescent="0.35">
      <c r="D1806" s="343"/>
      <c r="E1806" s="343"/>
      <c r="F1806" s="343"/>
      <c r="G1806" s="343"/>
    </row>
    <row r="1807" spans="4:7" x14ac:dyDescent="0.35">
      <c r="D1807" s="343"/>
      <c r="E1807" s="343"/>
      <c r="F1807" s="343"/>
      <c r="G1807" s="343"/>
    </row>
    <row r="1808" spans="4:7" x14ac:dyDescent="0.35">
      <c r="D1808" s="343"/>
      <c r="E1808" s="343"/>
      <c r="F1808" s="343"/>
      <c r="G1808" s="343"/>
    </row>
    <row r="1809" spans="4:7" x14ac:dyDescent="0.35">
      <c r="D1809" s="343"/>
      <c r="E1809" s="343"/>
      <c r="F1809" s="343"/>
      <c r="G1809" s="343"/>
    </row>
    <row r="1810" spans="4:7" x14ac:dyDescent="0.35">
      <c r="D1810" s="343"/>
      <c r="E1810" s="343"/>
      <c r="F1810" s="343"/>
      <c r="G1810" s="343"/>
    </row>
    <row r="1811" spans="4:7" x14ac:dyDescent="0.35">
      <c r="D1811" s="343"/>
      <c r="E1811" s="343"/>
      <c r="F1811" s="343"/>
      <c r="G1811" s="343"/>
    </row>
    <row r="1812" spans="4:7" x14ac:dyDescent="0.35">
      <c r="D1812" s="343"/>
      <c r="E1812" s="343"/>
      <c r="F1812" s="343"/>
      <c r="G1812" s="343"/>
    </row>
    <row r="1813" spans="4:7" x14ac:dyDescent="0.35">
      <c r="D1813" s="343"/>
      <c r="E1813" s="343"/>
      <c r="F1813" s="343"/>
      <c r="G1813" s="343"/>
    </row>
    <row r="1814" spans="4:7" x14ac:dyDescent="0.35">
      <c r="D1814" s="343"/>
      <c r="E1814" s="343"/>
      <c r="F1814" s="343"/>
      <c r="G1814" s="343"/>
    </row>
    <row r="1815" spans="4:7" x14ac:dyDescent="0.35">
      <c r="D1815" s="343"/>
      <c r="E1815" s="343"/>
      <c r="F1815" s="343"/>
      <c r="G1815" s="343"/>
    </row>
    <row r="1816" spans="4:7" x14ac:dyDescent="0.35">
      <c r="D1816" s="343"/>
      <c r="E1816" s="343"/>
      <c r="F1816" s="343"/>
      <c r="G1816" s="343"/>
    </row>
    <row r="1817" spans="4:7" x14ac:dyDescent="0.35">
      <c r="D1817" s="343"/>
      <c r="E1817" s="343"/>
      <c r="F1817" s="343"/>
      <c r="G1817" s="343"/>
    </row>
    <row r="1818" spans="4:7" x14ac:dyDescent="0.35">
      <c r="D1818" s="343"/>
      <c r="E1818" s="343"/>
      <c r="F1818" s="343"/>
      <c r="G1818" s="343"/>
    </row>
    <row r="1819" spans="4:7" x14ac:dyDescent="0.35">
      <c r="D1819" s="343"/>
      <c r="E1819" s="343"/>
      <c r="F1819" s="343"/>
      <c r="G1819" s="343"/>
    </row>
    <row r="1820" spans="4:7" x14ac:dyDescent="0.35">
      <c r="D1820" s="343"/>
      <c r="E1820" s="343"/>
      <c r="F1820" s="343"/>
      <c r="G1820" s="343"/>
    </row>
    <row r="1821" spans="4:7" x14ac:dyDescent="0.35">
      <c r="D1821" s="343"/>
      <c r="E1821" s="343"/>
      <c r="F1821" s="343"/>
      <c r="G1821" s="343"/>
    </row>
    <row r="1822" spans="4:7" x14ac:dyDescent="0.35">
      <c r="D1822" s="343"/>
      <c r="E1822" s="343"/>
      <c r="F1822" s="343"/>
      <c r="G1822" s="343"/>
    </row>
    <row r="1823" spans="4:7" x14ac:dyDescent="0.35">
      <c r="D1823" s="343"/>
      <c r="E1823" s="343"/>
      <c r="F1823" s="343"/>
      <c r="G1823" s="343"/>
    </row>
    <row r="1824" spans="4:7" x14ac:dyDescent="0.35">
      <c r="D1824" s="343"/>
      <c r="E1824" s="343"/>
      <c r="F1824" s="343"/>
      <c r="G1824" s="343"/>
    </row>
    <row r="1825" spans="4:7" x14ac:dyDescent="0.35">
      <c r="D1825" s="343"/>
      <c r="E1825" s="343"/>
      <c r="F1825" s="343"/>
      <c r="G1825" s="343"/>
    </row>
    <row r="1826" spans="4:7" x14ac:dyDescent="0.35">
      <c r="D1826" s="343"/>
      <c r="E1826" s="343"/>
      <c r="F1826" s="343"/>
      <c r="G1826" s="343"/>
    </row>
    <row r="1827" spans="4:7" x14ac:dyDescent="0.35">
      <c r="D1827" s="343"/>
      <c r="E1827" s="343"/>
      <c r="F1827" s="343"/>
      <c r="G1827" s="343"/>
    </row>
    <row r="1828" spans="4:7" x14ac:dyDescent="0.35">
      <c r="D1828" s="343"/>
      <c r="E1828" s="343"/>
      <c r="F1828" s="343"/>
      <c r="G1828" s="343"/>
    </row>
    <row r="1829" spans="4:7" x14ac:dyDescent="0.35">
      <c r="D1829" s="343"/>
      <c r="E1829" s="343"/>
      <c r="F1829" s="343"/>
      <c r="G1829" s="343"/>
    </row>
    <row r="1830" spans="4:7" x14ac:dyDescent="0.35">
      <c r="D1830" s="343"/>
      <c r="E1830" s="343"/>
      <c r="F1830" s="343"/>
      <c r="G1830" s="343"/>
    </row>
    <row r="1831" spans="4:7" x14ac:dyDescent="0.35">
      <c r="D1831" s="343"/>
      <c r="E1831" s="343"/>
      <c r="F1831" s="343"/>
      <c r="G1831" s="343"/>
    </row>
    <row r="1832" spans="4:7" x14ac:dyDescent="0.35">
      <c r="D1832" s="343"/>
      <c r="E1832" s="343"/>
      <c r="F1832" s="343"/>
      <c r="G1832" s="343"/>
    </row>
    <row r="1833" spans="4:7" x14ac:dyDescent="0.35">
      <c r="D1833" s="343"/>
      <c r="E1833" s="343"/>
      <c r="F1833" s="343"/>
      <c r="G1833" s="343"/>
    </row>
    <row r="1834" spans="4:7" x14ac:dyDescent="0.35">
      <c r="D1834" s="343"/>
      <c r="E1834" s="343"/>
      <c r="F1834" s="343"/>
      <c r="G1834" s="343"/>
    </row>
    <row r="1835" spans="4:7" x14ac:dyDescent="0.35">
      <c r="D1835" s="343"/>
      <c r="E1835" s="343"/>
      <c r="F1835" s="343"/>
      <c r="G1835" s="343"/>
    </row>
    <row r="1836" spans="4:7" x14ac:dyDescent="0.35">
      <c r="D1836" s="343"/>
      <c r="E1836" s="343"/>
      <c r="F1836" s="343"/>
      <c r="G1836" s="343"/>
    </row>
    <row r="1837" spans="4:7" x14ac:dyDescent="0.35">
      <c r="D1837" s="343"/>
      <c r="E1837" s="343"/>
      <c r="F1837" s="343"/>
      <c r="G1837" s="343"/>
    </row>
    <row r="1838" spans="4:7" x14ac:dyDescent="0.35">
      <c r="D1838" s="343"/>
      <c r="E1838" s="343"/>
      <c r="F1838" s="343"/>
      <c r="G1838" s="343"/>
    </row>
    <row r="1839" spans="4:7" x14ac:dyDescent="0.35">
      <c r="D1839" s="343"/>
      <c r="E1839" s="343"/>
      <c r="F1839" s="343"/>
      <c r="G1839" s="343"/>
    </row>
    <row r="1840" spans="4:7" x14ac:dyDescent="0.35">
      <c r="D1840" s="343"/>
      <c r="E1840" s="343"/>
      <c r="F1840" s="343"/>
      <c r="G1840" s="343"/>
    </row>
    <row r="1841" spans="4:7" x14ac:dyDescent="0.35">
      <c r="D1841" s="343"/>
      <c r="E1841" s="343"/>
      <c r="F1841" s="343"/>
      <c r="G1841" s="343"/>
    </row>
    <row r="1842" spans="4:7" x14ac:dyDescent="0.35">
      <c r="D1842" s="343"/>
      <c r="E1842" s="343"/>
      <c r="F1842" s="343"/>
      <c r="G1842" s="343"/>
    </row>
    <row r="1843" spans="4:7" x14ac:dyDescent="0.35">
      <c r="D1843" s="343"/>
      <c r="E1843" s="343"/>
      <c r="F1843" s="343"/>
      <c r="G1843" s="343"/>
    </row>
    <row r="1844" spans="4:7" x14ac:dyDescent="0.35">
      <c r="D1844" s="343"/>
      <c r="E1844" s="343"/>
      <c r="F1844" s="343"/>
      <c r="G1844" s="343"/>
    </row>
    <row r="1845" spans="4:7" x14ac:dyDescent="0.35">
      <c r="D1845" s="343"/>
      <c r="E1845" s="343"/>
      <c r="F1845" s="343"/>
      <c r="G1845" s="343"/>
    </row>
    <row r="1846" spans="4:7" x14ac:dyDescent="0.35">
      <c r="D1846" s="343"/>
      <c r="E1846" s="343"/>
      <c r="F1846" s="343"/>
      <c r="G1846" s="343"/>
    </row>
    <row r="1847" spans="4:7" x14ac:dyDescent="0.35">
      <c r="D1847" s="343"/>
      <c r="E1847" s="343"/>
      <c r="F1847" s="343"/>
      <c r="G1847" s="343"/>
    </row>
    <row r="1848" spans="4:7" x14ac:dyDescent="0.35">
      <c r="D1848" s="343"/>
      <c r="E1848" s="343"/>
      <c r="F1848" s="343"/>
      <c r="G1848" s="343"/>
    </row>
    <row r="1849" spans="4:7" x14ac:dyDescent="0.35">
      <c r="D1849" s="343"/>
      <c r="E1849" s="343"/>
      <c r="F1849" s="343"/>
      <c r="G1849" s="343"/>
    </row>
    <row r="1850" spans="4:7" x14ac:dyDescent="0.35">
      <c r="D1850" s="343"/>
      <c r="E1850" s="343"/>
      <c r="F1850" s="343"/>
      <c r="G1850" s="343"/>
    </row>
  </sheetData>
  <mergeCells count="16">
    <mergeCell ref="A35:D35"/>
    <mergeCell ref="A36:C36"/>
    <mergeCell ref="B1:H1"/>
    <mergeCell ref="A5:A6"/>
    <mergeCell ref="A4:C4"/>
    <mergeCell ref="A2:G2"/>
    <mergeCell ref="A68:D68"/>
    <mergeCell ref="E68:F68"/>
    <mergeCell ref="A69:F69"/>
    <mergeCell ref="A101:D101"/>
    <mergeCell ref="E101:F101"/>
    <mergeCell ref="A136:F136"/>
    <mergeCell ref="A172:C172"/>
    <mergeCell ref="A102:F102"/>
    <mergeCell ref="A135:D135"/>
    <mergeCell ref="E135:F135"/>
  </mergeCells>
  <phoneticPr fontId="32" type="noConversion"/>
  <printOptions horizontalCentered="1"/>
  <pageMargins left="0.23622047244094491" right="0.23622047244094491" top="0.74803149606299213" bottom="0.74803149606299213" header="0.31496062992125984" footer="0.31496062992125984"/>
  <pageSetup paperSize="9" scale="26" fitToWidth="0" orientation="portrait" r:id="rId1"/>
  <headerFooter>
    <oddHeader>&amp;L&amp;72&amp;K00-013
DRAFT</oddHeader>
  </headerFooter>
  <rowBreaks count="4" manualBreakCount="4">
    <brk id="35" max="6" man="1"/>
    <brk id="68" max="16383" man="1"/>
    <brk id="101" max="16383" man="1"/>
    <brk id="135"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63A5-0A96-4320-9902-4DF7B0CC82B6}">
  <dimension ref="A1:H171"/>
  <sheetViews>
    <sheetView showGridLines="0" tabSelected="1" view="pageBreakPreview" topLeftCell="A77" zoomScaleNormal="70" zoomScaleSheetLayoutView="100" zoomScalePageLayoutView="55" workbookViewId="0">
      <selection activeCell="G164" sqref="G164"/>
    </sheetView>
  </sheetViews>
  <sheetFormatPr defaultRowHeight="12.5" x14ac:dyDescent="0.25"/>
  <cols>
    <col min="1" max="1" width="6.7265625" style="185" customWidth="1"/>
    <col min="2" max="2" width="3.54296875" style="185" hidden="1" customWidth="1"/>
    <col min="3" max="3" width="9.7265625" style="185" customWidth="1"/>
    <col min="4" max="4" width="36.7265625" style="185" customWidth="1"/>
    <col min="5" max="5" width="8.81640625" style="185"/>
    <col min="6" max="6" width="11.453125" style="185" customWidth="1"/>
    <col min="7" max="7" width="18.453125" style="185" customWidth="1"/>
    <col min="8" max="8" width="11.54296875" style="185" customWidth="1"/>
  </cols>
  <sheetData>
    <row r="1" spans="1:8" x14ac:dyDescent="0.25">
      <c r="A1" s="582"/>
      <c r="B1" s="583"/>
      <c r="C1" s="583"/>
      <c r="D1" s="583"/>
      <c r="E1" s="583"/>
      <c r="F1" s="583"/>
      <c r="G1" s="583"/>
      <c r="H1" s="583"/>
    </row>
    <row r="2" spans="1:8" x14ac:dyDescent="0.25">
      <c r="A2" s="581" t="s">
        <v>778</v>
      </c>
      <c r="B2" s="548"/>
      <c r="C2" s="548"/>
      <c r="D2" s="548"/>
      <c r="E2" s="548"/>
      <c r="F2" s="548"/>
      <c r="G2" s="548"/>
      <c r="H2" s="548"/>
    </row>
    <row r="3" spans="1:8" x14ac:dyDescent="0.25">
      <c r="A3" s="461" t="s">
        <v>1093</v>
      </c>
      <c r="B3" s="468"/>
      <c r="C3" s="468"/>
      <c r="D3" s="468"/>
      <c r="E3" s="468"/>
      <c r="F3" s="468"/>
      <c r="G3" s="468"/>
      <c r="H3" s="468"/>
    </row>
    <row r="4" spans="1:8" x14ac:dyDescent="0.25">
      <c r="A4" s="543" t="s">
        <v>27</v>
      </c>
      <c r="B4" s="543" t="s">
        <v>30</v>
      </c>
      <c r="C4" s="543" t="s">
        <v>26</v>
      </c>
      <c r="D4" s="543" t="s">
        <v>1</v>
      </c>
      <c r="E4" s="543" t="s">
        <v>2</v>
      </c>
      <c r="F4" s="569" t="s">
        <v>6</v>
      </c>
      <c r="G4" s="541" t="s">
        <v>3</v>
      </c>
      <c r="H4" s="567" t="s">
        <v>4</v>
      </c>
    </row>
    <row r="5" spans="1:8" x14ac:dyDescent="0.25">
      <c r="A5" s="544"/>
      <c r="B5" s="544"/>
      <c r="C5" s="544"/>
      <c r="D5" s="544"/>
      <c r="E5" s="544"/>
      <c r="F5" s="570"/>
      <c r="G5" s="542"/>
      <c r="H5" s="568"/>
    </row>
    <row r="6" spans="1:8" s="1" customFormat="1" x14ac:dyDescent="0.25">
      <c r="A6" s="584"/>
      <c r="B6" s="585"/>
      <c r="C6" s="585"/>
      <c r="D6" s="585"/>
      <c r="E6" s="585"/>
      <c r="F6" s="585"/>
      <c r="G6" s="585"/>
      <c r="H6" s="586"/>
    </row>
    <row r="7" spans="1:8" s="1" customFormat="1" x14ac:dyDescent="0.25">
      <c r="A7" s="464"/>
      <c r="B7" s="346"/>
      <c r="C7" s="347"/>
      <c r="D7" s="348"/>
      <c r="E7" s="349"/>
      <c r="F7" s="350"/>
      <c r="G7" s="201"/>
      <c r="H7" s="351"/>
    </row>
    <row r="8" spans="1:8" s="1" customFormat="1" ht="23" x14ac:dyDescent="0.25">
      <c r="A8" s="465">
        <v>15</v>
      </c>
      <c r="B8" s="195"/>
      <c r="C8" s="247"/>
      <c r="D8" s="255" t="s">
        <v>1092</v>
      </c>
      <c r="E8" s="211"/>
      <c r="F8" s="352"/>
      <c r="G8" s="249"/>
      <c r="H8" s="249"/>
    </row>
    <row r="9" spans="1:8" s="1" customFormat="1" x14ac:dyDescent="0.25">
      <c r="A9" s="242"/>
      <c r="B9" s="199"/>
      <c r="C9" s="353"/>
      <c r="D9" s="354"/>
      <c r="E9" s="355"/>
      <c r="F9" s="352"/>
      <c r="G9" s="212"/>
      <c r="H9" s="212"/>
    </row>
    <row r="10" spans="1:8" s="1" customFormat="1" ht="22.9" customHeight="1" x14ac:dyDescent="0.25">
      <c r="A10" s="242">
        <v>15.1</v>
      </c>
      <c r="B10" s="199"/>
      <c r="C10" s="353"/>
      <c r="D10" s="53" t="s">
        <v>65</v>
      </c>
      <c r="E10" s="56"/>
      <c r="F10" s="58"/>
      <c r="G10" s="212"/>
      <c r="H10" s="212"/>
    </row>
    <row r="11" spans="1:8" s="1" customFormat="1" x14ac:dyDescent="0.25">
      <c r="A11" s="242"/>
      <c r="B11" s="199"/>
      <c r="C11" s="353"/>
      <c r="D11" s="54" t="s">
        <v>1076</v>
      </c>
      <c r="E11" s="54"/>
      <c r="F11" s="59"/>
      <c r="G11" s="212"/>
      <c r="H11" s="212"/>
    </row>
    <row r="12" spans="1:8" s="1" customFormat="1" ht="33" customHeight="1" x14ac:dyDescent="0.25">
      <c r="A12" s="242"/>
      <c r="B12" s="199"/>
      <c r="C12" s="353"/>
      <c r="D12" s="55" t="s">
        <v>1059</v>
      </c>
      <c r="E12" s="57"/>
      <c r="F12" s="60"/>
      <c r="G12" s="212"/>
      <c r="H12" s="212"/>
    </row>
    <row r="13" spans="1:8" s="1" customFormat="1" x14ac:dyDescent="0.25">
      <c r="A13" s="242"/>
      <c r="B13" s="254"/>
      <c r="C13" s="356"/>
      <c r="D13" s="54"/>
      <c r="E13" s="54"/>
      <c r="F13" s="59"/>
      <c r="G13" s="212"/>
      <c r="H13" s="212"/>
    </row>
    <row r="14" spans="1:8" s="1" customFormat="1" x14ac:dyDescent="0.25">
      <c r="A14" s="443" t="s">
        <v>1094</v>
      </c>
      <c r="B14" s="254"/>
      <c r="C14" s="356"/>
      <c r="D14" s="55" t="s">
        <v>1060</v>
      </c>
      <c r="E14" s="57" t="s">
        <v>1073</v>
      </c>
      <c r="F14" s="61">
        <v>1</v>
      </c>
      <c r="G14" s="212"/>
      <c r="H14" s="212"/>
    </row>
    <row r="15" spans="1:8" s="1" customFormat="1" x14ac:dyDescent="0.25">
      <c r="A15" s="466"/>
      <c r="B15" s="254"/>
      <c r="C15" s="356"/>
      <c r="D15" s="54"/>
      <c r="E15" s="54"/>
      <c r="F15" s="62"/>
      <c r="G15" s="212"/>
      <c r="H15" s="212"/>
    </row>
    <row r="16" spans="1:8" s="1" customFormat="1" x14ac:dyDescent="0.25">
      <c r="A16" s="443" t="s">
        <v>1095</v>
      </c>
      <c r="B16" s="254"/>
      <c r="C16" s="356"/>
      <c r="D16" s="55" t="s">
        <v>1061</v>
      </c>
      <c r="E16" s="57" t="s">
        <v>1073</v>
      </c>
      <c r="F16" s="61">
        <v>1</v>
      </c>
      <c r="G16" s="212"/>
      <c r="H16" s="212"/>
    </row>
    <row r="17" spans="1:8" s="1" customFormat="1" x14ac:dyDescent="0.25">
      <c r="A17" s="443"/>
      <c r="B17" s="254"/>
      <c r="C17" s="356"/>
      <c r="D17" s="55"/>
      <c r="E17" s="56"/>
      <c r="F17" s="61"/>
      <c r="G17" s="212"/>
      <c r="H17" s="212"/>
    </row>
    <row r="18" spans="1:8" s="1" customFormat="1" x14ac:dyDescent="0.25">
      <c r="A18" s="443" t="s">
        <v>1096</v>
      </c>
      <c r="B18" s="254"/>
      <c r="C18" s="356"/>
      <c r="D18" s="55" t="s">
        <v>1062</v>
      </c>
      <c r="E18" s="57" t="s">
        <v>1073</v>
      </c>
      <c r="F18" s="60">
        <v>1</v>
      </c>
      <c r="G18" s="212"/>
      <c r="H18" s="212"/>
    </row>
    <row r="19" spans="1:8" s="1" customFormat="1" x14ac:dyDescent="0.25">
      <c r="A19" s="443"/>
      <c r="B19" s="254"/>
      <c r="C19" s="356"/>
      <c r="D19" s="55"/>
      <c r="E19" s="56"/>
      <c r="F19" s="58"/>
      <c r="G19" s="212"/>
      <c r="H19" s="212"/>
    </row>
    <row r="20" spans="1:8" s="1" customFormat="1" x14ac:dyDescent="0.25">
      <c r="A20" s="443" t="s">
        <v>1097</v>
      </c>
      <c r="B20" s="254"/>
      <c r="C20" s="356"/>
      <c r="D20" s="55" t="s">
        <v>1063</v>
      </c>
      <c r="E20" s="57" t="s">
        <v>1073</v>
      </c>
      <c r="F20" s="60">
        <v>1</v>
      </c>
      <c r="G20" s="212"/>
      <c r="H20" s="212"/>
    </row>
    <row r="21" spans="1:8" s="1" customFormat="1" x14ac:dyDescent="0.25">
      <c r="A21" s="443"/>
      <c r="B21" s="254"/>
      <c r="C21" s="356"/>
      <c r="D21" s="55"/>
      <c r="E21" s="56"/>
      <c r="F21" s="58"/>
      <c r="G21" s="212"/>
      <c r="H21" s="212"/>
    </row>
    <row r="22" spans="1:8" s="1" customFormat="1" x14ac:dyDescent="0.25">
      <c r="A22" s="443" t="s">
        <v>1437</v>
      </c>
      <c r="B22" s="254"/>
      <c r="C22" s="356"/>
      <c r="D22" s="55" t="s">
        <v>1064</v>
      </c>
      <c r="E22" s="57" t="s">
        <v>1073</v>
      </c>
      <c r="F22" s="60">
        <v>1</v>
      </c>
      <c r="G22" s="212"/>
      <c r="H22" s="212"/>
    </row>
    <row r="23" spans="1:8" s="1" customFormat="1" x14ac:dyDescent="0.25">
      <c r="A23" s="443"/>
      <c r="B23" s="254"/>
      <c r="C23" s="356"/>
      <c r="D23" s="55"/>
      <c r="E23" s="56"/>
      <c r="F23" s="58"/>
      <c r="G23" s="212"/>
      <c r="H23" s="212"/>
    </row>
    <row r="24" spans="1:8" s="1" customFormat="1" x14ac:dyDescent="0.25">
      <c r="A24" s="443" t="s">
        <v>1438</v>
      </c>
      <c r="B24" s="254"/>
      <c r="C24" s="356"/>
      <c r="D24" s="55" t="s">
        <v>1065</v>
      </c>
      <c r="E24" s="57" t="s">
        <v>1073</v>
      </c>
      <c r="F24" s="60">
        <v>1</v>
      </c>
      <c r="G24" s="212"/>
      <c r="H24" s="212"/>
    </row>
    <row r="25" spans="1:8" s="1" customFormat="1" x14ac:dyDescent="0.25">
      <c r="A25" s="443"/>
      <c r="B25" s="254"/>
      <c r="C25" s="356"/>
      <c r="D25" s="55"/>
      <c r="E25" s="56"/>
      <c r="F25" s="58"/>
      <c r="G25" s="212"/>
      <c r="H25" s="212"/>
    </row>
    <row r="26" spans="1:8" s="1" customFormat="1" x14ac:dyDescent="0.25">
      <c r="A26" s="443" t="s">
        <v>1439</v>
      </c>
      <c r="B26" s="254"/>
      <c r="C26" s="356"/>
      <c r="D26" s="55" t="s">
        <v>1066</v>
      </c>
      <c r="E26" s="57" t="s">
        <v>1073</v>
      </c>
      <c r="F26" s="60">
        <v>1</v>
      </c>
      <c r="G26" s="212"/>
      <c r="H26" s="212"/>
    </row>
    <row r="27" spans="1:8" s="1" customFormat="1" x14ac:dyDescent="0.25">
      <c r="A27" s="443"/>
      <c r="B27" s="254"/>
      <c r="C27" s="356"/>
      <c r="D27" s="55"/>
      <c r="E27" s="56"/>
      <c r="F27" s="58"/>
      <c r="G27" s="212"/>
      <c r="H27" s="212"/>
    </row>
    <row r="28" spans="1:8" s="1" customFormat="1" x14ac:dyDescent="0.25">
      <c r="A28" s="443" t="s">
        <v>1440</v>
      </c>
      <c r="B28" s="254"/>
      <c r="C28" s="356"/>
      <c r="D28" s="55" t="s">
        <v>1067</v>
      </c>
      <c r="E28" s="56"/>
      <c r="F28" s="58"/>
      <c r="G28" s="212"/>
      <c r="H28" s="212"/>
    </row>
    <row r="29" spans="1:8" s="1" customFormat="1" x14ac:dyDescent="0.25">
      <c r="A29" s="443"/>
      <c r="B29" s="254"/>
      <c r="C29" s="356"/>
      <c r="D29" s="55"/>
      <c r="E29" s="56"/>
      <c r="F29" s="58"/>
      <c r="G29" s="212"/>
      <c r="H29" s="212"/>
    </row>
    <row r="30" spans="1:8" s="1" customFormat="1" x14ac:dyDescent="0.25">
      <c r="A30" s="443" t="s">
        <v>1441</v>
      </c>
      <c r="B30" s="254"/>
      <c r="C30" s="356"/>
      <c r="D30" s="55" t="s">
        <v>1068</v>
      </c>
      <c r="E30" s="57" t="s">
        <v>1073</v>
      </c>
      <c r="F30" s="60">
        <v>1</v>
      </c>
      <c r="G30" s="212"/>
      <c r="H30" s="212"/>
    </row>
    <row r="31" spans="1:8" s="1" customFormat="1" x14ac:dyDescent="0.25">
      <c r="A31" s="443"/>
      <c r="B31" s="254"/>
      <c r="C31" s="356"/>
      <c r="D31" s="55"/>
      <c r="E31" s="56"/>
      <c r="F31" s="58"/>
      <c r="G31" s="212"/>
      <c r="H31" s="212"/>
    </row>
    <row r="32" spans="1:8" s="1" customFormat="1" x14ac:dyDescent="0.25">
      <c r="A32" s="443" t="s">
        <v>1442</v>
      </c>
      <c r="B32" s="254"/>
      <c r="C32" s="356"/>
      <c r="D32" s="55" t="s">
        <v>1069</v>
      </c>
      <c r="E32" s="57" t="s">
        <v>1073</v>
      </c>
      <c r="F32" s="60">
        <v>1</v>
      </c>
      <c r="G32" s="212"/>
      <c r="H32" s="212"/>
    </row>
    <row r="33" spans="1:8" s="1" customFormat="1" x14ac:dyDescent="0.25">
      <c r="A33" s="443"/>
      <c r="B33" s="254"/>
      <c r="C33" s="356"/>
      <c r="D33" s="55"/>
      <c r="E33" s="56"/>
      <c r="F33" s="58"/>
      <c r="G33" s="212"/>
      <c r="H33" s="212"/>
    </row>
    <row r="34" spans="1:8" s="1" customFormat="1" x14ac:dyDescent="0.25">
      <c r="A34" s="443" t="s">
        <v>1443</v>
      </c>
      <c r="B34" s="254"/>
      <c r="C34" s="356"/>
      <c r="D34" s="55" t="s">
        <v>1070</v>
      </c>
      <c r="E34" s="57" t="s">
        <v>1073</v>
      </c>
      <c r="F34" s="60">
        <v>1</v>
      </c>
      <c r="G34" s="212"/>
      <c r="H34" s="212"/>
    </row>
    <row r="35" spans="1:8" s="1" customFormat="1" x14ac:dyDescent="0.25">
      <c r="A35" s="443"/>
      <c r="B35" s="254"/>
      <c r="C35" s="356"/>
      <c r="D35" s="55"/>
      <c r="E35" s="56"/>
      <c r="F35" s="58"/>
      <c r="G35" s="212"/>
      <c r="H35" s="212"/>
    </row>
    <row r="36" spans="1:8" s="1" customFormat="1" x14ac:dyDescent="0.25">
      <c r="A36" s="443" t="s">
        <v>1444</v>
      </c>
      <c r="B36" s="254"/>
      <c r="C36" s="356"/>
      <c r="D36" s="55" t="s">
        <v>1071</v>
      </c>
      <c r="E36" s="57" t="s">
        <v>1074</v>
      </c>
      <c r="F36" s="60">
        <v>1</v>
      </c>
      <c r="G36" s="212"/>
      <c r="H36" s="212"/>
    </row>
    <row r="37" spans="1:8" s="1" customFormat="1" x14ac:dyDescent="0.25">
      <c r="A37" s="443"/>
      <c r="B37" s="254"/>
      <c r="C37" s="356"/>
      <c r="D37" s="55"/>
      <c r="E37" s="56"/>
      <c r="F37" s="58"/>
      <c r="G37" s="212"/>
      <c r="H37" s="212"/>
    </row>
    <row r="38" spans="1:8" s="1" customFormat="1" x14ac:dyDescent="0.25">
      <c r="A38" s="443" t="s">
        <v>1543</v>
      </c>
      <c r="B38" s="254"/>
      <c r="C38" s="356"/>
      <c r="D38" s="55" t="s">
        <v>1072</v>
      </c>
      <c r="E38" s="57" t="s">
        <v>1075</v>
      </c>
      <c r="F38" s="60">
        <v>78</v>
      </c>
      <c r="G38" s="212"/>
      <c r="H38" s="212"/>
    </row>
    <row r="39" spans="1:8" s="1" customFormat="1" x14ac:dyDescent="0.25">
      <c r="A39" s="443"/>
      <c r="B39" s="254"/>
      <c r="C39" s="266"/>
      <c r="D39" s="55"/>
      <c r="E39" s="57"/>
      <c r="F39" s="443"/>
      <c r="G39" s="212"/>
      <c r="H39" s="212"/>
    </row>
    <row r="40" spans="1:8" s="1" customFormat="1" x14ac:dyDescent="0.25">
      <c r="A40" s="443"/>
      <c r="B40" s="254"/>
      <c r="C40" s="266"/>
      <c r="D40" s="55"/>
      <c r="E40" s="57"/>
      <c r="F40" s="443"/>
      <c r="G40" s="212"/>
      <c r="H40" s="212"/>
    </row>
    <row r="41" spans="1:8" s="1" customFormat="1" x14ac:dyDescent="0.25">
      <c r="A41" s="443"/>
      <c r="B41" s="254"/>
      <c r="C41" s="266"/>
      <c r="D41" s="55"/>
      <c r="E41" s="57"/>
      <c r="F41" s="443"/>
      <c r="G41" s="212"/>
      <c r="H41" s="212"/>
    </row>
    <row r="42" spans="1:8" s="1" customFormat="1" x14ac:dyDescent="0.25">
      <c r="A42" s="443"/>
      <c r="B42" s="254"/>
      <c r="C42" s="266"/>
      <c r="D42" s="55"/>
      <c r="E42" s="57"/>
      <c r="F42" s="443"/>
      <c r="G42" s="212"/>
      <c r="H42" s="212"/>
    </row>
    <row r="43" spans="1:8" s="1" customFormat="1" x14ac:dyDescent="0.25">
      <c r="A43" s="242"/>
      <c r="B43" s="288"/>
      <c r="C43" s="353"/>
      <c r="D43" s="354"/>
      <c r="E43" s="355"/>
      <c r="F43" s="352"/>
      <c r="G43" s="212"/>
      <c r="H43" s="212"/>
    </row>
    <row r="44" spans="1:8" s="1" customFormat="1" x14ac:dyDescent="0.25">
      <c r="A44" s="242"/>
      <c r="B44" s="199"/>
      <c r="C44" s="353"/>
      <c r="D44" s="354"/>
      <c r="E44" s="355"/>
      <c r="F44" s="352"/>
      <c r="G44" s="212"/>
      <c r="H44" s="212"/>
    </row>
    <row r="45" spans="1:8" s="1" customFormat="1" x14ac:dyDescent="0.25">
      <c r="A45" s="467"/>
      <c r="B45" s="199"/>
      <c r="C45" s="353"/>
      <c r="D45" s="354"/>
      <c r="E45" s="355"/>
      <c r="F45" s="352"/>
      <c r="G45" s="212"/>
      <c r="H45" s="212"/>
    </row>
    <row r="46" spans="1:8" s="1" customFormat="1" ht="20.25" customHeight="1" x14ac:dyDescent="0.25">
      <c r="A46" s="293" t="s">
        <v>358</v>
      </c>
      <c r="B46" s="171"/>
      <c r="C46" s="172"/>
      <c r="D46" s="172"/>
      <c r="E46" s="172"/>
      <c r="F46" s="172"/>
      <c r="G46" s="345"/>
      <c r="H46" s="413">
        <f>SUM(H14:H38)</f>
        <v>0</v>
      </c>
    </row>
    <row r="47" spans="1:8" s="1" customFormat="1" ht="20.25" customHeight="1" x14ac:dyDescent="0.25">
      <c r="A47" s="293" t="s">
        <v>1541</v>
      </c>
      <c r="B47" s="171"/>
      <c r="C47" s="172"/>
      <c r="D47" s="172"/>
      <c r="E47" s="172"/>
      <c r="F47" s="180"/>
      <c r="G47" s="357"/>
      <c r="H47" s="413">
        <f>H46</f>
        <v>0</v>
      </c>
    </row>
    <row r="48" spans="1:8" s="1" customFormat="1" ht="23" x14ac:dyDescent="0.25">
      <c r="A48" s="242"/>
      <c r="B48" s="199"/>
      <c r="C48" s="353"/>
      <c r="D48" s="255" t="s">
        <v>1553</v>
      </c>
      <c r="E48" s="355"/>
      <c r="F48" s="352"/>
      <c r="G48" s="212"/>
      <c r="H48" s="212"/>
    </row>
    <row r="49" spans="1:8" s="1" customFormat="1" x14ac:dyDescent="0.25">
      <c r="A49" s="242"/>
      <c r="B49" s="199"/>
      <c r="C49" s="353"/>
      <c r="D49" s="354"/>
      <c r="E49" s="355"/>
      <c r="F49" s="352"/>
      <c r="G49" s="212"/>
      <c r="H49" s="212"/>
    </row>
    <row r="50" spans="1:8" s="1" customFormat="1" ht="26.65" customHeight="1" x14ac:dyDescent="0.25">
      <c r="A50" s="358">
        <v>15.2</v>
      </c>
      <c r="B50" s="358"/>
      <c r="C50" s="587"/>
      <c r="D50" s="266" t="s">
        <v>1019</v>
      </c>
      <c r="E50" s="349"/>
      <c r="F50" s="350"/>
      <c r="G50" s="359"/>
      <c r="H50" s="201"/>
    </row>
    <row r="51" spans="1:8" s="1" customFormat="1" ht="12.4" customHeight="1" x14ac:dyDescent="0.25">
      <c r="A51" s="360"/>
      <c r="B51" s="360"/>
      <c r="C51" s="588"/>
      <c r="D51" s="362" t="s">
        <v>1018</v>
      </c>
      <c r="E51" s="363"/>
      <c r="F51" s="364"/>
      <c r="G51" s="365"/>
      <c r="H51" s="366"/>
    </row>
    <row r="52" spans="1:8" s="1" customFormat="1" ht="11.65" customHeight="1" x14ac:dyDescent="0.25">
      <c r="A52" s="367" t="s">
        <v>1445</v>
      </c>
      <c r="B52" s="368"/>
      <c r="C52" s="587"/>
      <c r="D52" s="369" t="s">
        <v>48</v>
      </c>
      <c r="E52" s="370" t="s">
        <v>1020</v>
      </c>
      <c r="F52" s="371">
        <v>1</v>
      </c>
      <c r="G52" s="435"/>
      <c r="H52" s="201">
        <f>G52*F52</f>
        <v>0</v>
      </c>
    </row>
    <row r="53" spans="1:8" s="1" customFormat="1" ht="12.4" customHeight="1" x14ac:dyDescent="0.25">
      <c r="A53" s="367" t="s">
        <v>1446</v>
      </c>
      <c r="B53" s="372"/>
      <c r="C53" s="347"/>
      <c r="D53" s="373" t="s">
        <v>49</v>
      </c>
      <c r="E53" s="374" t="s">
        <v>1020</v>
      </c>
      <c r="F53" s="375">
        <v>1</v>
      </c>
      <c r="G53" s="436"/>
      <c r="H53" s="201">
        <f>G53*F53</f>
        <v>0</v>
      </c>
    </row>
    <row r="54" spans="1:8" s="1" customFormat="1" x14ac:dyDescent="0.25">
      <c r="A54" s="372"/>
      <c r="B54" s="372"/>
      <c r="C54" s="347"/>
      <c r="D54" s="376"/>
      <c r="E54" s="374"/>
      <c r="F54" s="375"/>
      <c r="G54" s="436"/>
      <c r="H54" s="201"/>
    </row>
    <row r="55" spans="1:8" s="1" customFormat="1" ht="12.4" customHeight="1" x14ac:dyDescent="0.25">
      <c r="A55" s="372"/>
      <c r="B55" s="372"/>
      <c r="C55" s="377"/>
      <c r="D55" s="376" t="s">
        <v>1021</v>
      </c>
      <c r="E55" s="374"/>
      <c r="F55" s="375"/>
      <c r="G55" s="436"/>
      <c r="H55" s="201"/>
    </row>
    <row r="56" spans="1:8" s="1" customFormat="1" x14ac:dyDescent="0.25">
      <c r="A56" s="372" t="s">
        <v>1447</v>
      </c>
      <c r="B56" s="372"/>
      <c r="C56" s="347"/>
      <c r="D56" s="369" t="s">
        <v>48</v>
      </c>
      <c r="E56" s="370" t="s">
        <v>1020</v>
      </c>
      <c r="F56" s="378">
        <v>1</v>
      </c>
      <c r="G56" s="437"/>
      <c r="H56" s="202">
        <f>G56*F56</f>
        <v>0</v>
      </c>
    </row>
    <row r="57" spans="1:8" s="1" customFormat="1" ht="12.4" customHeight="1" x14ac:dyDescent="0.25">
      <c r="A57" s="372" t="s">
        <v>1448</v>
      </c>
      <c r="B57" s="372"/>
      <c r="C57" s="347"/>
      <c r="D57" s="373" t="s">
        <v>49</v>
      </c>
      <c r="E57" s="374" t="s">
        <v>1020</v>
      </c>
      <c r="F57" s="378">
        <v>1</v>
      </c>
      <c r="G57" s="437"/>
      <c r="H57" s="202">
        <f>G57*F57</f>
        <v>0</v>
      </c>
    </row>
    <row r="58" spans="1:8" s="1" customFormat="1" x14ac:dyDescent="0.25">
      <c r="A58" s="372"/>
      <c r="B58" s="372"/>
      <c r="C58" s="347"/>
      <c r="D58" s="369"/>
      <c r="E58" s="374"/>
      <c r="F58" s="375"/>
      <c r="G58" s="436"/>
      <c r="H58" s="201"/>
    </row>
    <row r="59" spans="1:8" s="1" customFormat="1" ht="12.4" customHeight="1" x14ac:dyDescent="0.25">
      <c r="A59" s="372"/>
      <c r="B59" s="372"/>
      <c r="C59" s="347"/>
      <c r="D59" s="379" t="s">
        <v>1022</v>
      </c>
      <c r="E59" s="374"/>
      <c r="F59" s="375"/>
      <c r="G59" s="436"/>
      <c r="H59" s="201"/>
    </row>
    <row r="60" spans="1:8" s="1" customFormat="1" ht="12.4" customHeight="1" x14ac:dyDescent="0.25">
      <c r="A60" s="372" t="s">
        <v>1449</v>
      </c>
      <c r="B60" s="372"/>
      <c r="C60" s="347"/>
      <c r="D60" s="369" t="s">
        <v>48</v>
      </c>
      <c r="E60" s="370" t="s">
        <v>1020</v>
      </c>
      <c r="F60" s="378">
        <v>1</v>
      </c>
      <c r="G60" s="437"/>
      <c r="H60" s="202">
        <f t="shared" ref="H60:H61" si="0">G60*F60</f>
        <v>0</v>
      </c>
    </row>
    <row r="61" spans="1:8" s="1" customFormat="1" x14ac:dyDescent="0.25">
      <c r="A61" s="372" t="s">
        <v>1450</v>
      </c>
      <c r="B61" s="372"/>
      <c r="C61" s="347"/>
      <c r="D61" s="373" t="s">
        <v>49</v>
      </c>
      <c r="E61" s="374" t="s">
        <v>1020</v>
      </c>
      <c r="F61" s="378">
        <v>1</v>
      </c>
      <c r="G61" s="437"/>
      <c r="H61" s="202">
        <f t="shared" si="0"/>
        <v>0</v>
      </c>
    </row>
    <row r="62" spans="1:8" s="1" customFormat="1" ht="30.65" customHeight="1" x14ac:dyDescent="0.25">
      <c r="A62" s="380">
        <v>15.3</v>
      </c>
      <c r="B62" s="372"/>
      <c r="C62" s="347"/>
      <c r="D62" s="266" t="s">
        <v>1023</v>
      </c>
      <c r="E62" s="374"/>
      <c r="F62" s="375"/>
      <c r="G62" s="436"/>
      <c r="H62" s="201"/>
    </row>
    <row r="63" spans="1:8" s="1" customFormat="1" x14ac:dyDescent="0.25">
      <c r="A63" s="372"/>
      <c r="B63" s="372"/>
      <c r="C63" s="347"/>
      <c r="D63" s="376" t="s">
        <v>1024</v>
      </c>
      <c r="E63" s="374"/>
      <c r="F63" s="381"/>
      <c r="G63" s="436"/>
      <c r="H63" s="201"/>
    </row>
    <row r="64" spans="1:8" s="1" customFormat="1" ht="12.4" customHeight="1" x14ac:dyDescent="0.25">
      <c r="A64" s="372" t="s">
        <v>1451</v>
      </c>
      <c r="B64" s="372"/>
      <c r="C64" s="347"/>
      <c r="D64" s="382" t="s">
        <v>1025</v>
      </c>
      <c r="E64" s="370" t="s">
        <v>1020</v>
      </c>
      <c r="F64" s="381">
        <v>8</v>
      </c>
      <c r="G64" s="437"/>
      <c r="H64" s="202">
        <f t="shared" ref="H64:H65" si="1">G64*F64</f>
        <v>0</v>
      </c>
    </row>
    <row r="65" spans="1:8" s="1" customFormat="1" x14ac:dyDescent="0.25">
      <c r="A65" s="372" t="s">
        <v>1452</v>
      </c>
      <c r="B65" s="372"/>
      <c r="C65" s="347"/>
      <c r="D65" s="382" t="s">
        <v>1026</v>
      </c>
      <c r="E65" s="374" t="s">
        <v>1020</v>
      </c>
      <c r="F65" s="381">
        <v>8</v>
      </c>
      <c r="G65" s="437"/>
      <c r="H65" s="202">
        <f t="shared" si="1"/>
        <v>0</v>
      </c>
    </row>
    <row r="66" spans="1:8" s="1" customFormat="1" ht="12.4" customHeight="1" x14ac:dyDescent="0.25">
      <c r="A66" s="372"/>
      <c r="B66" s="372"/>
      <c r="C66" s="347"/>
      <c r="D66" s="383"/>
      <c r="E66" s="374"/>
      <c r="F66" s="381"/>
      <c r="G66" s="436"/>
      <c r="H66" s="201"/>
    </row>
    <row r="67" spans="1:8" s="1" customFormat="1" x14ac:dyDescent="0.25">
      <c r="A67" s="372"/>
      <c r="B67" s="372"/>
      <c r="C67" s="347"/>
      <c r="D67" s="384" t="s">
        <v>1027</v>
      </c>
      <c r="E67" s="362"/>
      <c r="F67" s="362"/>
      <c r="G67" s="437"/>
      <c r="H67" s="201"/>
    </row>
    <row r="68" spans="1:8" s="1" customFormat="1" x14ac:dyDescent="0.25">
      <c r="A68" s="372" t="s">
        <v>1453</v>
      </c>
      <c r="B68" s="372"/>
      <c r="C68" s="347"/>
      <c r="D68" s="382" t="s">
        <v>1025</v>
      </c>
      <c r="E68" s="370" t="s">
        <v>1020</v>
      </c>
      <c r="F68" s="362">
        <v>9</v>
      </c>
      <c r="G68" s="437"/>
      <c r="H68" s="202">
        <f t="shared" ref="H68:H82" si="2">G68*F68</f>
        <v>0</v>
      </c>
    </row>
    <row r="69" spans="1:8" s="1" customFormat="1" ht="12.4" customHeight="1" x14ac:dyDescent="0.25">
      <c r="A69" s="372" t="s">
        <v>1454</v>
      </c>
      <c r="B69" s="372"/>
      <c r="C69" s="347"/>
      <c r="D69" s="382" t="s">
        <v>1026</v>
      </c>
      <c r="E69" s="374" t="s">
        <v>1020</v>
      </c>
      <c r="F69" s="362">
        <v>9</v>
      </c>
      <c r="G69" s="437"/>
      <c r="H69" s="202">
        <f t="shared" si="2"/>
        <v>0</v>
      </c>
    </row>
    <row r="70" spans="1:8" s="1" customFormat="1" ht="23" x14ac:dyDescent="0.25">
      <c r="A70" s="372"/>
      <c r="B70" s="372"/>
      <c r="C70" s="347"/>
      <c r="D70" s="386" t="s">
        <v>1028</v>
      </c>
      <c r="E70" s="362"/>
      <c r="F70" s="362"/>
      <c r="G70" s="437"/>
      <c r="H70" s="201"/>
    </row>
    <row r="71" spans="1:8" s="1" customFormat="1" x14ac:dyDescent="0.25">
      <c r="A71" s="372" t="s">
        <v>1455</v>
      </c>
      <c r="B71" s="377"/>
      <c r="C71" s="377"/>
      <c r="D71" s="382" t="s">
        <v>1025</v>
      </c>
      <c r="E71" s="370" t="s">
        <v>1020</v>
      </c>
      <c r="F71" s="362">
        <v>2</v>
      </c>
      <c r="G71" s="437"/>
      <c r="H71" s="202">
        <f t="shared" si="2"/>
        <v>0</v>
      </c>
    </row>
    <row r="72" spans="1:8" s="1" customFormat="1" x14ac:dyDescent="0.25">
      <c r="A72" s="372" t="s">
        <v>1456</v>
      </c>
      <c r="B72" s="372"/>
      <c r="C72" s="347"/>
      <c r="D72" s="382" t="s">
        <v>1026</v>
      </c>
      <c r="E72" s="374" t="s">
        <v>1020</v>
      </c>
      <c r="F72" s="362">
        <v>2</v>
      </c>
      <c r="G72" s="437"/>
      <c r="H72" s="202">
        <f t="shared" si="2"/>
        <v>0</v>
      </c>
    </row>
    <row r="73" spans="1:8" s="1" customFormat="1" x14ac:dyDescent="0.25">
      <c r="A73" s="372"/>
      <c r="B73" s="372"/>
      <c r="C73" s="347"/>
      <c r="D73" s="384" t="s">
        <v>1029</v>
      </c>
      <c r="E73" s="362"/>
      <c r="F73" s="362"/>
      <c r="G73" s="437"/>
      <c r="H73" s="201"/>
    </row>
    <row r="74" spans="1:8" s="1" customFormat="1" ht="12.4" customHeight="1" x14ac:dyDescent="0.25">
      <c r="A74" s="372" t="s">
        <v>1457</v>
      </c>
      <c r="B74" s="372"/>
      <c r="C74" s="347"/>
      <c r="D74" s="382" t="s">
        <v>1025</v>
      </c>
      <c r="E74" s="370" t="s">
        <v>1020</v>
      </c>
      <c r="F74" s="362">
        <v>1</v>
      </c>
      <c r="G74" s="437"/>
      <c r="H74" s="202">
        <f t="shared" si="2"/>
        <v>0</v>
      </c>
    </row>
    <row r="75" spans="1:8" s="1" customFormat="1" x14ac:dyDescent="0.25">
      <c r="A75" s="372" t="s">
        <v>1458</v>
      </c>
      <c r="B75" s="372"/>
      <c r="C75" s="347"/>
      <c r="D75" s="382" t="s">
        <v>1026</v>
      </c>
      <c r="E75" s="374" t="s">
        <v>1020</v>
      </c>
      <c r="F75" s="362">
        <v>1</v>
      </c>
      <c r="G75" s="437"/>
      <c r="H75" s="202">
        <f t="shared" si="2"/>
        <v>0</v>
      </c>
    </row>
    <row r="76" spans="1:8" s="1" customFormat="1" x14ac:dyDescent="0.25">
      <c r="A76" s="372"/>
      <c r="B76" s="372"/>
      <c r="C76" s="347"/>
      <c r="D76" s="384" t="s">
        <v>1030</v>
      </c>
      <c r="E76" s="362"/>
      <c r="F76" s="362"/>
      <c r="G76" s="437"/>
      <c r="H76" s="201"/>
    </row>
    <row r="77" spans="1:8" s="1" customFormat="1" x14ac:dyDescent="0.25">
      <c r="A77" s="372" t="s">
        <v>1459</v>
      </c>
      <c r="B77" s="372"/>
      <c r="C77" s="347"/>
      <c r="D77" s="382" t="s">
        <v>1025</v>
      </c>
      <c r="E77" s="370" t="s">
        <v>1020</v>
      </c>
      <c r="F77" s="387">
        <v>9</v>
      </c>
      <c r="G77" s="437"/>
      <c r="H77" s="202">
        <f t="shared" si="2"/>
        <v>0</v>
      </c>
    </row>
    <row r="78" spans="1:8" s="1" customFormat="1" ht="12.4" customHeight="1" x14ac:dyDescent="0.25">
      <c r="A78" s="372" t="s">
        <v>1460</v>
      </c>
      <c r="B78" s="372"/>
      <c r="C78" s="347"/>
      <c r="D78" s="382" t="s">
        <v>1026</v>
      </c>
      <c r="E78" s="374" t="s">
        <v>1020</v>
      </c>
      <c r="F78" s="387">
        <v>9</v>
      </c>
      <c r="G78" s="437"/>
      <c r="H78" s="202">
        <f t="shared" si="2"/>
        <v>0</v>
      </c>
    </row>
    <row r="79" spans="1:8" s="1" customFormat="1" x14ac:dyDescent="0.25">
      <c r="A79" s="380">
        <v>15.4</v>
      </c>
      <c r="B79" s="372"/>
      <c r="C79" s="347"/>
      <c r="D79" s="266" t="s">
        <v>1031</v>
      </c>
      <c r="E79" s="374"/>
      <c r="F79" s="378"/>
      <c r="G79" s="438"/>
      <c r="H79" s="202"/>
    </row>
    <row r="80" spans="1:8" s="1" customFormat="1" x14ac:dyDescent="0.25">
      <c r="A80" s="372"/>
      <c r="B80" s="372"/>
      <c r="C80" s="347"/>
      <c r="D80" s="362" t="s">
        <v>1032</v>
      </c>
      <c r="E80" s="374"/>
      <c r="F80" s="387"/>
      <c r="G80" s="437"/>
      <c r="H80" s="202"/>
    </row>
    <row r="81" spans="1:8" s="1" customFormat="1" x14ac:dyDescent="0.25">
      <c r="A81" s="372" t="s">
        <v>1461</v>
      </c>
      <c r="B81" s="372"/>
      <c r="C81" s="347"/>
      <c r="D81" s="382" t="s">
        <v>1025</v>
      </c>
      <c r="E81" s="370" t="s">
        <v>1020</v>
      </c>
      <c r="F81" s="387">
        <v>1</v>
      </c>
      <c r="G81" s="437"/>
      <c r="H81" s="202">
        <f t="shared" si="2"/>
        <v>0</v>
      </c>
    </row>
    <row r="82" spans="1:8" s="1" customFormat="1" x14ac:dyDescent="0.25">
      <c r="A82" s="372" t="s">
        <v>1462</v>
      </c>
      <c r="B82" s="372"/>
      <c r="C82" s="347"/>
      <c r="D82" s="382" t="s">
        <v>1026</v>
      </c>
      <c r="E82" s="374" t="s">
        <v>1020</v>
      </c>
      <c r="F82" s="362">
        <v>1</v>
      </c>
      <c r="G82" s="437"/>
      <c r="H82" s="202">
        <f t="shared" si="2"/>
        <v>0</v>
      </c>
    </row>
    <row r="83" spans="1:8" s="1" customFormat="1" x14ac:dyDescent="0.25">
      <c r="A83" s="372"/>
      <c r="B83" s="372"/>
      <c r="C83" s="347"/>
      <c r="D83" s="384" t="s">
        <v>1033</v>
      </c>
      <c r="E83" s="374"/>
      <c r="F83" s="362"/>
      <c r="G83" s="437"/>
      <c r="H83" s="201"/>
    </row>
    <row r="84" spans="1:8" s="1" customFormat="1" x14ac:dyDescent="0.25">
      <c r="A84" s="372" t="s">
        <v>1463</v>
      </c>
      <c r="B84" s="372"/>
      <c r="C84" s="347"/>
      <c r="D84" s="382" t="s">
        <v>1025</v>
      </c>
      <c r="E84" s="370" t="s">
        <v>1020</v>
      </c>
      <c r="F84" s="362">
        <v>2</v>
      </c>
      <c r="G84" s="437"/>
      <c r="H84" s="201">
        <f>G84*F84</f>
        <v>0</v>
      </c>
    </row>
    <row r="85" spans="1:8" s="1" customFormat="1" x14ac:dyDescent="0.25">
      <c r="A85" s="372" t="s">
        <v>1464</v>
      </c>
      <c r="B85" s="372"/>
      <c r="C85" s="347"/>
      <c r="D85" s="382" t="s">
        <v>1026</v>
      </c>
      <c r="E85" s="374" t="s">
        <v>1020</v>
      </c>
      <c r="F85" s="362">
        <v>2</v>
      </c>
      <c r="G85" s="437"/>
      <c r="H85" s="201">
        <f>G85*F85</f>
        <v>0</v>
      </c>
    </row>
    <row r="86" spans="1:8" s="1" customFormat="1" x14ac:dyDescent="0.25">
      <c r="A86" s="372"/>
      <c r="B86" s="372"/>
      <c r="C86" s="347"/>
      <c r="D86" s="383"/>
      <c r="E86" s="374"/>
      <c r="F86" s="381"/>
      <c r="G86" s="436"/>
      <c r="H86" s="201"/>
    </row>
    <row r="87" spans="1:8" s="1" customFormat="1" x14ac:dyDescent="0.25">
      <c r="A87" s="380">
        <v>15.5</v>
      </c>
      <c r="B87" s="372"/>
      <c r="C87" s="347"/>
      <c r="D87" s="266" t="s">
        <v>1034</v>
      </c>
      <c r="E87" s="374"/>
      <c r="F87" s="381"/>
      <c r="G87" s="436"/>
      <c r="H87" s="201"/>
    </row>
    <row r="88" spans="1:8" s="1" customFormat="1" x14ac:dyDescent="0.25">
      <c r="A88" s="372"/>
      <c r="B88" s="372"/>
      <c r="C88" s="347"/>
      <c r="D88" s="388" t="s">
        <v>1035</v>
      </c>
      <c r="E88" s="374"/>
      <c r="F88" s="381"/>
      <c r="G88" s="436"/>
      <c r="H88" s="201"/>
    </row>
    <row r="89" spans="1:8" s="1" customFormat="1" x14ac:dyDescent="0.25">
      <c r="A89" s="372"/>
      <c r="B89" s="372"/>
      <c r="C89" s="347"/>
      <c r="D89" s="362" t="s">
        <v>1416</v>
      </c>
      <c r="E89" s="185"/>
      <c r="F89" s="362"/>
      <c r="G89" s="382"/>
      <c r="H89" s="201"/>
    </row>
    <row r="90" spans="1:8" s="1" customFormat="1" x14ac:dyDescent="0.25">
      <c r="A90" s="372" t="s">
        <v>1465</v>
      </c>
      <c r="B90" s="372"/>
      <c r="C90" s="347"/>
      <c r="D90" s="382" t="s">
        <v>1025</v>
      </c>
      <c r="E90" s="389" t="s">
        <v>5</v>
      </c>
      <c r="F90" s="362">
        <v>250</v>
      </c>
      <c r="G90" s="437"/>
      <c r="H90" s="201">
        <f>G90*F90</f>
        <v>0</v>
      </c>
    </row>
    <row r="91" spans="1:8" s="1" customFormat="1" x14ac:dyDescent="0.25">
      <c r="A91" s="372" t="s">
        <v>1466</v>
      </c>
      <c r="B91" s="372"/>
      <c r="C91" s="347"/>
      <c r="D91" s="382" t="s">
        <v>1026</v>
      </c>
      <c r="E91" s="389" t="s">
        <v>5</v>
      </c>
      <c r="F91" s="362">
        <v>250</v>
      </c>
      <c r="G91" s="437"/>
      <c r="H91" s="201">
        <f>G91*F91</f>
        <v>0</v>
      </c>
    </row>
    <row r="92" spans="1:8" s="1" customFormat="1" x14ac:dyDescent="0.25">
      <c r="A92" s="372"/>
      <c r="B92" s="372"/>
      <c r="C92" s="347"/>
      <c r="D92" s="362" t="s">
        <v>1417</v>
      </c>
      <c r="E92" s="184"/>
      <c r="F92" s="362"/>
      <c r="G92" s="382"/>
      <c r="H92" s="201"/>
    </row>
    <row r="93" spans="1:8" s="1" customFormat="1" x14ac:dyDescent="0.25">
      <c r="A93" s="372" t="s">
        <v>1467</v>
      </c>
      <c r="B93" s="372"/>
      <c r="C93" s="347"/>
      <c r="D93" s="382" t="s">
        <v>1025</v>
      </c>
      <c r="E93" s="389" t="s">
        <v>5</v>
      </c>
      <c r="F93" s="362">
        <v>50</v>
      </c>
      <c r="G93" s="437"/>
      <c r="H93" s="201">
        <f>G93*F93</f>
        <v>0</v>
      </c>
    </row>
    <row r="94" spans="1:8" s="1" customFormat="1" x14ac:dyDescent="0.25">
      <c r="A94" s="372" t="s">
        <v>1468</v>
      </c>
      <c r="B94" s="372"/>
      <c r="C94" s="347"/>
      <c r="D94" s="382" t="s">
        <v>1026</v>
      </c>
      <c r="E94" s="389" t="s">
        <v>5</v>
      </c>
      <c r="F94" s="362">
        <v>50</v>
      </c>
      <c r="G94" s="437"/>
      <c r="H94" s="201">
        <f>G94*F94</f>
        <v>0</v>
      </c>
    </row>
    <row r="95" spans="1:8" s="1" customFormat="1" x14ac:dyDescent="0.25">
      <c r="A95" s="372"/>
      <c r="B95" s="372"/>
      <c r="C95" s="347"/>
      <c r="D95" s="362" t="s">
        <v>1418</v>
      </c>
      <c r="E95" s="389"/>
      <c r="F95" s="362"/>
      <c r="G95" s="437"/>
      <c r="H95" s="201"/>
    </row>
    <row r="96" spans="1:8" s="1" customFormat="1" x14ac:dyDescent="0.25">
      <c r="A96" s="372" t="s">
        <v>1469</v>
      </c>
      <c r="B96" s="372"/>
      <c r="C96" s="347"/>
      <c r="D96" s="382" t="s">
        <v>1025</v>
      </c>
      <c r="E96" s="389" t="s">
        <v>5</v>
      </c>
      <c r="F96" s="362">
        <v>50</v>
      </c>
      <c r="G96" s="437"/>
      <c r="H96" s="201">
        <f t="shared" ref="H96:H97" si="3">G96*F96</f>
        <v>0</v>
      </c>
    </row>
    <row r="97" spans="1:8" s="1" customFormat="1" x14ac:dyDescent="0.25">
      <c r="A97" s="372" t="s">
        <v>1470</v>
      </c>
      <c r="B97" s="372"/>
      <c r="C97" s="347"/>
      <c r="D97" s="382" t="s">
        <v>1026</v>
      </c>
      <c r="E97" s="389" t="s">
        <v>5</v>
      </c>
      <c r="F97" s="362">
        <v>50</v>
      </c>
      <c r="G97" s="437"/>
      <c r="H97" s="201">
        <f t="shared" si="3"/>
        <v>0</v>
      </c>
    </row>
    <row r="98" spans="1:8" s="1" customFormat="1" x14ac:dyDescent="0.25">
      <c r="A98" s="372"/>
      <c r="B98" s="372"/>
      <c r="C98" s="347"/>
      <c r="D98" s="362" t="s">
        <v>1419</v>
      </c>
      <c r="E98" s="389"/>
      <c r="F98" s="362"/>
      <c r="G98" s="437"/>
      <c r="H98" s="201"/>
    </row>
    <row r="99" spans="1:8" s="1" customFormat="1" x14ac:dyDescent="0.25">
      <c r="A99" s="372" t="s">
        <v>1471</v>
      </c>
      <c r="B99" s="372"/>
      <c r="C99" s="347"/>
      <c r="D99" s="382" t="s">
        <v>1025</v>
      </c>
      <c r="E99" s="389" t="s">
        <v>5</v>
      </c>
      <c r="F99" s="362">
        <v>280</v>
      </c>
      <c r="G99" s="437"/>
      <c r="H99" s="201">
        <f t="shared" ref="H99:H100" si="4">G99*F99</f>
        <v>0</v>
      </c>
    </row>
    <row r="100" spans="1:8" s="1" customFormat="1" x14ac:dyDescent="0.25">
      <c r="A100" s="372" t="s">
        <v>1472</v>
      </c>
      <c r="B100" s="372"/>
      <c r="C100" s="347"/>
      <c r="D100" s="382" t="s">
        <v>1026</v>
      </c>
      <c r="E100" s="389" t="s">
        <v>5</v>
      </c>
      <c r="F100" s="362">
        <v>280</v>
      </c>
      <c r="G100" s="437"/>
      <c r="H100" s="201">
        <f t="shared" si="4"/>
        <v>0</v>
      </c>
    </row>
    <row r="101" spans="1:8" s="1" customFormat="1" x14ac:dyDescent="0.25">
      <c r="A101" s="380">
        <v>15.6</v>
      </c>
      <c r="B101" s="372"/>
      <c r="C101" s="347"/>
      <c r="D101" s="388" t="s">
        <v>1036</v>
      </c>
      <c r="E101" s="374"/>
      <c r="F101" s="381"/>
      <c r="G101" s="436"/>
      <c r="H101" s="201"/>
    </row>
    <row r="102" spans="1:8" s="1" customFormat="1" x14ac:dyDescent="0.25">
      <c r="A102" s="372"/>
      <c r="B102" s="372"/>
      <c r="C102" s="347"/>
      <c r="D102" s="383"/>
      <c r="E102" s="374"/>
      <c r="F102" s="381"/>
      <c r="G102" s="436"/>
      <c r="H102" s="201"/>
    </row>
    <row r="103" spans="1:8" s="1" customFormat="1" x14ac:dyDescent="0.25">
      <c r="A103" s="372"/>
      <c r="B103" s="372"/>
      <c r="C103" s="347"/>
      <c r="D103" s="362" t="s">
        <v>1420</v>
      </c>
      <c r="E103" s="390"/>
      <c r="F103" s="362"/>
      <c r="G103" s="437"/>
      <c r="H103" s="201"/>
    </row>
    <row r="104" spans="1:8" s="1" customFormat="1" x14ac:dyDescent="0.25">
      <c r="A104" s="372" t="s">
        <v>1473</v>
      </c>
      <c r="B104" s="372"/>
      <c r="C104" s="347"/>
      <c r="D104" s="382" t="s">
        <v>1025</v>
      </c>
      <c r="E104" s="390" t="s">
        <v>5</v>
      </c>
      <c r="F104" s="362">
        <v>250</v>
      </c>
      <c r="G104" s="437"/>
      <c r="H104" s="201">
        <f t="shared" ref="H104:H121" si="5">G104*F104</f>
        <v>0</v>
      </c>
    </row>
    <row r="105" spans="1:8" s="1" customFormat="1" x14ac:dyDescent="0.25">
      <c r="A105" s="372" t="s">
        <v>1474</v>
      </c>
      <c r="B105" s="372"/>
      <c r="C105" s="347"/>
      <c r="D105" s="382" t="s">
        <v>1026</v>
      </c>
      <c r="E105" s="390" t="s">
        <v>5</v>
      </c>
      <c r="F105" s="362">
        <v>250</v>
      </c>
      <c r="G105" s="437"/>
      <c r="H105" s="201">
        <f t="shared" si="5"/>
        <v>0</v>
      </c>
    </row>
    <row r="106" spans="1:8" s="1" customFormat="1" x14ac:dyDescent="0.25">
      <c r="A106" s="372"/>
      <c r="B106" s="372"/>
      <c r="C106" s="347"/>
      <c r="D106" s="362" t="s">
        <v>1421</v>
      </c>
      <c r="E106" s="390"/>
      <c r="F106" s="362"/>
      <c r="G106" s="437"/>
      <c r="H106" s="201"/>
    </row>
    <row r="107" spans="1:8" s="1" customFormat="1" x14ac:dyDescent="0.25">
      <c r="A107" s="372" t="s">
        <v>1475</v>
      </c>
      <c r="B107" s="372"/>
      <c r="C107" s="347"/>
      <c r="D107" s="382" t="s">
        <v>1025</v>
      </c>
      <c r="E107" s="390" t="s">
        <v>5</v>
      </c>
      <c r="F107" s="362">
        <v>50</v>
      </c>
      <c r="G107" s="437"/>
      <c r="H107" s="201">
        <f t="shared" si="5"/>
        <v>0</v>
      </c>
    </row>
    <row r="108" spans="1:8" s="1" customFormat="1" x14ac:dyDescent="0.25">
      <c r="A108" s="372" t="s">
        <v>1476</v>
      </c>
      <c r="B108" s="372"/>
      <c r="C108" s="347"/>
      <c r="D108" s="382" t="s">
        <v>1026</v>
      </c>
      <c r="E108" s="390" t="s">
        <v>5</v>
      </c>
      <c r="F108" s="362">
        <v>50</v>
      </c>
      <c r="G108" s="437"/>
      <c r="H108" s="201">
        <f t="shared" si="5"/>
        <v>0</v>
      </c>
    </row>
    <row r="109" spans="1:8" s="1" customFormat="1" x14ac:dyDescent="0.25">
      <c r="A109" s="372"/>
      <c r="B109" s="372"/>
      <c r="C109" s="347"/>
      <c r="D109" s="362" t="s">
        <v>1422</v>
      </c>
      <c r="E109" s="390"/>
      <c r="F109" s="362"/>
      <c r="G109" s="437"/>
      <c r="H109" s="201"/>
    </row>
    <row r="110" spans="1:8" s="1" customFormat="1" x14ac:dyDescent="0.25">
      <c r="A110" s="372" t="s">
        <v>1477</v>
      </c>
      <c r="B110" s="372"/>
      <c r="C110" s="347"/>
      <c r="D110" s="382" t="s">
        <v>1025</v>
      </c>
      <c r="E110" s="390" t="s">
        <v>5</v>
      </c>
      <c r="F110" s="362">
        <v>50</v>
      </c>
      <c r="G110" s="437"/>
      <c r="H110" s="201">
        <f t="shared" si="5"/>
        <v>0</v>
      </c>
    </row>
    <row r="111" spans="1:8" s="1" customFormat="1" x14ac:dyDescent="0.25">
      <c r="A111" s="372" t="s">
        <v>1478</v>
      </c>
      <c r="B111" s="372"/>
      <c r="C111" s="347"/>
      <c r="D111" s="382" t="s">
        <v>1026</v>
      </c>
      <c r="E111" s="390" t="s">
        <v>5</v>
      </c>
      <c r="F111" s="362">
        <v>50</v>
      </c>
      <c r="G111" s="437"/>
      <c r="H111" s="201">
        <f t="shared" si="5"/>
        <v>0</v>
      </c>
    </row>
    <row r="112" spans="1:8" s="1" customFormat="1" ht="20.65" customHeight="1" x14ac:dyDescent="0.25">
      <c r="A112" s="589" t="s">
        <v>358</v>
      </c>
      <c r="B112" s="589"/>
      <c r="C112" s="589"/>
      <c r="D112" s="589"/>
      <c r="E112" s="589"/>
      <c r="F112" s="589"/>
      <c r="G112" s="589"/>
      <c r="H112" s="415">
        <f>SUM(H47:H111)</f>
        <v>0</v>
      </c>
    </row>
    <row r="113" spans="1:8" s="1" customFormat="1" ht="20.65" customHeight="1" x14ac:dyDescent="0.25">
      <c r="A113" s="589" t="s">
        <v>1541</v>
      </c>
      <c r="B113" s="589"/>
      <c r="C113" s="589"/>
      <c r="D113" s="589"/>
      <c r="E113" s="589"/>
      <c r="F113" s="589"/>
      <c r="G113" s="589"/>
      <c r="H113" s="415">
        <f>H112</f>
        <v>0</v>
      </c>
    </row>
    <row r="114" spans="1:8" s="1" customFormat="1" x14ac:dyDescent="0.25">
      <c r="A114" s="372"/>
      <c r="B114" s="372"/>
      <c r="C114" s="347"/>
      <c r="D114" s="362" t="s">
        <v>1423</v>
      </c>
      <c r="E114" s="390"/>
      <c r="F114" s="362"/>
      <c r="G114" s="437"/>
      <c r="H114" s="201"/>
    </row>
    <row r="115" spans="1:8" s="1" customFormat="1" x14ac:dyDescent="0.25">
      <c r="A115" s="372" t="s">
        <v>1479</v>
      </c>
      <c r="B115" s="372"/>
      <c r="C115" s="347"/>
      <c r="D115" s="382" t="s">
        <v>1025</v>
      </c>
      <c r="E115" s="390" t="s">
        <v>5</v>
      </c>
      <c r="F115" s="362">
        <v>280</v>
      </c>
      <c r="G115" s="437"/>
      <c r="H115" s="201">
        <f t="shared" si="5"/>
        <v>0</v>
      </c>
    </row>
    <row r="116" spans="1:8" s="1" customFormat="1" x14ac:dyDescent="0.25">
      <c r="A116" s="372" t="s">
        <v>1480</v>
      </c>
      <c r="B116" s="372"/>
      <c r="C116" s="347"/>
      <c r="D116" s="382" t="s">
        <v>1026</v>
      </c>
      <c r="E116" s="390" t="s">
        <v>5</v>
      </c>
      <c r="F116" s="362">
        <v>280</v>
      </c>
      <c r="G116" s="437"/>
      <c r="H116" s="201">
        <f t="shared" si="5"/>
        <v>0</v>
      </c>
    </row>
    <row r="117" spans="1:8" s="1" customFormat="1" x14ac:dyDescent="0.25">
      <c r="A117" s="380">
        <v>15.7</v>
      </c>
      <c r="B117" s="372"/>
      <c r="C117" s="347"/>
      <c r="D117" s="388" t="s">
        <v>1037</v>
      </c>
      <c r="E117" s="374"/>
      <c r="F117" s="381"/>
      <c r="G117" s="436"/>
      <c r="H117" s="201"/>
    </row>
    <row r="118" spans="1:8" s="1" customFormat="1" x14ac:dyDescent="0.25">
      <c r="A118" s="372" t="s">
        <v>1481</v>
      </c>
      <c r="B118" s="372"/>
      <c r="C118" s="347"/>
      <c r="D118" s="362" t="s">
        <v>1416</v>
      </c>
      <c r="E118" s="370" t="s">
        <v>1020</v>
      </c>
      <c r="F118" s="362">
        <v>2</v>
      </c>
      <c r="G118" s="437"/>
      <c r="H118" s="201">
        <f t="shared" si="5"/>
        <v>0</v>
      </c>
    </row>
    <row r="119" spans="1:8" s="1" customFormat="1" x14ac:dyDescent="0.25">
      <c r="A119" s="372" t="s">
        <v>1482</v>
      </c>
      <c r="B119" s="372"/>
      <c r="C119" s="347"/>
      <c r="D119" s="362" t="s">
        <v>1417</v>
      </c>
      <c r="E119" s="374" t="s">
        <v>1020</v>
      </c>
      <c r="F119" s="362">
        <v>4</v>
      </c>
      <c r="G119" s="437"/>
      <c r="H119" s="201">
        <f t="shared" si="5"/>
        <v>0</v>
      </c>
    </row>
    <row r="120" spans="1:8" s="1" customFormat="1" x14ac:dyDescent="0.25">
      <c r="A120" s="372" t="s">
        <v>1483</v>
      </c>
      <c r="B120" s="372"/>
      <c r="C120" s="347"/>
      <c r="D120" s="362" t="s">
        <v>1418</v>
      </c>
      <c r="E120" s="370" t="s">
        <v>1020</v>
      </c>
      <c r="F120" s="362">
        <v>6</v>
      </c>
      <c r="G120" s="437"/>
      <c r="H120" s="201">
        <f t="shared" si="5"/>
        <v>0</v>
      </c>
    </row>
    <row r="121" spans="1:8" s="1" customFormat="1" x14ac:dyDescent="0.25">
      <c r="A121" s="372" t="s">
        <v>1484</v>
      </c>
      <c r="B121" s="372"/>
      <c r="C121" s="347"/>
      <c r="D121" s="362" t="s">
        <v>1419</v>
      </c>
      <c r="E121" s="374" t="s">
        <v>1020</v>
      </c>
      <c r="F121" s="362">
        <v>10</v>
      </c>
      <c r="G121" s="437"/>
      <c r="H121" s="201">
        <f t="shared" si="5"/>
        <v>0</v>
      </c>
    </row>
    <row r="122" spans="1:8" s="1" customFormat="1" x14ac:dyDescent="0.25">
      <c r="A122" s="400"/>
      <c r="B122" s="400"/>
      <c r="C122" s="395"/>
      <c r="D122" s="185"/>
      <c r="E122" s="361"/>
      <c r="F122" s="387"/>
      <c r="G122" s="385"/>
      <c r="H122" s="221"/>
    </row>
    <row r="123" spans="1:8" s="1" customFormat="1" x14ac:dyDescent="0.25">
      <c r="A123" s="380">
        <v>15.8</v>
      </c>
      <c r="B123" s="372"/>
      <c r="C123" s="347"/>
      <c r="D123" s="391" t="s">
        <v>1038</v>
      </c>
      <c r="E123" s="374"/>
      <c r="F123" s="381"/>
      <c r="G123" s="201"/>
      <c r="H123" s="201"/>
    </row>
    <row r="124" spans="1:8" s="1" customFormat="1" x14ac:dyDescent="0.25">
      <c r="A124" s="372"/>
      <c r="B124" s="372"/>
      <c r="C124" s="347"/>
      <c r="D124" s="362" t="s">
        <v>1039</v>
      </c>
      <c r="E124" s="362"/>
      <c r="F124" s="362"/>
      <c r="G124" s="385"/>
      <c r="H124" s="201"/>
    </row>
    <row r="125" spans="1:8" s="1" customFormat="1" x14ac:dyDescent="0.25">
      <c r="A125" s="372" t="s">
        <v>1485</v>
      </c>
      <c r="B125" s="372"/>
      <c r="C125" s="347"/>
      <c r="D125" s="382" t="s">
        <v>1025</v>
      </c>
      <c r="E125" s="370" t="s">
        <v>1020</v>
      </c>
      <c r="F125" s="362">
        <v>1</v>
      </c>
      <c r="G125" s="385"/>
      <c r="H125" s="201">
        <f t="shared" ref="H125:H126" si="6">G125*F125</f>
        <v>0</v>
      </c>
    </row>
    <row r="126" spans="1:8" s="1" customFormat="1" x14ac:dyDescent="0.25">
      <c r="A126" s="372" t="s">
        <v>1486</v>
      </c>
      <c r="B126" s="372"/>
      <c r="C126" s="347"/>
      <c r="D126" s="382" t="s">
        <v>1026</v>
      </c>
      <c r="E126" s="374" t="s">
        <v>1020</v>
      </c>
      <c r="F126" s="362">
        <v>1</v>
      </c>
      <c r="G126" s="385"/>
      <c r="H126" s="201">
        <f t="shared" si="6"/>
        <v>0</v>
      </c>
    </row>
    <row r="127" spans="1:8" s="1" customFormat="1" x14ac:dyDescent="0.25">
      <c r="A127" s="372"/>
      <c r="B127" s="372"/>
      <c r="C127" s="347"/>
      <c r="D127" s="362" t="s">
        <v>1040</v>
      </c>
      <c r="E127" s="362"/>
      <c r="F127" s="362"/>
      <c r="G127" s="385"/>
      <c r="H127" s="201"/>
    </row>
    <row r="128" spans="1:8" s="1" customFormat="1" x14ac:dyDescent="0.25">
      <c r="A128" s="372" t="s">
        <v>1487</v>
      </c>
      <c r="B128" s="372"/>
      <c r="C128" s="347"/>
      <c r="D128" s="382" t="s">
        <v>1025</v>
      </c>
      <c r="E128" s="370" t="s">
        <v>1020</v>
      </c>
      <c r="F128" s="362">
        <v>1</v>
      </c>
      <c r="G128" s="385"/>
      <c r="H128" s="201">
        <f t="shared" ref="H128:H129" si="7">G128*F128</f>
        <v>0</v>
      </c>
    </row>
    <row r="129" spans="1:8" s="1" customFormat="1" x14ac:dyDescent="0.25">
      <c r="A129" s="372" t="s">
        <v>1488</v>
      </c>
      <c r="B129" s="372"/>
      <c r="C129" s="347"/>
      <c r="D129" s="382" t="s">
        <v>1026</v>
      </c>
      <c r="E129" s="374" t="s">
        <v>1020</v>
      </c>
      <c r="F129" s="362">
        <v>1</v>
      </c>
      <c r="G129" s="385"/>
      <c r="H129" s="201">
        <f t="shared" si="7"/>
        <v>0</v>
      </c>
    </row>
    <row r="130" spans="1:8" s="1" customFormat="1" x14ac:dyDescent="0.25">
      <c r="A130" s="372"/>
      <c r="B130" s="372"/>
      <c r="C130" s="347"/>
      <c r="D130" s="384" t="s">
        <v>1041</v>
      </c>
      <c r="E130" s="362"/>
      <c r="F130" s="362"/>
      <c r="G130" s="385"/>
      <c r="H130" s="201"/>
    </row>
    <row r="131" spans="1:8" s="1" customFormat="1" x14ac:dyDescent="0.25">
      <c r="A131" s="372" t="s">
        <v>1489</v>
      </c>
      <c r="B131" s="372"/>
      <c r="C131" s="347"/>
      <c r="D131" s="382" t="s">
        <v>1025</v>
      </c>
      <c r="E131" s="370" t="s">
        <v>1020</v>
      </c>
      <c r="F131" s="362">
        <v>1</v>
      </c>
      <c r="G131" s="385"/>
      <c r="H131" s="201">
        <f t="shared" ref="H131:H132" si="8">G131*F131</f>
        <v>0</v>
      </c>
    </row>
    <row r="132" spans="1:8" s="1" customFormat="1" x14ac:dyDescent="0.25">
      <c r="A132" s="372" t="s">
        <v>1490</v>
      </c>
      <c r="B132" s="372"/>
      <c r="C132" s="347"/>
      <c r="D132" s="382" t="s">
        <v>1026</v>
      </c>
      <c r="E132" s="374" t="s">
        <v>1020</v>
      </c>
      <c r="F132" s="362">
        <v>1</v>
      </c>
      <c r="G132" s="385"/>
      <c r="H132" s="201">
        <f t="shared" si="8"/>
        <v>0</v>
      </c>
    </row>
    <row r="133" spans="1:8" s="1" customFormat="1" x14ac:dyDescent="0.25">
      <c r="A133" s="358">
        <v>15.9</v>
      </c>
      <c r="B133" s="377"/>
      <c r="C133" s="377"/>
      <c r="D133" s="388" t="s">
        <v>1042</v>
      </c>
      <c r="E133" s="374"/>
      <c r="F133" s="392"/>
      <c r="G133" s="201"/>
      <c r="H133" s="201"/>
    </row>
    <row r="134" spans="1:8" s="1" customFormat="1" x14ac:dyDescent="0.25">
      <c r="A134" s="372"/>
      <c r="B134" s="372"/>
      <c r="C134" s="347"/>
      <c r="D134" s="393" t="s">
        <v>1043</v>
      </c>
      <c r="E134" s="362"/>
      <c r="F134" s="362"/>
      <c r="G134" s="385"/>
      <c r="H134" s="201"/>
    </row>
    <row r="135" spans="1:8" s="1" customFormat="1" x14ac:dyDescent="0.25">
      <c r="A135" s="377" t="s">
        <v>1491</v>
      </c>
      <c r="B135" s="377"/>
      <c r="C135" s="377"/>
      <c r="D135" s="382" t="s">
        <v>1025</v>
      </c>
      <c r="E135" s="374" t="s">
        <v>5</v>
      </c>
      <c r="F135" s="362">
        <v>150</v>
      </c>
      <c r="G135" s="362"/>
      <c r="H135" s="201">
        <f t="shared" ref="H135:H136" si="9">G135*F135</f>
        <v>0</v>
      </c>
    </row>
    <row r="136" spans="1:8" s="1" customFormat="1" x14ac:dyDescent="0.25">
      <c r="A136" s="377" t="s">
        <v>1492</v>
      </c>
      <c r="B136" s="377"/>
      <c r="C136" s="377"/>
      <c r="D136" s="382" t="s">
        <v>1026</v>
      </c>
      <c r="E136" s="374" t="s">
        <v>5</v>
      </c>
      <c r="F136" s="362">
        <v>150</v>
      </c>
      <c r="G136" s="385"/>
      <c r="H136" s="201">
        <f t="shared" si="9"/>
        <v>0</v>
      </c>
    </row>
    <row r="137" spans="1:8" s="1" customFormat="1" x14ac:dyDescent="0.25">
      <c r="A137" s="394">
        <v>15.1</v>
      </c>
      <c r="B137" s="377"/>
      <c r="C137" s="347"/>
      <c r="D137" s="388" t="s">
        <v>1044</v>
      </c>
      <c r="E137" s="374"/>
      <c r="F137" s="392"/>
      <c r="G137" s="201"/>
      <c r="H137" s="201"/>
    </row>
    <row r="138" spans="1:8" s="1" customFormat="1" x14ac:dyDescent="0.25">
      <c r="A138" s="377"/>
      <c r="B138" s="377"/>
      <c r="C138" s="347"/>
      <c r="D138" s="384" t="s">
        <v>1045</v>
      </c>
      <c r="E138" s="362"/>
      <c r="F138" s="362"/>
      <c r="G138" s="385"/>
      <c r="H138" s="201"/>
    </row>
    <row r="139" spans="1:8" s="1" customFormat="1" x14ac:dyDescent="0.25">
      <c r="A139" s="377" t="s">
        <v>1493</v>
      </c>
      <c r="B139" s="377"/>
      <c r="C139" s="377"/>
      <c r="D139" s="382" t="s">
        <v>1025</v>
      </c>
      <c r="E139" s="370" t="s">
        <v>1020</v>
      </c>
      <c r="F139" s="362">
        <v>1</v>
      </c>
      <c r="G139" s="385"/>
      <c r="H139" s="201">
        <f t="shared" ref="H139:H142" si="10">G139*F139</f>
        <v>0</v>
      </c>
    </row>
    <row r="140" spans="1:8" s="1" customFormat="1" x14ac:dyDescent="0.25">
      <c r="A140" s="377" t="s">
        <v>1494</v>
      </c>
      <c r="B140" s="377"/>
      <c r="C140" s="377"/>
      <c r="D140" s="382" t="s">
        <v>1026</v>
      </c>
      <c r="E140" s="370" t="s">
        <v>1020</v>
      </c>
      <c r="F140" s="362">
        <v>1</v>
      </c>
      <c r="G140" s="385"/>
      <c r="H140" s="201">
        <f t="shared" si="10"/>
        <v>0</v>
      </c>
    </row>
    <row r="141" spans="1:8" s="1" customFormat="1" x14ac:dyDescent="0.25">
      <c r="A141" s="377"/>
      <c r="B141" s="377"/>
      <c r="C141" s="347"/>
      <c r="D141" s="382"/>
      <c r="E141" s="362"/>
      <c r="F141" s="362"/>
      <c r="G141" s="385"/>
      <c r="H141" s="201"/>
    </row>
    <row r="142" spans="1:8" s="1" customFormat="1" x14ac:dyDescent="0.25">
      <c r="A142" s="377"/>
      <c r="B142" s="377"/>
      <c r="C142" s="347"/>
      <c r="D142" s="384" t="s">
        <v>1046</v>
      </c>
      <c r="E142" s="390" t="s">
        <v>250</v>
      </c>
      <c r="F142" s="362">
        <v>1</v>
      </c>
      <c r="G142" s="385"/>
      <c r="H142" s="201">
        <f t="shared" si="10"/>
        <v>0</v>
      </c>
    </row>
    <row r="143" spans="1:8" s="1" customFormat="1" x14ac:dyDescent="0.25">
      <c r="A143" s="377"/>
      <c r="B143" s="377"/>
      <c r="C143" s="347"/>
      <c r="D143" s="383"/>
      <c r="E143" s="374"/>
      <c r="F143" s="392"/>
      <c r="G143" s="201"/>
      <c r="H143" s="201"/>
    </row>
    <row r="144" spans="1:8" s="1" customFormat="1" x14ac:dyDescent="0.25">
      <c r="A144" s="358">
        <v>15.11</v>
      </c>
      <c r="B144" s="377"/>
      <c r="C144" s="377"/>
      <c r="D144" s="388" t="s">
        <v>1047</v>
      </c>
      <c r="E144" s="374"/>
      <c r="F144" s="392"/>
      <c r="G144" s="201"/>
      <c r="H144" s="201"/>
    </row>
    <row r="145" spans="1:8" s="1" customFormat="1" x14ac:dyDescent="0.25">
      <c r="A145" s="194" t="s">
        <v>1495</v>
      </c>
      <c r="B145" s="195"/>
      <c r="C145" s="347"/>
      <c r="D145" s="384" t="s">
        <v>1048</v>
      </c>
      <c r="E145" s="390" t="s">
        <v>1424</v>
      </c>
      <c r="F145" s="362">
        <v>55</v>
      </c>
      <c r="G145" s="385"/>
      <c r="H145" s="201">
        <f t="shared" ref="H145:H152" si="11">G145*F145</f>
        <v>0</v>
      </c>
    </row>
    <row r="146" spans="1:8" s="1" customFormat="1" x14ac:dyDescent="0.25">
      <c r="A146" s="194" t="s">
        <v>1496</v>
      </c>
      <c r="B146" s="195"/>
      <c r="C146" s="347"/>
      <c r="D146" s="384" t="s">
        <v>1049</v>
      </c>
      <c r="E146" s="390" t="s">
        <v>1424</v>
      </c>
      <c r="F146" s="362">
        <v>10</v>
      </c>
      <c r="G146" s="385"/>
      <c r="H146" s="201">
        <f t="shared" si="11"/>
        <v>0</v>
      </c>
    </row>
    <row r="147" spans="1:8" s="1" customFormat="1" x14ac:dyDescent="0.25">
      <c r="A147" s="194" t="s">
        <v>1497</v>
      </c>
      <c r="B147" s="377"/>
      <c r="C147" s="377"/>
      <c r="D147" s="384" t="s">
        <v>1050</v>
      </c>
      <c r="E147" s="390" t="s">
        <v>1424</v>
      </c>
      <c r="F147" s="362">
        <v>5</v>
      </c>
      <c r="G147" s="385"/>
      <c r="H147" s="201">
        <f t="shared" si="11"/>
        <v>0</v>
      </c>
    </row>
    <row r="148" spans="1:8" s="1" customFormat="1" x14ac:dyDescent="0.25">
      <c r="A148" s="358"/>
      <c r="B148" s="377"/>
      <c r="C148" s="377"/>
      <c r="D148" s="384" t="s">
        <v>1051</v>
      </c>
      <c r="E148" s="390"/>
      <c r="F148" s="362"/>
      <c r="G148" s="385"/>
      <c r="H148" s="201"/>
    </row>
    <row r="149" spans="1:8" s="1" customFormat="1" x14ac:dyDescent="0.25">
      <c r="A149" s="377" t="s">
        <v>1498</v>
      </c>
      <c r="B149" s="377"/>
      <c r="C149" s="377"/>
      <c r="D149" s="382" t="s">
        <v>1025</v>
      </c>
      <c r="E149" s="390" t="s">
        <v>5</v>
      </c>
      <c r="F149" s="362">
        <v>80</v>
      </c>
      <c r="G149" s="385"/>
      <c r="H149" s="201">
        <f t="shared" si="11"/>
        <v>0</v>
      </c>
    </row>
    <row r="150" spans="1:8" s="1" customFormat="1" x14ac:dyDescent="0.25">
      <c r="A150" s="377" t="s">
        <v>1499</v>
      </c>
      <c r="B150" s="377"/>
      <c r="C150" s="377"/>
      <c r="D150" s="382" t="s">
        <v>1026</v>
      </c>
      <c r="E150" s="390" t="s">
        <v>5</v>
      </c>
      <c r="F150" s="362">
        <v>80</v>
      </c>
      <c r="G150" s="385"/>
      <c r="H150" s="201">
        <f t="shared" si="11"/>
        <v>0</v>
      </c>
    </row>
    <row r="151" spans="1:8" s="1" customFormat="1" x14ac:dyDescent="0.25">
      <c r="A151" s="377"/>
      <c r="B151" s="377"/>
      <c r="C151" s="377"/>
      <c r="D151" s="382"/>
      <c r="E151" s="362"/>
      <c r="F151" s="362"/>
      <c r="G151" s="385"/>
      <c r="H151" s="201"/>
    </row>
    <row r="152" spans="1:8" s="1" customFormat="1" x14ac:dyDescent="0.25">
      <c r="A152" s="377" t="s">
        <v>1500</v>
      </c>
      <c r="B152" s="377"/>
      <c r="C152" s="377"/>
      <c r="D152" s="384" t="s">
        <v>1052</v>
      </c>
      <c r="E152" s="370" t="s">
        <v>1020</v>
      </c>
      <c r="F152" s="362">
        <v>1</v>
      </c>
      <c r="G152" s="385"/>
      <c r="H152" s="201">
        <f t="shared" si="11"/>
        <v>0</v>
      </c>
    </row>
    <row r="153" spans="1:8" s="1" customFormat="1" x14ac:dyDescent="0.25">
      <c r="A153" s="377"/>
      <c r="B153" s="377"/>
      <c r="C153" s="347"/>
      <c r="D153" s="383"/>
      <c r="E153" s="374"/>
      <c r="F153" s="381"/>
      <c r="G153" s="201"/>
      <c r="H153" s="201"/>
    </row>
    <row r="154" spans="1:8" s="1" customFormat="1" x14ac:dyDescent="0.25">
      <c r="A154" s="358">
        <v>15.12</v>
      </c>
      <c r="B154" s="377"/>
      <c r="C154" s="347"/>
      <c r="D154" s="388" t="s">
        <v>1053</v>
      </c>
      <c r="E154" s="374"/>
      <c r="F154" s="381"/>
      <c r="G154" s="201"/>
      <c r="H154" s="201"/>
    </row>
    <row r="155" spans="1:8" s="1" customFormat="1" x14ac:dyDescent="0.25">
      <c r="A155" s="377" t="s">
        <v>1501</v>
      </c>
      <c r="B155" s="377"/>
      <c r="C155" s="377"/>
      <c r="D155" s="384" t="s">
        <v>1054</v>
      </c>
      <c r="E155" s="362" t="s">
        <v>250</v>
      </c>
      <c r="F155" s="362">
        <v>1</v>
      </c>
      <c r="G155" s="385"/>
      <c r="H155" s="201">
        <f t="shared" ref="H155:H156" si="12">G155*F155</f>
        <v>0</v>
      </c>
    </row>
    <row r="156" spans="1:8" s="1" customFormat="1" x14ac:dyDescent="0.25">
      <c r="A156" s="377" t="s">
        <v>1502</v>
      </c>
      <c r="B156" s="377"/>
      <c r="C156" s="377"/>
      <c r="D156" s="384" t="s">
        <v>1055</v>
      </c>
      <c r="E156" s="362" t="s">
        <v>250</v>
      </c>
      <c r="F156" s="362">
        <v>1</v>
      </c>
      <c r="G156" s="385"/>
      <c r="H156" s="201">
        <f t="shared" si="12"/>
        <v>0</v>
      </c>
    </row>
    <row r="157" spans="1:8" s="1" customFormat="1" x14ac:dyDescent="0.25">
      <c r="A157" s="377"/>
      <c r="B157" s="377"/>
      <c r="C157" s="347"/>
      <c r="D157" s="395"/>
      <c r="E157" s="361"/>
      <c r="F157" s="378"/>
      <c r="G157" s="221"/>
      <c r="H157" s="201"/>
    </row>
    <row r="158" spans="1:8" s="1" customFormat="1" x14ac:dyDescent="0.25">
      <c r="A158" s="377">
        <v>15.13</v>
      </c>
      <c r="B158" s="377"/>
      <c r="C158" s="347"/>
      <c r="D158" s="396" t="s">
        <v>1056</v>
      </c>
      <c r="E158" s="361"/>
      <c r="F158" s="378"/>
      <c r="G158" s="221"/>
      <c r="H158" s="201"/>
    </row>
    <row r="159" spans="1:8" s="1" customFormat="1" x14ac:dyDescent="0.25">
      <c r="A159" s="377" t="s">
        <v>1503</v>
      </c>
      <c r="B159" s="377"/>
      <c r="C159" s="377"/>
      <c r="D159" s="362" t="s">
        <v>1057</v>
      </c>
      <c r="E159" s="362" t="s">
        <v>250</v>
      </c>
      <c r="F159" s="362">
        <v>1</v>
      </c>
      <c r="G159" s="385"/>
      <c r="H159" s="201">
        <f t="shared" ref="H159:H160" si="13">G159*F159</f>
        <v>0</v>
      </c>
    </row>
    <row r="160" spans="1:8" s="1" customFormat="1" x14ac:dyDescent="0.25">
      <c r="A160" s="377" t="s">
        <v>1504</v>
      </c>
      <c r="B160" s="377"/>
      <c r="C160" s="377"/>
      <c r="D160" s="362" t="s">
        <v>1058</v>
      </c>
      <c r="E160" s="362" t="s">
        <v>250</v>
      </c>
      <c r="F160" s="362">
        <v>1</v>
      </c>
      <c r="G160" s="385"/>
      <c r="H160" s="201">
        <f t="shared" si="13"/>
        <v>0</v>
      </c>
    </row>
    <row r="161" spans="1:8" s="1" customFormat="1" x14ac:dyDescent="0.25">
      <c r="A161" s="238"/>
      <c r="B161" s="238"/>
      <c r="C161" s="238"/>
      <c r="D161" s="185"/>
      <c r="E161" s="387"/>
      <c r="F161" s="387"/>
      <c r="G161" s="385"/>
      <c r="H161" s="221"/>
    </row>
    <row r="162" spans="1:8" s="1" customFormat="1" x14ac:dyDescent="0.25">
      <c r="A162" s="238"/>
      <c r="B162" s="238"/>
      <c r="C162" s="238"/>
      <c r="D162" s="185"/>
      <c r="E162" s="387"/>
      <c r="F162" s="387"/>
      <c r="G162" s="385"/>
      <c r="H162" s="221"/>
    </row>
    <row r="163" spans="1:8" s="1" customFormat="1" x14ac:dyDescent="0.25">
      <c r="A163" s="238"/>
      <c r="B163" s="238"/>
      <c r="C163" s="238"/>
      <c r="D163" s="185"/>
      <c r="E163" s="387"/>
      <c r="F163" s="387"/>
      <c r="G163" s="385"/>
      <c r="H163" s="221"/>
    </row>
    <row r="164" spans="1:8" s="1" customFormat="1" x14ac:dyDescent="0.25">
      <c r="A164" s="238"/>
      <c r="B164" s="238"/>
      <c r="C164" s="238"/>
      <c r="D164" s="185"/>
      <c r="E164" s="387"/>
      <c r="F164" s="387"/>
      <c r="G164" s="385"/>
      <c r="H164" s="221"/>
    </row>
    <row r="165" spans="1:8" s="1" customFormat="1" x14ac:dyDescent="0.25">
      <c r="A165" s="238"/>
      <c r="B165" s="238"/>
      <c r="C165" s="238"/>
      <c r="D165" s="185"/>
      <c r="E165" s="387"/>
      <c r="F165" s="387"/>
      <c r="G165" s="385"/>
      <c r="H165" s="221"/>
    </row>
    <row r="166" spans="1:8" s="1" customFormat="1" x14ac:dyDescent="0.25">
      <c r="A166" s="238"/>
      <c r="B166" s="238"/>
      <c r="C166" s="238"/>
      <c r="D166" s="185"/>
      <c r="E166" s="387"/>
      <c r="F166" s="387"/>
      <c r="G166" s="385"/>
      <c r="H166" s="221"/>
    </row>
    <row r="167" spans="1:8" s="1" customFormat="1" x14ac:dyDescent="0.25">
      <c r="A167" s="238"/>
      <c r="B167" s="238"/>
      <c r="C167" s="238"/>
      <c r="D167" s="185"/>
      <c r="E167" s="387"/>
      <c r="F167" s="387"/>
      <c r="G167" s="385"/>
      <c r="H167" s="221"/>
    </row>
    <row r="168" spans="1:8" s="1" customFormat="1" x14ac:dyDescent="0.25">
      <c r="A168" s="238"/>
      <c r="B168" s="238"/>
      <c r="C168" s="238"/>
      <c r="D168" s="185"/>
      <c r="E168" s="387"/>
      <c r="F168" s="387"/>
      <c r="G168" s="385"/>
      <c r="H168" s="221"/>
    </row>
    <row r="169" spans="1:8" s="1" customFormat="1" ht="18.649999999999999" customHeight="1" x14ac:dyDescent="0.25">
      <c r="A169" s="377"/>
      <c r="B169" s="377"/>
      <c r="C169" s="347"/>
      <c r="D169" s="383"/>
      <c r="E169" s="374"/>
      <c r="F169" s="381"/>
      <c r="G169" s="201"/>
      <c r="H169" s="201"/>
    </row>
    <row r="170" spans="1:8" s="1" customFormat="1" x14ac:dyDescent="0.25">
      <c r="A170" s="377"/>
      <c r="B170" s="377"/>
      <c r="C170" s="377"/>
      <c r="D170" s="383"/>
      <c r="E170" s="374"/>
      <c r="F170" s="392"/>
      <c r="G170" s="201"/>
      <c r="H170" s="201"/>
    </row>
    <row r="171" spans="1:8" s="1" customFormat="1" ht="13.15" customHeight="1" x14ac:dyDescent="0.25">
      <c r="A171" s="558" t="s">
        <v>1544</v>
      </c>
      <c r="B171" s="559"/>
      <c r="C171" s="559"/>
      <c r="D171" s="559"/>
      <c r="E171" s="559"/>
      <c r="F171" s="559"/>
      <c r="G171" s="560"/>
      <c r="H171" s="268">
        <f>SUM(H113:H170)</f>
        <v>0</v>
      </c>
    </row>
  </sheetData>
  <mergeCells count="15">
    <mergeCell ref="A171:G171"/>
    <mergeCell ref="A2:H2"/>
    <mergeCell ref="A1:H1"/>
    <mergeCell ref="A6:H6"/>
    <mergeCell ref="C50:C52"/>
    <mergeCell ref="A4:A5"/>
    <mergeCell ref="B4:B5"/>
    <mergeCell ref="C4:C5"/>
    <mergeCell ref="D4:D5"/>
    <mergeCell ref="E4:E5"/>
    <mergeCell ref="F4:F5"/>
    <mergeCell ref="G4:G5"/>
    <mergeCell ref="H4:H5"/>
    <mergeCell ref="A112:G112"/>
    <mergeCell ref="A113:G113"/>
  </mergeCells>
  <phoneticPr fontId="32" type="noConversion"/>
  <printOptions horizontalCentered="1"/>
  <pageMargins left="0.23622047244094491" right="0.23622047244094491" top="0.74803149606299213" bottom="0.74803149606299213" header="0.31496062992125984" footer="0.31496062992125984"/>
  <pageSetup paperSize="9" scale="80" fitToWidth="0" orientation="portrait" r:id="rId1"/>
  <headerFooter>
    <oddHeader>&amp;L&amp;72&amp;K00-013
        DRAFT</oddHeader>
  </headerFooter>
  <rowBreaks count="2" manualBreakCount="2">
    <brk id="46" max="7" man="1"/>
    <brk id="11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B486-30DE-4DC6-AD6B-CFBD83ACBB1D}">
  <sheetPr>
    <pageSetUpPr fitToPage="1"/>
  </sheetPr>
  <dimension ref="A1:G51"/>
  <sheetViews>
    <sheetView showGridLines="0" view="pageBreakPreview" topLeftCell="B1" zoomScaleNormal="100" zoomScaleSheetLayoutView="100" workbookViewId="0">
      <selection activeCell="G21" sqref="G21"/>
    </sheetView>
  </sheetViews>
  <sheetFormatPr defaultColWidth="9.26953125" defaultRowHeight="14.5" x14ac:dyDescent="0.25"/>
  <cols>
    <col min="1" max="1" width="5.453125" style="3" hidden="1" customWidth="1"/>
    <col min="2" max="2" width="10.7265625" style="3" customWidth="1"/>
    <col min="3" max="3" width="38.7265625" style="3" customWidth="1"/>
    <col min="4" max="4" width="18.26953125" style="3" customWidth="1"/>
    <col min="5" max="5" width="18.7265625" style="3" bestFit="1" customWidth="1"/>
    <col min="6" max="6" width="9.26953125" style="3" customWidth="1"/>
    <col min="7" max="7" width="14.453125" style="3" bestFit="1" customWidth="1"/>
    <col min="8" max="16384" width="9.26953125" style="3"/>
  </cols>
  <sheetData>
    <row r="1" spans="1:7" s="4" customFormat="1" ht="15" customHeight="1" x14ac:dyDescent="0.35">
      <c r="A1" s="46"/>
      <c r="B1" s="493"/>
      <c r="C1" s="493"/>
      <c r="D1" s="493"/>
      <c r="E1" s="493"/>
    </row>
    <row r="2" spans="1:7" s="5" customFormat="1" ht="15" customHeight="1" x14ac:dyDescent="0.3">
      <c r="A2" s="47"/>
      <c r="B2" s="497" t="s">
        <v>1560</v>
      </c>
      <c r="C2" s="497"/>
      <c r="D2" s="497"/>
      <c r="E2" s="497"/>
    </row>
    <row r="3" spans="1:7" s="7" customFormat="1" ht="23" x14ac:dyDescent="0.25">
      <c r="A3" s="48"/>
      <c r="B3" s="8" t="s">
        <v>814</v>
      </c>
      <c r="C3" s="498" t="s">
        <v>296</v>
      </c>
      <c r="D3" s="499"/>
      <c r="E3" s="8" t="s">
        <v>300</v>
      </c>
    </row>
    <row r="4" spans="1:7" s="52" customFormat="1" x14ac:dyDescent="0.25">
      <c r="A4" s="49"/>
      <c r="B4" s="50" t="s">
        <v>815</v>
      </c>
      <c r="C4" s="500" t="s">
        <v>1090</v>
      </c>
      <c r="D4" s="501"/>
      <c r="E4" s="51"/>
    </row>
    <row r="5" spans="1:7" s="52" customFormat="1" ht="14" x14ac:dyDescent="0.25">
      <c r="A5" s="49"/>
      <c r="B5" s="69"/>
      <c r="C5" s="483"/>
      <c r="D5" s="502"/>
      <c r="E5" s="70"/>
    </row>
    <row r="6" spans="1:7" s="52" customFormat="1" x14ac:dyDescent="0.25">
      <c r="A6" s="49"/>
      <c r="B6" s="71" t="s">
        <v>1089</v>
      </c>
      <c r="C6" s="487" t="s">
        <v>481</v>
      </c>
      <c r="D6" s="503"/>
      <c r="E6" s="51"/>
    </row>
    <row r="7" spans="1:7" s="52" customFormat="1" ht="14" x14ac:dyDescent="0.25">
      <c r="A7" s="49"/>
      <c r="B7" s="69"/>
      <c r="C7" s="483"/>
      <c r="D7" s="502"/>
      <c r="E7" s="70"/>
      <c r="G7" s="72"/>
    </row>
    <row r="8" spans="1:7" s="52" customFormat="1" x14ac:dyDescent="0.25">
      <c r="A8" s="49"/>
      <c r="B8" s="71" t="s">
        <v>816</v>
      </c>
      <c r="C8" s="487" t="s">
        <v>1275</v>
      </c>
      <c r="D8" s="503"/>
      <c r="E8" s="51"/>
    </row>
    <row r="9" spans="1:7" s="52" customFormat="1" ht="14" x14ac:dyDescent="0.25">
      <c r="A9" s="49"/>
      <c r="B9" s="69"/>
      <c r="C9" s="483"/>
      <c r="D9" s="502"/>
      <c r="E9" s="70"/>
    </row>
    <row r="10" spans="1:7" s="52" customFormat="1" x14ac:dyDescent="0.25">
      <c r="A10" s="49"/>
      <c r="B10" s="71" t="s">
        <v>301</v>
      </c>
      <c r="C10" s="487" t="s">
        <v>1276</v>
      </c>
      <c r="D10" s="503"/>
      <c r="E10" s="51"/>
    </row>
    <row r="11" spans="1:7" s="52" customFormat="1" ht="14" x14ac:dyDescent="0.25">
      <c r="A11" s="49"/>
      <c r="B11" s="69"/>
      <c r="C11" s="483"/>
      <c r="D11" s="502"/>
      <c r="E11" s="70"/>
    </row>
    <row r="12" spans="1:7" s="52" customFormat="1" x14ac:dyDescent="0.25">
      <c r="A12" s="49"/>
      <c r="B12" s="71" t="s">
        <v>317</v>
      </c>
      <c r="C12" s="487" t="s">
        <v>1091</v>
      </c>
      <c r="D12" s="503"/>
      <c r="E12" s="51"/>
    </row>
    <row r="13" spans="1:7" s="52" customFormat="1" ht="14" x14ac:dyDescent="0.25">
      <c r="A13" s="49"/>
      <c r="B13" s="69"/>
      <c r="C13" s="483"/>
      <c r="D13" s="502"/>
      <c r="E13" s="70"/>
      <c r="G13" s="72"/>
    </row>
    <row r="14" spans="1:7" s="52" customFormat="1" x14ac:dyDescent="0.25">
      <c r="A14" s="49"/>
      <c r="B14" s="71" t="s">
        <v>1273</v>
      </c>
      <c r="C14" s="487" t="s">
        <v>1011</v>
      </c>
      <c r="D14" s="503"/>
      <c r="E14" s="51"/>
    </row>
    <row r="15" spans="1:7" s="52" customFormat="1" ht="14" x14ac:dyDescent="0.25">
      <c r="A15" s="49"/>
      <c r="B15" s="69"/>
      <c r="C15" s="483"/>
      <c r="D15" s="502"/>
      <c r="E15" s="70"/>
    </row>
    <row r="16" spans="1:7" s="52" customFormat="1" x14ac:dyDescent="0.25">
      <c r="A16" s="49"/>
      <c r="B16" s="71" t="s">
        <v>1274</v>
      </c>
      <c r="C16" s="487" t="s">
        <v>273</v>
      </c>
      <c r="D16" s="503"/>
      <c r="E16" s="73"/>
    </row>
    <row r="17" spans="1:5" s="52" customFormat="1" ht="14" x14ac:dyDescent="0.25">
      <c r="A17" s="49"/>
      <c r="B17" s="69"/>
      <c r="C17" s="483"/>
      <c r="D17" s="502"/>
      <c r="E17" s="70"/>
    </row>
    <row r="18" spans="1:5" s="52" customFormat="1" x14ac:dyDescent="0.25">
      <c r="A18" s="49"/>
      <c r="B18" s="71" t="s">
        <v>336</v>
      </c>
      <c r="C18" s="487" t="s">
        <v>873</v>
      </c>
      <c r="D18" s="503"/>
      <c r="E18" s="73"/>
    </row>
    <row r="19" spans="1:5" s="52" customFormat="1" ht="14" x14ac:dyDescent="0.25">
      <c r="A19" s="49"/>
      <c r="B19" s="69"/>
      <c r="C19" s="483"/>
      <c r="D19" s="502"/>
      <c r="E19" s="70"/>
    </row>
    <row r="20" spans="1:5" s="52" customFormat="1" x14ac:dyDescent="0.25">
      <c r="A20" s="49"/>
      <c r="B20" s="71" t="s">
        <v>817</v>
      </c>
      <c r="C20" s="487" t="s">
        <v>1012</v>
      </c>
      <c r="D20" s="503"/>
      <c r="E20" s="51"/>
    </row>
    <row r="21" spans="1:5" s="52" customFormat="1" ht="14" x14ac:dyDescent="0.25">
      <c r="A21" s="49"/>
      <c r="B21" s="69"/>
      <c r="C21" s="483"/>
      <c r="D21" s="502"/>
      <c r="E21" s="70"/>
    </row>
    <row r="22" spans="1:5" s="52" customFormat="1" x14ac:dyDescent="0.25">
      <c r="A22" s="49"/>
      <c r="B22" s="71" t="s">
        <v>818</v>
      </c>
      <c r="C22" s="487" t="s">
        <v>1013</v>
      </c>
      <c r="D22" s="503"/>
      <c r="E22" s="51"/>
    </row>
    <row r="23" spans="1:5" s="52" customFormat="1" ht="14" x14ac:dyDescent="0.25">
      <c r="A23" s="49"/>
      <c r="B23" s="69"/>
      <c r="C23" s="483"/>
      <c r="D23" s="502"/>
      <c r="E23" s="70"/>
    </row>
    <row r="24" spans="1:5" s="52" customFormat="1" x14ac:dyDescent="0.25">
      <c r="A24" s="49"/>
      <c r="B24" s="71" t="s">
        <v>819</v>
      </c>
      <c r="C24" s="487" t="s">
        <v>1014</v>
      </c>
      <c r="D24" s="503"/>
      <c r="E24" s="51"/>
    </row>
    <row r="25" spans="1:5" s="52" customFormat="1" ht="14" x14ac:dyDescent="0.25">
      <c r="A25" s="49"/>
      <c r="B25" s="69"/>
      <c r="C25" s="483"/>
      <c r="D25" s="502"/>
      <c r="E25" s="70"/>
    </row>
    <row r="26" spans="1:5" s="52" customFormat="1" x14ac:dyDescent="0.25">
      <c r="A26" s="49"/>
      <c r="B26" s="71" t="s">
        <v>820</v>
      </c>
      <c r="C26" s="487" t="s">
        <v>933</v>
      </c>
      <c r="D26" s="503"/>
      <c r="E26" s="51"/>
    </row>
    <row r="27" spans="1:5" s="52" customFormat="1" ht="14" x14ac:dyDescent="0.25">
      <c r="A27" s="49"/>
      <c r="B27" s="69"/>
      <c r="C27" s="483"/>
      <c r="D27" s="502"/>
      <c r="E27" s="70"/>
    </row>
    <row r="28" spans="1:5" s="52" customFormat="1" x14ac:dyDescent="0.25">
      <c r="A28" s="49"/>
      <c r="B28" s="71" t="s">
        <v>662</v>
      </c>
      <c r="C28" s="487" t="s">
        <v>1016</v>
      </c>
      <c r="D28" s="503"/>
      <c r="E28" s="73"/>
    </row>
    <row r="29" spans="1:5" s="52" customFormat="1" ht="14" x14ac:dyDescent="0.25">
      <c r="A29" s="49"/>
      <c r="B29" s="69"/>
      <c r="C29" s="483"/>
      <c r="D29" s="502"/>
      <c r="E29" s="70"/>
    </row>
    <row r="30" spans="1:5" s="52" customFormat="1" x14ac:dyDescent="0.25">
      <c r="A30" s="49"/>
      <c r="B30" s="71" t="s">
        <v>821</v>
      </c>
      <c r="C30" s="487" t="s">
        <v>1277</v>
      </c>
      <c r="D30" s="503"/>
      <c r="E30" s="51"/>
    </row>
    <row r="31" spans="1:5" s="52" customFormat="1" ht="14" x14ac:dyDescent="0.25">
      <c r="A31" s="49"/>
      <c r="B31" s="69"/>
      <c r="C31" s="483"/>
      <c r="D31" s="502"/>
      <c r="E31" s="70"/>
    </row>
    <row r="32" spans="1:5" s="52" customFormat="1" x14ac:dyDescent="0.25">
      <c r="A32" s="49"/>
      <c r="B32" s="71" t="s">
        <v>822</v>
      </c>
      <c r="C32" s="487" t="s">
        <v>1278</v>
      </c>
      <c r="D32" s="503"/>
      <c r="E32" s="51"/>
    </row>
    <row r="33" spans="1:5" s="52" customFormat="1" ht="14" x14ac:dyDescent="0.25">
      <c r="A33" s="49"/>
      <c r="B33" s="69"/>
      <c r="C33" s="483"/>
      <c r="D33" s="502"/>
      <c r="E33" s="70"/>
    </row>
    <row r="34" spans="1:5" s="52" customFormat="1" ht="14" x14ac:dyDescent="0.25">
      <c r="A34" s="49"/>
      <c r="B34" s="69"/>
      <c r="C34" s="483"/>
      <c r="D34" s="502"/>
      <c r="E34" s="70"/>
    </row>
    <row r="35" spans="1:5" s="52" customFormat="1" ht="14" x14ac:dyDescent="0.25">
      <c r="A35" s="49"/>
      <c r="B35" s="74"/>
      <c r="C35" s="504" t="s">
        <v>823</v>
      </c>
      <c r="D35" s="505"/>
      <c r="E35" s="75"/>
    </row>
    <row r="36" spans="1:5" s="52" customFormat="1" ht="14" x14ac:dyDescent="0.25">
      <c r="A36" s="49"/>
      <c r="B36" s="69"/>
      <c r="C36" s="506"/>
      <c r="D36" s="507"/>
      <c r="E36" s="70"/>
    </row>
    <row r="37" spans="1:5" s="52" customFormat="1" ht="14" x14ac:dyDescent="0.25">
      <c r="A37" s="49"/>
      <c r="B37" s="71" t="s">
        <v>824</v>
      </c>
      <c r="C37" s="485" t="s">
        <v>825</v>
      </c>
      <c r="D37" s="508"/>
      <c r="E37" s="51"/>
    </row>
    <row r="38" spans="1:5" s="52" customFormat="1" ht="14" x14ac:dyDescent="0.25">
      <c r="A38" s="49"/>
      <c r="B38" s="69"/>
      <c r="C38" s="483"/>
      <c r="D38" s="502"/>
      <c r="E38" s="70"/>
    </row>
    <row r="39" spans="1:5" s="52" customFormat="1" ht="14" x14ac:dyDescent="0.25">
      <c r="A39" s="49"/>
      <c r="B39" s="76"/>
      <c r="C39" s="504" t="s">
        <v>823</v>
      </c>
      <c r="D39" s="505"/>
      <c r="E39" s="75"/>
    </row>
    <row r="40" spans="1:5" s="52" customFormat="1" ht="14" x14ac:dyDescent="0.25">
      <c r="A40" s="49"/>
      <c r="B40" s="77"/>
      <c r="C40" s="78"/>
      <c r="D40" s="79"/>
      <c r="E40" s="80"/>
    </row>
    <row r="41" spans="1:5" s="52" customFormat="1" ht="14" x14ac:dyDescent="0.25">
      <c r="A41" s="49"/>
      <c r="B41" s="77">
        <v>22</v>
      </c>
      <c r="C41" s="78" t="s">
        <v>826</v>
      </c>
      <c r="D41" s="79"/>
      <c r="E41" s="51"/>
    </row>
    <row r="42" spans="1:5" s="52" customFormat="1" ht="14" x14ac:dyDescent="0.25">
      <c r="A42" s="49"/>
      <c r="B42" s="69"/>
      <c r="C42" s="81"/>
      <c r="D42" s="70"/>
      <c r="E42" s="69"/>
    </row>
    <row r="43" spans="1:5" s="52" customFormat="1" ht="14" x14ac:dyDescent="0.25">
      <c r="A43" s="49"/>
      <c r="B43" s="77">
        <v>23</v>
      </c>
      <c r="C43" s="504" t="s">
        <v>1078</v>
      </c>
      <c r="D43" s="505"/>
      <c r="E43" s="75"/>
    </row>
    <row r="44" spans="1:5" s="52" customFormat="1" ht="14" x14ac:dyDescent="0.25">
      <c r="A44" s="49"/>
      <c r="B44" s="69"/>
      <c r="C44" s="81"/>
      <c r="D44" s="70"/>
      <c r="E44" s="69"/>
    </row>
    <row r="45" spans="1:5" s="52" customFormat="1" ht="14" x14ac:dyDescent="0.25">
      <c r="A45" s="49"/>
      <c r="B45" s="77">
        <v>24</v>
      </c>
      <c r="C45" s="78" t="s">
        <v>827</v>
      </c>
      <c r="D45" s="79"/>
      <c r="E45" s="51"/>
    </row>
    <row r="46" spans="1:5" s="52" customFormat="1" ht="14" x14ac:dyDescent="0.25">
      <c r="A46" s="49"/>
      <c r="B46" s="69"/>
      <c r="C46" s="82"/>
      <c r="D46" s="70"/>
      <c r="E46" s="69"/>
    </row>
    <row r="47" spans="1:5" s="52" customFormat="1" ht="14" x14ac:dyDescent="0.25">
      <c r="A47" s="49"/>
      <c r="B47" s="76">
        <v>25</v>
      </c>
      <c r="C47" s="504" t="s">
        <v>1078</v>
      </c>
      <c r="D47" s="505"/>
      <c r="E47" s="75"/>
    </row>
    <row r="48" spans="1:5" s="52" customFormat="1" ht="14" x14ac:dyDescent="0.25">
      <c r="A48" s="49"/>
      <c r="B48" s="69"/>
      <c r="D48" s="70"/>
      <c r="E48" s="70"/>
    </row>
    <row r="49" spans="1:5" s="52" customFormat="1" ht="14" x14ac:dyDescent="0.25">
      <c r="A49" s="49"/>
      <c r="B49" s="83" t="s">
        <v>828</v>
      </c>
      <c r="C49" s="485" t="s">
        <v>829</v>
      </c>
      <c r="D49" s="508"/>
      <c r="E49" s="51"/>
    </row>
    <row r="50" spans="1:5" s="52" customFormat="1" thickBot="1" x14ac:dyDescent="0.3">
      <c r="A50" s="49"/>
      <c r="B50" s="84"/>
      <c r="C50" s="509"/>
      <c r="D50" s="510"/>
      <c r="E50" s="85"/>
    </row>
    <row r="51" spans="1:5" s="90" customFormat="1" thickBot="1" x14ac:dyDescent="0.3">
      <c r="A51" s="86"/>
      <c r="B51" s="87" t="s">
        <v>830</v>
      </c>
      <c r="C51" s="88"/>
      <c r="D51" s="88"/>
      <c r="E51" s="89"/>
    </row>
  </sheetData>
  <mergeCells count="43">
    <mergeCell ref="C50:D50"/>
    <mergeCell ref="C38:D38"/>
    <mergeCell ref="C39:D39"/>
    <mergeCell ref="C43:D43"/>
    <mergeCell ref="C47:D47"/>
    <mergeCell ref="C49:D49"/>
    <mergeCell ref="C35:D35"/>
    <mergeCell ref="C36:D36"/>
    <mergeCell ref="C37:D37"/>
    <mergeCell ref="C31:D31"/>
    <mergeCell ref="C32:D32"/>
    <mergeCell ref="C34:D34"/>
    <mergeCell ref="C33:D33"/>
    <mergeCell ref="C30:D30"/>
    <mergeCell ref="C19:D19"/>
    <mergeCell ref="C20:D20"/>
    <mergeCell ref="C21:D21"/>
    <mergeCell ref="C22:D22"/>
    <mergeCell ref="C23:D23"/>
    <mergeCell ref="C24:D24"/>
    <mergeCell ref="C25:D25"/>
    <mergeCell ref="C26:D26"/>
    <mergeCell ref="C27:D27"/>
    <mergeCell ref="C28:D28"/>
    <mergeCell ref="C29:D29"/>
    <mergeCell ref="C18:D18"/>
    <mergeCell ref="C11:D11"/>
    <mergeCell ref="C12:D12"/>
    <mergeCell ref="C6:D6"/>
    <mergeCell ref="C7:D7"/>
    <mergeCell ref="C8:D8"/>
    <mergeCell ref="C9:D9"/>
    <mergeCell ref="C10:D10"/>
    <mergeCell ref="C13:D13"/>
    <mergeCell ref="C14:D14"/>
    <mergeCell ref="C15:D15"/>
    <mergeCell ref="C16:D16"/>
    <mergeCell ref="C17:D17"/>
    <mergeCell ref="B1:E1"/>
    <mergeCell ref="B2:E2"/>
    <mergeCell ref="C3:D3"/>
    <mergeCell ref="C4:D4"/>
    <mergeCell ref="C5:D5"/>
  </mergeCells>
  <hyperlinks>
    <hyperlink ref="C4" location="'1_P&amp;Gs_Reservoir'!A1" display="SCHEDULE 1: GENERAL - 25 Ml RESERVOIR" xr:uid="{3D717A5A-DF70-4B8C-B2D4-BAF1B31F556F}"/>
    <hyperlink ref="C6" location="'3_P&amp;Gs_Dayworks+PSums'!A1" display="SCHEDULE 3: GENERAL - DAYWORKS &amp; PROVISIONAL SUMS" xr:uid="{DFD4AB63-E630-4E43-9896-5B263F84735E}"/>
    <hyperlink ref="C8" location="'4_Site Clearance'!A1" display="SCHEDULE 4: SITE CLEARANCE" xr:uid="{393D4C4D-72A6-4020-A898-F4703608CA17}"/>
    <hyperlink ref="C10" location="'5_Bulk Earthworks'!A1" display="SCHEDULE 5: EARTHWORKS" xr:uid="{5EF1A128-3D23-4B6D-A7B0-4283AB2963E9}"/>
    <hyperlink ref="C12" location="'8_Pipe Trenches'!A1" display="SCHEDULE 8: PIPE TRENCHES" xr:uid="{31E8AA09-659E-4708-8590-73C7BF39819B}"/>
    <hyperlink ref="C14" location="'9_Concrete_Reservoir'!A1" display="SCHEDULE 9: CONCRETE (STRUCTURAL) RESERVOIRS - 25Ml" xr:uid="{C63859DB-F161-4702-AD85-401887565DAA}"/>
    <hyperlink ref="C16" location="'10_Concrete_Tower'!A1" display="SCHEDULE 10: CONCRETE (STRUCTURAL) TOWERS - 2Ml" xr:uid="{A8C87680-A88B-4571-A4DD-492AD4ED855D}"/>
    <hyperlink ref="C18" location="'11_Concrete_Precast'!A1" display="SCHEDULE 11: CONCRETE (PRECAST)" xr:uid="{7156AE26-E550-490B-BEAC-296E2317FBD2}"/>
    <hyperlink ref="C20" location="'12_Concrete_Repairs'!A1" display="SCHEDULE 12: CONCRETE REMEDIAL WORKS" xr:uid="{D70D550C-5D80-411C-A677-0BB769CD37C1}"/>
    <hyperlink ref="C22" location="'13_Guardhouse'!A1" display="SCHEDULE 13: BUILDING WORKS (GUARDHOUSE)" xr:uid="{1E1D397C-443E-40A6-9F8D-5AF053BA01F1}"/>
    <hyperlink ref="C24" location="'14_Water Mains'!A1" display="SCHEDULE 14: WATER MAINS" xr:uid="{D5E2057D-8E69-4ADE-9DE5-23CFDD7FC423}"/>
    <hyperlink ref="C26" location="'15_Stormwater'!A1" display="SCHEDULE 15: STORMWATER " xr:uid="{28DD6F26-09B0-483C-B368-1301E498078B}"/>
    <hyperlink ref="C28" location="'16_Piling'!A1" display="SCHEDULE 16: PILING" xr:uid="{2DB27842-B18B-4D33-9B53-4616978892A9}"/>
    <hyperlink ref="C30" location="'17_Structural Steel'!A1" display="SCHEDULE 17: STRUCTURAL STEELWORKS" xr:uid="{CBA1B001-4A62-4F3D-8579-965EF69675DA}"/>
    <hyperlink ref="C32" location="'19_Access Road'!A1" display="SCHEDULE 19: ACCESS ROAD" xr:uid="{74191AC7-7C53-48CB-A8A2-A4E217F81004}"/>
  </hyperlinks>
  <printOptions horizontalCentered="1"/>
  <pageMargins left="0.23622047244094491" right="0.23622047244094491" top="0.74803149606299213" bottom="0.74803149606299213" header="0.31496062992125984" footer="0.31496062992125984"/>
  <pageSetup paperSize="9" fitToWidth="0" orientation="portrait" r:id="rId1"/>
  <headerFooter>
    <oddHeader>&amp;C&amp;72&amp;K00-012
DRAFT</oddHeader>
  </headerFooter>
  <rowBreaks count="1" manualBreakCount="1">
    <brk id="5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B03D-436A-480A-9EDB-296F8E041D1E}">
  <sheetPr>
    <tabColor theme="9"/>
  </sheetPr>
  <dimension ref="A1:P146"/>
  <sheetViews>
    <sheetView showGridLines="0" view="pageBreakPreview" topLeftCell="A124" zoomScaleNormal="82" zoomScaleSheetLayoutView="100" workbookViewId="0">
      <selection activeCell="F97" sqref="F97:F141"/>
    </sheetView>
  </sheetViews>
  <sheetFormatPr defaultColWidth="8.7265625" defaultRowHeight="11.5" x14ac:dyDescent="0.25"/>
  <cols>
    <col min="1" max="1" width="7.54296875" style="23" customWidth="1"/>
    <col min="2" max="2" width="9.54296875" style="23" customWidth="1"/>
    <col min="3" max="3" width="25.54296875" style="23" customWidth="1"/>
    <col min="4" max="4" width="7.54296875" style="23" customWidth="1"/>
    <col min="5" max="5" width="8.54296875" style="23" customWidth="1"/>
    <col min="6" max="6" width="13.453125" style="40" customWidth="1"/>
    <col min="7" max="7" width="13.54296875" style="40" customWidth="1"/>
    <col min="8" max="16384" width="8.7265625" style="23"/>
  </cols>
  <sheetData>
    <row r="1" spans="1:7" ht="30" customHeight="1" x14ac:dyDescent="0.25">
      <c r="A1" s="515"/>
      <c r="B1" s="515"/>
      <c r="C1" s="515"/>
      <c r="D1" s="515"/>
      <c r="E1" s="515"/>
      <c r="F1" s="515"/>
      <c r="G1" s="515"/>
    </row>
    <row r="2" spans="1:7" ht="17.149999999999999" customHeight="1" x14ac:dyDescent="0.25">
      <c r="A2" s="515" t="s">
        <v>831</v>
      </c>
      <c r="B2" s="515"/>
      <c r="C2" s="515"/>
      <c r="D2" s="515"/>
      <c r="E2" s="515"/>
      <c r="F2" s="515"/>
      <c r="G2" s="515"/>
    </row>
    <row r="3" spans="1:7" ht="12" thickBot="1" x14ac:dyDescent="0.3">
      <c r="A3" s="516" t="s">
        <v>63</v>
      </c>
      <c r="B3" s="516"/>
      <c r="C3" s="516"/>
      <c r="D3" s="516"/>
      <c r="E3" s="516"/>
      <c r="F3" s="516"/>
      <c r="G3" s="516"/>
    </row>
    <row r="4" spans="1:7" s="34" customFormat="1" ht="30" customHeight="1" thickBot="1" x14ac:dyDescent="0.3">
      <c r="A4" s="14" t="s">
        <v>27</v>
      </c>
      <c r="B4" s="14" t="s">
        <v>386</v>
      </c>
      <c r="C4" s="14" t="s">
        <v>1</v>
      </c>
      <c r="D4" s="14" t="s">
        <v>2</v>
      </c>
      <c r="E4" s="14" t="s">
        <v>6</v>
      </c>
      <c r="F4" s="33" t="s">
        <v>3</v>
      </c>
      <c r="G4" s="33" t="s">
        <v>4</v>
      </c>
    </row>
    <row r="5" spans="1:7" x14ac:dyDescent="0.25">
      <c r="A5" s="22"/>
      <c r="B5" s="20" t="s">
        <v>430</v>
      </c>
      <c r="C5" s="20" t="s">
        <v>63</v>
      </c>
      <c r="D5" s="24"/>
      <c r="E5" s="24"/>
      <c r="F5" s="35"/>
      <c r="G5" s="35"/>
    </row>
    <row r="6" spans="1:7" ht="14.65" customHeight="1" x14ac:dyDescent="0.25">
      <c r="A6" s="91"/>
      <c r="B6" s="92"/>
      <c r="C6" s="92"/>
      <c r="D6" s="92"/>
      <c r="E6" s="92"/>
      <c r="F6" s="93"/>
      <c r="G6" s="93"/>
    </row>
    <row r="7" spans="1:7" ht="23" x14ac:dyDescent="0.25">
      <c r="A7" s="22"/>
      <c r="B7" s="20" t="s">
        <v>64</v>
      </c>
      <c r="C7" s="20" t="s">
        <v>65</v>
      </c>
      <c r="D7" s="24"/>
      <c r="E7" s="24"/>
      <c r="F7" s="35"/>
      <c r="G7" s="35"/>
    </row>
    <row r="8" spans="1:7" x14ac:dyDescent="0.25">
      <c r="A8" s="91"/>
      <c r="B8" s="92"/>
      <c r="C8" s="92"/>
      <c r="D8" s="92"/>
      <c r="E8" s="92"/>
      <c r="F8" s="93"/>
      <c r="G8" s="93"/>
    </row>
    <row r="9" spans="1:7" x14ac:dyDescent="0.25">
      <c r="A9" s="22" t="s">
        <v>431</v>
      </c>
      <c r="B9" s="19" t="s">
        <v>51</v>
      </c>
      <c r="C9" s="19" t="s">
        <v>66</v>
      </c>
      <c r="D9" s="21" t="s">
        <v>7</v>
      </c>
      <c r="E9" s="21">
        <v>1</v>
      </c>
      <c r="F9" s="35"/>
      <c r="G9" s="35">
        <f>F9*E9</f>
        <v>0</v>
      </c>
    </row>
    <row r="10" spans="1:7" x14ac:dyDescent="0.25">
      <c r="A10" s="91"/>
      <c r="B10" s="92"/>
      <c r="C10" s="92"/>
      <c r="D10" s="92"/>
      <c r="E10" s="92"/>
      <c r="F10" s="93"/>
      <c r="G10" s="93"/>
    </row>
    <row r="11" spans="1:7" x14ac:dyDescent="0.25">
      <c r="A11" s="22"/>
      <c r="B11" s="20" t="s">
        <v>9</v>
      </c>
      <c r="C11" s="20" t="s">
        <v>67</v>
      </c>
      <c r="D11" s="24"/>
      <c r="E11" s="24"/>
      <c r="F11" s="35"/>
      <c r="G11" s="35"/>
    </row>
    <row r="12" spans="1:7" x14ac:dyDescent="0.25">
      <c r="A12" s="91"/>
      <c r="B12" s="92"/>
      <c r="C12" s="92"/>
      <c r="D12" s="92"/>
      <c r="E12" s="92"/>
      <c r="F12" s="93"/>
      <c r="G12" s="93"/>
    </row>
    <row r="13" spans="1:7" ht="23" x14ac:dyDescent="0.25">
      <c r="A13" s="22"/>
      <c r="B13" s="20" t="s">
        <v>10</v>
      </c>
      <c r="C13" s="20" t="s">
        <v>68</v>
      </c>
      <c r="D13" s="24"/>
      <c r="E13" s="24"/>
      <c r="F13" s="35"/>
      <c r="G13" s="35"/>
    </row>
    <row r="14" spans="1:7" x14ac:dyDescent="0.25">
      <c r="A14" s="22"/>
      <c r="B14" s="19"/>
      <c r="C14" s="19"/>
      <c r="D14" s="24"/>
      <c r="E14" s="24"/>
      <c r="F14" s="35"/>
      <c r="G14" s="35"/>
    </row>
    <row r="15" spans="1:7" ht="22.4" customHeight="1" x14ac:dyDescent="0.25">
      <c r="A15" s="22" t="s">
        <v>432</v>
      </c>
      <c r="B15" s="19" t="s">
        <v>69</v>
      </c>
      <c r="C15" s="19" t="s">
        <v>70</v>
      </c>
      <c r="D15" s="21" t="s">
        <v>7</v>
      </c>
      <c r="E15" s="21">
        <v>1</v>
      </c>
      <c r="F15" s="35"/>
      <c r="G15" s="35">
        <f>F15*E15</f>
        <v>0</v>
      </c>
    </row>
    <row r="16" spans="1:7" x14ac:dyDescent="0.25">
      <c r="A16" s="22"/>
      <c r="B16" s="19"/>
      <c r="C16" s="19"/>
      <c r="D16" s="24"/>
      <c r="E16" s="24"/>
      <c r="F16" s="35"/>
      <c r="G16" s="35"/>
    </row>
    <row r="17" spans="1:7" ht="23.65" customHeight="1" x14ac:dyDescent="0.25">
      <c r="A17" s="22" t="s">
        <v>433</v>
      </c>
      <c r="B17" s="19" t="s">
        <v>71</v>
      </c>
      <c r="C17" s="19" t="s">
        <v>72</v>
      </c>
      <c r="D17" s="21" t="s">
        <v>7</v>
      </c>
      <c r="E17" s="21">
        <v>1</v>
      </c>
      <c r="F17" s="35"/>
      <c r="G17" s="35">
        <f>F17*E17</f>
        <v>0</v>
      </c>
    </row>
    <row r="18" spans="1:7" x14ac:dyDescent="0.25">
      <c r="A18" s="22"/>
      <c r="B18" s="19"/>
      <c r="C18" s="19"/>
      <c r="D18" s="24"/>
      <c r="E18" s="24"/>
      <c r="F18" s="35"/>
      <c r="G18" s="35"/>
    </row>
    <row r="19" spans="1:7" ht="25.4" customHeight="1" x14ac:dyDescent="0.25">
      <c r="A19" s="22" t="s">
        <v>434</v>
      </c>
      <c r="B19" s="19" t="s">
        <v>435</v>
      </c>
      <c r="C19" s="19" t="s">
        <v>73</v>
      </c>
      <c r="D19" s="21" t="s">
        <v>7</v>
      </c>
      <c r="E19" s="21">
        <v>1</v>
      </c>
      <c r="F19" s="35"/>
      <c r="G19" s="35">
        <f>F19*E19</f>
        <v>0</v>
      </c>
    </row>
    <row r="20" spans="1:7" x14ac:dyDescent="0.25">
      <c r="A20" s="22"/>
      <c r="B20" s="19"/>
      <c r="C20" s="19"/>
      <c r="D20" s="24"/>
      <c r="E20" s="24"/>
      <c r="F20" s="35"/>
      <c r="G20" s="35"/>
    </row>
    <row r="21" spans="1:7" ht="23" x14ac:dyDescent="0.25">
      <c r="A21" s="22" t="s">
        <v>436</v>
      </c>
      <c r="B21" s="19" t="s">
        <v>74</v>
      </c>
      <c r="C21" s="19" t="s">
        <v>75</v>
      </c>
      <c r="D21" s="21" t="s">
        <v>7</v>
      </c>
      <c r="E21" s="21">
        <v>1</v>
      </c>
      <c r="F21" s="35"/>
      <c r="G21" s="35">
        <f>F21*E21</f>
        <v>0</v>
      </c>
    </row>
    <row r="22" spans="1:7" x14ac:dyDescent="0.25">
      <c r="A22" s="22"/>
      <c r="B22" s="19"/>
      <c r="C22" s="19"/>
      <c r="D22" s="24"/>
      <c r="E22" s="24"/>
      <c r="F22" s="35"/>
      <c r="G22" s="35"/>
    </row>
    <row r="23" spans="1:7" ht="24" customHeight="1" x14ac:dyDescent="0.25">
      <c r="A23" s="22" t="s">
        <v>437</v>
      </c>
      <c r="B23" s="19" t="s">
        <v>438</v>
      </c>
      <c r="C23" s="19" t="s">
        <v>76</v>
      </c>
      <c r="D23" s="21" t="s">
        <v>7</v>
      </c>
      <c r="E23" s="21">
        <v>1</v>
      </c>
      <c r="F23" s="35"/>
      <c r="G23" s="35">
        <f>F23*E23</f>
        <v>0</v>
      </c>
    </row>
    <row r="24" spans="1:7" x14ac:dyDescent="0.25">
      <c r="A24" s="22"/>
      <c r="B24" s="19"/>
      <c r="C24" s="19"/>
      <c r="D24" s="24"/>
      <c r="E24" s="24"/>
      <c r="F24" s="35"/>
      <c r="G24" s="35"/>
    </row>
    <row r="25" spans="1:7" x14ac:dyDescent="0.25">
      <c r="A25" s="22"/>
      <c r="B25" s="20" t="s">
        <v>11</v>
      </c>
      <c r="C25" s="20" t="s">
        <v>77</v>
      </c>
      <c r="D25" s="24"/>
      <c r="E25" s="24"/>
      <c r="F25" s="35"/>
      <c r="G25" s="35"/>
    </row>
    <row r="26" spans="1:7" x14ac:dyDescent="0.25">
      <c r="A26" s="22"/>
      <c r="B26" s="19"/>
      <c r="C26" s="19"/>
      <c r="D26" s="24"/>
      <c r="E26" s="24"/>
      <c r="F26" s="35"/>
      <c r="G26" s="35"/>
    </row>
    <row r="27" spans="1:7" x14ac:dyDescent="0.25">
      <c r="A27" s="22" t="s">
        <v>439</v>
      </c>
      <c r="B27" s="19" t="s">
        <v>78</v>
      </c>
      <c r="C27" s="19" t="s">
        <v>79</v>
      </c>
      <c r="D27" s="21" t="s">
        <v>7</v>
      </c>
      <c r="E27" s="21">
        <v>1</v>
      </c>
      <c r="F27" s="35"/>
      <c r="G27" s="35">
        <f>F27*E27</f>
        <v>0</v>
      </c>
    </row>
    <row r="28" spans="1:7" x14ac:dyDescent="0.25">
      <c r="A28" s="22"/>
      <c r="B28" s="19"/>
      <c r="C28" s="19"/>
      <c r="D28" s="24"/>
      <c r="E28" s="24"/>
      <c r="F28" s="35"/>
      <c r="G28" s="35"/>
    </row>
    <row r="29" spans="1:7" x14ac:dyDescent="0.25">
      <c r="A29" s="22" t="s">
        <v>440</v>
      </c>
      <c r="B29" s="19" t="s">
        <v>80</v>
      </c>
      <c r="C29" s="19" t="s">
        <v>81</v>
      </c>
      <c r="D29" s="21" t="s">
        <v>7</v>
      </c>
      <c r="E29" s="21">
        <v>1</v>
      </c>
      <c r="F29" s="35"/>
      <c r="G29" s="35">
        <f>F29*E29</f>
        <v>0</v>
      </c>
    </row>
    <row r="30" spans="1:7" x14ac:dyDescent="0.25">
      <c r="A30" s="22"/>
      <c r="B30" s="19"/>
      <c r="C30" s="19"/>
      <c r="D30" s="24"/>
      <c r="E30" s="24"/>
      <c r="F30" s="35"/>
      <c r="G30" s="35"/>
    </row>
    <row r="31" spans="1:7" x14ac:dyDescent="0.25">
      <c r="A31" s="22" t="s">
        <v>441</v>
      </c>
      <c r="B31" s="19" t="s">
        <v>82</v>
      </c>
      <c r="C31" s="19" t="s">
        <v>83</v>
      </c>
      <c r="D31" s="21" t="s">
        <v>7</v>
      </c>
      <c r="E31" s="21">
        <v>1</v>
      </c>
      <c r="F31" s="35"/>
      <c r="G31" s="35">
        <f>F31*E31</f>
        <v>0</v>
      </c>
    </row>
    <row r="32" spans="1:7" x14ac:dyDescent="0.25">
      <c r="A32" s="22"/>
      <c r="B32" s="19"/>
      <c r="C32" s="19"/>
      <c r="D32" s="24"/>
      <c r="E32" s="24"/>
      <c r="F32" s="35"/>
      <c r="G32" s="35"/>
    </row>
    <row r="33" spans="1:7" x14ac:dyDescent="0.25">
      <c r="A33" s="22" t="s">
        <v>442</v>
      </c>
      <c r="B33" s="19" t="s">
        <v>84</v>
      </c>
      <c r="C33" s="19" t="s">
        <v>85</v>
      </c>
      <c r="D33" s="21" t="s">
        <v>7</v>
      </c>
      <c r="E33" s="21">
        <v>1</v>
      </c>
      <c r="F33" s="35"/>
      <c r="G33" s="35">
        <f>F33*E33</f>
        <v>0</v>
      </c>
    </row>
    <row r="34" spans="1:7" x14ac:dyDescent="0.25">
      <c r="A34" s="22"/>
      <c r="B34" s="19"/>
      <c r="C34" s="19"/>
      <c r="D34" s="24"/>
      <c r="E34" s="24"/>
      <c r="F34" s="35"/>
      <c r="G34" s="35"/>
    </row>
    <row r="35" spans="1:7" x14ac:dyDescent="0.25">
      <c r="A35" s="22" t="s">
        <v>443</v>
      </c>
      <c r="B35" s="19" t="s">
        <v>86</v>
      </c>
      <c r="C35" s="19" t="s">
        <v>87</v>
      </c>
      <c r="D35" s="21" t="s">
        <v>7</v>
      </c>
      <c r="E35" s="21">
        <v>1</v>
      </c>
      <c r="F35" s="35"/>
      <c r="G35" s="35">
        <f>F35*E35</f>
        <v>0</v>
      </c>
    </row>
    <row r="36" spans="1:7" x14ac:dyDescent="0.25">
      <c r="A36" s="22"/>
      <c r="B36" s="19"/>
      <c r="C36" s="19"/>
      <c r="D36" s="24"/>
      <c r="E36" s="24"/>
      <c r="F36" s="35"/>
      <c r="G36" s="35"/>
    </row>
    <row r="37" spans="1:7" ht="29.15" customHeight="1" x14ac:dyDescent="0.25">
      <c r="A37" s="22" t="s">
        <v>444</v>
      </c>
      <c r="B37" s="19" t="s">
        <v>88</v>
      </c>
      <c r="C37" s="19" t="s">
        <v>89</v>
      </c>
      <c r="D37" s="21" t="s">
        <v>7</v>
      </c>
      <c r="E37" s="21">
        <v>1</v>
      </c>
      <c r="F37" s="35"/>
      <c r="G37" s="35">
        <f>F37*E37</f>
        <v>0</v>
      </c>
    </row>
    <row r="38" spans="1:7" x14ac:dyDescent="0.25">
      <c r="A38" s="22"/>
      <c r="B38" s="19"/>
      <c r="C38" s="19"/>
      <c r="D38" s="24"/>
      <c r="E38" s="24"/>
      <c r="F38" s="35"/>
      <c r="G38" s="35"/>
    </row>
    <row r="39" spans="1:7" ht="24" customHeight="1" x14ac:dyDescent="0.25">
      <c r="A39" s="22" t="s">
        <v>445</v>
      </c>
      <c r="B39" s="19" t="s">
        <v>90</v>
      </c>
      <c r="C39" s="19" t="s">
        <v>91</v>
      </c>
      <c r="D39" s="21" t="s">
        <v>7</v>
      </c>
      <c r="E39" s="21">
        <v>1</v>
      </c>
      <c r="F39" s="35"/>
      <c r="G39" s="35">
        <f>F39*E39</f>
        <v>0</v>
      </c>
    </row>
    <row r="40" spans="1:7" x14ac:dyDescent="0.25">
      <c r="A40" s="22"/>
      <c r="B40" s="19"/>
      <c r="C40" s="19"/>
      <c r="D40" s="24"/>
      <c r="E40" s="24"/>
      <c r="F40" s="35"/>
      <c r="G40" s="35"/>
    </row>
    <row r="41" spans="1:7" x14ac:dyDescent="0.25">
      <c r="A41" s="22" t="s">
        <v>446</v>
      </c>
      <c r="B41" s="19" t="s">
        <v>92</v>
      </c>
      <c r="C41" s="19" t="s">
        <v>93</v>
      </c>
      <c r="D41" s="21" t="s">
        <v>7</v>
      </c>
      <c r="E41" s="21">
        <v>1</v>
      </c>
      <c r="F41" s="35"/>
      <c r="G41" s="35">
        <f>F41*E41</f>
        <v>0</v>
      </c>
    </row>
    <row r="42" spans="1:7" x14ac:dyDescent="0.25">
      <c r="A42" s="22"/>
      <c r="B42" s="19"/>
      <c r="C42" s="19"/>
      <c r="D42" s="24"/>
      <c r="E42" s="24"/>
      <c r="F42" s="35"/>
      <c r="G42" s="35"/>
    </row>
    <row r="43" spans="1:7" x14ac:dyDescent="0.25">
      <c r="A43" s="22" t="s">
        <v>447</v>
      </c>
      <c r="B43" s="19" t="s">
        <v>448</v>
      </c>
      <c r="C43" s="19" t="s">
        <v>23</v>
      </c>
      <c r="D43" s="21" t="s">
        <v>7</v>
      </c>
      <c r="E43" s="21">
        <v>1</v>
      </c>
      <c r="F43" s="35"/>
      <c r="G43" s="35">
        <f>F43*E43</f>
        <v>0</v>
      </c>
    </row>
    <row r="44" spans="1:7" x14ac:dyDescent="0.25">
      <c r="A44" s="94"/>
      <c r="B44" s="95"/>
      <c r="C44" s="95"/>
      <c r="D44" s="95"/>
      <c r="E44" s="95"/>
      <c r="F44" s="96"/>
      <c r="G44" s="96"/>
    </row>
    <row r="45" spans="1:7" x14ac:dyDescent="0.25">
      <c r="A45" s="22" t="s">
        <v>449</v>
      </c>
      <c r="B45" s="19" t="s">
        <v>0</v>
      </c>
      <c r="C45" s="19" t="s">
        <v>94</v>
      </c>
      <c r="D45" s="21" t="s">
        <v>7</v>
      </c>
      <c r="E45" s="21">
        <v>1</v>
      </c>
      <c r="F45" s="97"/>
      <c r="G45" s="97">
        <f>F45*E45</f>
        <v>0</v>
      </c>
    </row>
    <row r="46" spans="1:7" x14ac:dyDescent="0.25">
      <c r="A46" s="22"/>
      <c r="B46" s="19"/>
      <c r="C46" s="19"/>
      <c r="D46" s="24"/>
      <c r="E46" s="24"/>
      <c r="F46" s="96"/>
      <c r="G46" s="96"/>
    </row>
    <row r="47" spans="1:7" x14ac:dyDescent="0.25">
      <c r="A47" s="22" t="s">
        <v>450</v>
      </c>
      <c r="B47" s="19" t="s">
        <v>13</v>
      </c>
      <c r="C47" s="19" t="s">
        <v>95</v>
      </c>
      <c r="D47" s="21" t="s">
        <v>7</v>
      </c>
      <c r="E47" s="21">
        <v>1</v>
      </c>
      <c r="F47" s="97"/>
      <c r="G47" s="97">
        <f>F47*E47</f>
        <v>0</v>
      </c>
    </row>
    <row r="48" spans="1:7" x14ac:dyDescent="0.25">
      <c r="A48" s="94"/>
      <c r="B48" s="95"/>
      <c r="C48" s="95"/>
      <c r="D48" s="95"/>
      <c r="E48" s="95"/>
      <c r="F48" s="96"/>
      <c r="G48" s="96"/>
    </row>
    <row r="49" spans="1:16" ht="14.65" customHeight="1" x14ac:dyDescent="0.25">
      <c r="A49" s="22" t="s">
        <v>451</v>
      </c>
      <c r="B49" s="19" t="s">
        <v>452</v>
      </c>
      <c r="C49" s="19" t="s">
        <v>96</v>
      </c>
      <c r="D49" s="21" t="s">
        <v>7</v>
      </c>
      <c r="E49" s="21">
        <v>1</v>
      </c>
      <c r="F49" s="35"/>
      <c r="G49" s="35">
        <f>F49*E49</f>
        <v>0</v>
      </c>
    </row>
    <row r="50" spans="1:16" ht="14.65" customHeight="1" thickBot="1" x14ac:dyDescent="0.3">
      <c r="A50" s="22"/>
      <c r="B50" s="19"/>
      <c r="C50" s="19"/>
      <c r="D50" s="21"/>
      <c r="E50" s="21"/>
      <c r="F50" s="35"/>
      <c r="G50" s="35"/>
    </row>
    <row r="51" spans="1:16" ht="18" customHeight="1" thickBot="1" x14ac:dyDescent="0.3">
      <c r="A51" s="517" t="s">
        <v>397</v>
      </c>
      <c r="B51" s="517"/>
      <c r="C51" s="517"/>
      <c r="D51" s="517"/>
      <c r="E51" s="517"/>
      <c r="F51" s="517"/>
      <c r="G51" s="36">
        <f>SUM(G5:G50)</f>
        <v>0</v>
      </c>
    </row>
    <row r="52" spans="1:16" s="37" customFormat="1" ht="18" customHeight="1" thickBot="1" x14ac:dyDescent="0.3">
      <c r="A52" s="511" t="s">
        <v>398</v>
      </c>
      <c r="B52" s="512"/>
      <c r="C52" s="512"/>
      <c r="D52" s="512"/>
      <c r="E52" s="512"/>
      <c r="F52" s="513"/>
      <c r="G52" s="98">
        <f>G51</f>
        <v>0</v>
      </c>
    </row>
    <row r="53" spans="1:16" ht="25.5" customHeight="1" x14ac:dyDescent="0.25">
      <c r="A53" s="22"/>
      <c r="B53" s="19" t="s">
        <v>97</v>
      </c>
      <c r="C53" s="20" t="s">
        <v>98</v>
      </c>
      <c r="D53" s="24"/>
      <c r="E53" s="24"/>
      <c r="F53" s="35"/>
      <c r="G53" s="35"/>
    </row>
    <row r="54" spans="1:16" x14ac:dyDescent="0.25">
      <c r="A54" s="22"/>
      <c r="B54" s="19"/>
      <c r="C54" s="19"/>
      <c r="D54" s="24"/>
      <c r="E54" s="24"/>
      <c r="F54" s="35"/>
      <c r="G54" s="35"/>
      <c r="P54" s="38"/>
    </row>
    <row r="55" spans="1:16" ht="40.15" customHeight="1" x14ac:dyDescent="0.25">
      <c r="A55" s="22" t="s">
        <v>453</v>
      </c>
      <c r="B55" s="20"/>
      <c r="C55" s="19" t="s">
        <v>99</v>
      </c>
      <c r="D55" s="21" t="s">
        <v>7</v>
      </c>
      <c r="E55" s="21">
        <v>1</v>
      </c>
      <c r="F55" s="35"/>
      <c r="G55" s="35">
        <f>F55*E55</f>
        <v>0</v>
      </c>
    </row>
    <row r="56" spans="1:16" x14ac:dyDescent="0.25">
      <c r="A56" s="22"/>
      <c r="B56" s="19"/>
      <c r="C56" s="19"/>
      <c r="D56" s="24"/>
      <c r="E56" s="24"/>
      <c r="F56" s="35"/>
      <c r="G56" s="35"/>
    </row>
    <row r="57" spans="1:16" ht="23" x14ac:dyDescent="0.25">
      <c r="A57" s="22" t="s">
        <v>454</v>
      </c>
      <c r="B57" s="19"/>
      <c r="C57" s="19" t="s">
        <v>100</v>
      </c>
      <c r="D57" s="21" t="s">
        <v>7</v>
      </c>
      <c r="E57" s="21">
        <v>1</v>
      </c>
      <c r="F57" s="35"/>
      <c r="G57" s="35">
        <f>F57*E57</f>
        <v>0</v>
      </c>
    </row>
    <row r="58" spans="1:16" x14ac:dyDescent="0.25">
      <c r="A58" s="22"/>
      <c r="B58" s="19"/>
      <c r="C58" s="19"/>
      <c r="D58" s="24"/>
      <c r="E58" s="24"/>
      <c r="F58" s="35"/>
      <c r="G58" s="35"/>
    </row>
    <row r="59" spans="1:16" ht="37.15" customHeight="1" x14ac:dyDescent="0.25">
      <c r="A59" s="22" t="s">
        <v>455</v>
      </c>
      <c r="B59" s="20"/>
      <c r="C59" s="19" t="s">
        <v>101</v>
      </c>
      <c r="D59" s="21" t="s">
        <v>7</v>
      </c>
      <c r="E59" s="21">
        <v>1</v>
      </c>
      <c r="F59" s="35"/>
      <c r="G59" s="35">
        <f>F59*E59</f>
        <v>0</v>
      </c>
    </row>
    <row r="60" spans="1:16" x14ac:dyDescent="0.25">
      <c r="A60" s="22"/>
      <c r="B60" s="19"/>
      <c r="C60" s="19"/>
      <c r="D60" s="24"/>
      <c r="E60" s="24"/>
      <c r="F60" s="35"/>
      <c r="G60" s="35"/>
    </row>
    <row r="61" spans="1:16" ht="36" customHeight="1" x14ac:dyDescent="0.25">
      <c r="A61" s="22" t="s">
        <v>456</v>
      </c>
      <c r="B61" s="19" t="s">
        <v>102</v>
      </c>
      <c r="C61" s="19" t="s">
        <v>103</v>
      </c>
      <c r="D61" s="21" t="s">
        <v>7</v>
      </c>
      <c r="E61" s="21">
        <v>1</v>
      </c>
      <c r="F61" s="35"/>
      <c r="G61" s="35">
        <f>F61*E61</f>
        <v>0</v>
      </c>
    </row>
    <row r="62" spans="1:16" x14ac:dyDescent="0.25">
      <c r="A62" s="22"/>
      <c r="B62" s="19"/>
      <c r="C62" s="19"/>
      <c r="D62" s="24"/>
      <c r="E62" s="24"/>
      <c r="F62" s="35"/>
      <c r="G62" s="35"/>
    </row>
    <row r="63" spans="1:16" x14ac:dyDescent="0.25">
      <c r="A63" s="22"/>
      <c r="B63" s="20" t="s">
        <v>104</v>
      </c>
      <c r="C63" s="20" t="s">
        <v>105</v>
      </c>
      <c r="D63" s="24"/>
      <c r="E63" s="24"/>
      <c r="F63" s="35"/>
      <c r="G63" s="35"/>
    </row>
    <row r="64" spans="1:16" x14ac:dyDescent="0.25">
      <c r="A64" s="22"/>
      <c r="B64" s="19"/>
      <c r="C64" s="19"/>
      <c r="D64" s="24"/>
      <c r="E64" s="24"/>
      <c r="F64" s="35"/>
      <c r="G64" s="35"/>
    </row>
    <row r="65" spans="1:7" x14ac:dyDescent="0.25">
      <c r="A65" s="22" t="s">
        <v>457</v>
      </c>
      <c r="B65" s="19" t="s">
        <v>106</v>
      </c>
      <c r="C65" s="19" t="s">
        <v>24</v>
      </c>
      <c r="D65" s="21" t="s">
        <v>22</v>
      </c>
      <c r="E65" s="21">
        <v>12</v>
      </c>
      <c r="F65" s="35"/>
      <c r="G65" s="35">
        <f>F65*E65</f>
        <v>0</v>
      </c>
    </row>
    <row r="66" spans="1:7" x14ac:dyDescent="0.25">
      <c r="A66" s="22"/>
      <c r="B66" s="19"/>
      <c r="C66" s="19"/>
      <c r="D66" s="24"/>
      <c r="E66" s="24"/>
      <c r="F66" s="35"/>
      <c r="G66" s="35"/>
    </row>
    <row r="67" spans="1:7" ht="23" x14ac:dyDescent="0.25">
      <c r="A67" s="22" t="s">
        <v>458</v>
      </c>
      <c r="B67" s="19" t="s">
        <v>14</v>
      </c>
      <c r="C67" s="19" t="s">
        <v>29</v>
      </c>
      <c r="D67" s="21" t="s">
        <v>22</v>
      </c>
      <c r="E67" s="21">
        <v>12</v>
      </c>
      <c r="F67" s="35"/>
      <c r="G67" s="35">
        <f>F67*E67</f>
        <v>0</v>
      </c>
    </row>
    <row r="68" spans="1:7" x14ac:dyDescent="0.25">
      <c r="A68" s="22"/>
      <c r="B68" s="19"/>
      <c r="C68" s="19"/>
      <c r="D68" s="24"/>
      <c r="E68" s="24"/>
      <c r="F68" s="35"/>
      <c r="G68" s="35"/>
    </row>
    <row r="69" spans="1:7" ht="28.9" customHeight="1" x14ac:dyDescent="0.25">
      <c r="A69" s="22"/>
      <c r="B69" s="20" t="s">
        <v>15</v>
      </c>
      <c r="C69" s="20" t="s">
        <v>31</v>
      </c>
      <c r="D69" s="24"/>
      <c r="E69" s="24"/>
      <c r="F69" s="35"/>
      <c r="G69" s="35"/>
    </row>
    <row r="70" spans="1:7" x14ac:dyDescent="0.25">
      <c r="A70" s="22"/>
      <c r="B70" s="19"/>
      <c r="C70" s="19"/>
      <c r="D70" s="24"/>
      <c r="E70" s="24"/>
      <c r="F70" s="35"/>
      <c r="G70" s="35"/>
    </row>
    <row r="71" spans="1:7" x14ac:dyDescent="0.25">
      <c r="A71" s="22" t="s">
        <v>459</v>
      </c>
      <c r="B71" s="19" t="s">
        <v>33</v>
      </c>
      <c r="C71" s="19" t="s">
        <v>70</v>
      </c>
      <c r="D71" s="21" t="s">
        <v>22</v>
      </c>
      <c r="E71" s="21">
        <v>12</v>
      </c>
      <c r="F71" s="35"/>
      <c r="G71" s="35">
        <f>F71*E71</f>
        <v>0</v>
      </c>
    </row>
    <row r="72" spans="1:7" x14ac:dyDescent="0.25">
      <c r="A72" s="22"/>
      <c r="B72" s="19"/>
      <c r="C72" s="19"/>
      <c r="D72" s="24"/>
      <c r="E72" s="24"/>
      <c r="F72" s="35"/>
      <c r="G72" s="35"/>
    </row>
    <row r="73" spans="1:7" x14ac:dyDescent="0.25">
      <c r="A73" s="22" t="s">
        <v>460</v>
      </c>
      <c r="B73" s="19" t="s">
        <v>35</v>
      </c>
      <c r="C73" s="19" t="s">
        <v>107</v>
      </c>
      <c r="D73" s="21" t="s">
        <v>22</v>
      </c>
      <c r="E73" s="21">
        <v>12</v>
      </c>
      <c r="F73" s="35"/>
      <c r="G73" s="35">
        <f>F73*E73</f>
        <v>0</v>
      </c>
    </row>
    <row r="74" spans="1:7" x14ac:dyDescent="0.25">
      <c r="A74" s="22"/>
      <c r="B74" s="19"/>
      <c r="C74" s="19"/>
      <c r="D74" s="24"/>
      <c r="E74" s="24"/>
      <c r="F74" s="35"/>
      <c r="G74" s="35"/>
    </row>
    <row r="75" spans="1:7" x14ac:dyDescent="0.25">
      <c r="A75" s="22" t="s">
        <v>461</v>
      </c>
      <c r="B75" s="19" t="s">
        <v>36</v>
      </c>
      <c r="C75" s="19" t="s">
        <v>108</v>
      </c>
      <c r="D75" s="21" t="s">
        <v>22</v>
      </c>
      <c r="E75" s="21">
        <v>12</v>
      </c>
      <c r="F75" s="35"/>
      <c r="G75" s="35">
        <f>F75*E75</f>
        <v>0</v>
      </c>
    </row>
    <row r="76" spans="1:7" x14ac:dyDescent="0.25">
      <c r="A76" s="22"/>
      <c r="B76" s="19"/>
      <c r="C76" s="19"/>
      <c r="D76" s="24"/>
      <c r="E76" s="24"/>
      <c r="F76" s="35"/>
      <c r="G76" s="35"/>
    </row>
    <row r="77" spans="1:7" x14ac:dyDescent="0.25">
      <c r="A77" s="22" t="s">
        <v>462</v>
      </c>
      <c r="B77" s="19" t="s">
        <v>28</v>
      </c>
      <c r="C77" s="19" t="s">
        <v>76</v>
      </c>
      <c r="D77" s="21" t="s">
        <v>22</v>
      </c>
      <c r="E77" s="21">
        <v>12</v>
      </c>
      <c r="F77" s="35"/>
      <c r="G77" s="35">
        <f>F77*E77</f>
        <v>0</v>
      </c>
    </row>
    <row r="78" spans="1:7" x14ac:dyDescent="0.25">
      <c r="A78" s="22"/>
      <c r="B78" s="19"/>
      <c r="C78" s="19"/>
      <c r="D78" s="24"/>
      <c r="E78" s="24"/>
      <c r="F78" s="35"/>
      <c r="G78" s="35"/>
    </row>
    <row r="79" spans="1:7" x14ac:dyDescent="0.25">
      <c r="A79" s="22" t="s">
        <v>463</v>
      </c>
      <c r="B79" s="19" t="s">
        <v>16</v>
      </c>
      <c r="C79" s="19" t="s">
        <v>12</v>
      </c>
      <c r="D79" s="24"/>
      <c r="E79" s="24"/>
      <c r="F79" s="35"/>
      <c r="G79" s="35"/>
    </row>
    <row r="80" spans="1:7" x14ac:dyDescent="0.25">
      <c r="A80" s="94"/>
      <c r="B80" s="95"/>
      <c r="C80" s="95"/>
      <c r="D80" s="95"/>
      <c r="E80" s="95"/>
      <c r="F80" s="96"/>
      <c r="G80" s="96"/>
    </row>
    <row r="81" spans="1:7" x14ac:dyDescent="0.25">
      <c r="A81" s="22" t="s">
        <v>464</v>
      </c>
      <c r="B81" s="19" t="s">
        <v>109</v>
      </c>
      <c r="C81" s="19" t="s">
        <v>79</v>
      </c>
      <c r="D81" s="21" t="s">
        <v>22</v>
      </c>
      <c r="E81" s="21">
        <v>12</v>
      </c>
      <c r="F81" s="35"/>
      <c r="G81" s="35">
        <f>F81*E81</f>
        <v>0</v>
      </c>
    </row>
    <row r="82" spans="1:7" x14ac:dyDescent="0.25">
      <c r="A82" s="22"/>
      <c r="B82" s="19"/>
      <c r="C82" s="19"/>
      <c r="D82" s="24"/>
      <c r="E82" s="24"/>
      <c r="F82" s="35"/>
      <c r="G82" s="35"/>
    </row>
    <row r="83" spans="1:7" x14ac:dyDescent="0.25">
      <c r="A83" s="22" t="s">
        <v>465</v>
      </c>
      <c r="B83" s="19" t="s">
        <v>110</v>
      </c>
      <c r="C83" s="19" t="s">
        <v>81</v>
      </c>
      <c r="D83" s="21" t="s">
        <v>22</v>
      </c>
      <c r="E83" s="21">
        <v>12</v>
      </c>
      <c r="F83" s="35"/>
      <c r="G83" s="35">
        <f>F83*E83</f>
        <v>0</v>
      </c>
    </row>
    <row r="84" spans="1:7" x14ac:dyDescent="0.25">
      <c r="A84" s="22"/>
      <c r="B84" s="19"/>
      <c r="C84" s="19"/>
      <c r="D84" s="24"/>
      <c r="E84" s="24"/>
      <c r="F84" s="35"/>
      <c r="G84" s="35"/>
    </row>
    <row r="85" spans="1:7" x14ac:dyDescent="0.25">
      <c r="A85" s="22" t="s">
        <v>466</v>
      </c>
      <c r="B85" s="19" t="s">
        <v>111</v>
      </c>
      <c r="C85" s="19" t="s">
        <v>83</v>
      </c>
      <c r="D85" s="21" t="s">
        <v>22</v>
      </c>
      <c r="E85" s="21">
        <v>12</v>
      </c>
      <c r="F85" s="35"/>
      <c r="G85" s="35">
        <f>F85*E85</f>
        <v>0</v>
      </c>
    </row>
    <row r="86" spans="1:7" x14ac:dyDescent="0.25">
      <c r="A86" s="22"/>
      <c r="B86" s="19"/>
      <c r="C86" s="19"/>
      <c r="D86" s="24"/>
      <c r="E86" s="24"/>
      <c r="F86" s="35"/>
      <c r="G86" s="35"/>
    </row>
    <row r="87" spans="1:7" x14ac:dyDescent="0.25">
      <c r="A87" s="22" t="s">
        <v>467</v>
      </c>
      <c r="B87" s="19" t="s">
        <v>112</v>
      </c>
      <c r="C87" s="19" t="s">
        <v>85</v>
      </c>
      <c r="D87" s="21" t="s">
        <v>22</v>
      </c>
      <c r="E87" s="21">
        <v>12</v>
      </c>
      <c r="F87" s="35"/>
      <c r="G87" s="35">
        <f>F87*E87</f>
        <v>0</v>
      </c>
    </row>
    <row r="88" spans="1:7" x14ac:dyDescent="0.25">
      <c r="A88" s="22"/>
      <c r="B88" s="19"/>
      <c r="C88" s="19"/>
      <c r="D88" s="24"/>
      <c r="E88" s="24"/>
      <c r="F88" s="35"/>
      <c r="G88" s="35"/>
    </row>
    <row r="89" spans="1:7" x14ac:dyDescent="0.25">
      <c r="A89" s="22" t="s">
        <v>468</v>
      </c>
      <c r="B89" s="19" t="s">
        <v>113</v>
      </c>
      <c r="C89" s="19" t="s">
        <v>87</v>
      </c>
      <c r="D89" s="21" t="s">
        <v>22</v>
      </c>
      <c r="E89" s="21">
        <v>12</v>
      </c>
      <c r="F89" s="35"/>
      <c r="G89" s="35">
        <f>F89*E89</f>
        <v>0</v>
      </c>
    </row>
    <row r="90" spans="1:7" x14ac:dyDescent="0.25">
      <c r="A90" s="22"/>
      <c r="B90" s="19"/>
      <c r="C90" s="19"/>
      <c r="D90" s="24"/>
      <c r="E90" s="24"/>
      <c r="F90" s="35"/>
      <c r="G90" s="35"/>
    </row>
    <row r="91" spans="1:7" ht="23" x14ac:dyDescent="0.25">
      <c r="A91" s="22" t="s">
        <v>469</v>
      </c>
      <c r="B91" s="19" t="s">
        <v>114</v>
      </c>
      <c r="C91" s="19" t="s">
        <v>89</v>
      </c>
      <c r="D91" s="21" t="s">
        <v>22</v>
      </c>
      <c r="E91" s="21">
        <v>12</v>
      </c>
      <c r="F91" s="35"/>
      <c r="G91" s="35">
        <f>F91*E91</f>
        <v>0</v>
      </c>
    </row>
    <row r="92" spans="1:7" x14ac:dyDescent="0.25">
      <c r="A92" s="22"/>
      <c r="B92" s="19"/>
      <c r="C92" s="19"/>
      <c r="D92" s="24"/>
      <c r="E92" s="24"/>
      <c r="F92" s="35"/>
      <c r="G92" s="35"/>
    </row>
    <row r="93" spans="1:7" ht="25.9" customHeight="1" thickBot="1" x14ac:dyDescent="0.3">
      <c r="A93" s="22" t="s">
        <v>470</v>
      </c>
      <c r="B93" s="19" t="s">
        <v>115</v>
      </c>
      <c r="C93" s="19" t="s">
        <v>91</v>
      </c>
      <c r="D93" s="21" t="s">
        <v>22</v>
      </c>
      <c r="E93" s="21">
        <v>12</v>
      </c>
      <c r="F93" s="35"/>
      <c r="G93" s="35">
        <f>F93*E93</f>
        <v>0</v>
      </c>
    </row>
    <row r="94" spans="1:7" ht="12" thickBot="1" x14ac:dyDescent="0.3">
      <c r="A94" s="518" t="s">
        <v>397</v>
      </c>
      <c r="B94" s="518"/>
      <c r="C94" s="518"/>
      <c r="D94" s="518"/>
      <c r="E94" s="518"/>
      <c r="F94" s="518"/>
      <c r="G94" s="36">
        <f>SUM(G52:G93)</f>
        <v>0</v>
      </c>
    </row>
    <row r="95" spans="1:7" ht="12" thickBot="1" x14ac:dyDescent="0.3">
      <c r="A95" s="511" t="s">
        <v>398</v>
      </c>
      <c r="B95" s="512"/>
      <c r="C95" s="512"/>
      <c r="D95" s="512"/>
      <c r="E95" s="512"/>
      <c r="F95" s="513"/>
      <c r="G95" s="101">
        <f>G94</f>
        <v>0</v>
      </c>
    </row>
    <row r="96" spans="1:7" x14ac:dyDescent="0.25">
      <c r="A96" s="22"/>
      <c r="B96" s="19"/>
      <c r="C96" s="19"/>
      <c r="D96" s="24"/>
      <c r="E96" s="24"/>
      <c r="F96" s="35"/>
      <c r="G96" s="35"/>
    </row>
    <row r="97" spans="1:7" x14ac:dyDescent="0.25">
      <c r="A97" s="22" t="s">
        <v>471</v>
      </c>
      <c r="B97" s="19" t="s">
        <v>116</v>
      </c>
      <c r="C97" s="19" t="s">
        <v>93</v>
      </c>
      <c r="D97" s="21" t="s">
        <v>22</v>
      </c>
      <c r="E97" s="21">
        <v>12</v>
      </c>
      <c r="F97" s="35"/>
      <c r="G97" s="35">
        <f>F97*E97</f>
        <v>0</v>
      </c>
    </row>
    <row r="98" spans="1:7" x14ac:dyDescent="0.25">
      <c r="A98" s="22"/>
      <c r="B98" s="19"/>
      <c r="C98" s="19"/>
      <c r="D98" s="24"/>
      <c r="E98" s="24"/>
      <c r="F98" s="35"/>
      <c r="G98" s="35"/>
    </row>
    <row r="99" spans="1:7" ht="23" x14ac:dyDescent="0.25">
      <c r="A99" s="22" t="s">
        <v>472</v>
      </c>
      <c r="B99" s="19" t="s">
        <v>17</v>
      </c>
      <c r="C99" s="19" t="s">
        <v>117</v>
      </c>
      <c r="D99" s="21" t="s">
        <v>22</v>
      </c>
      <c r="E99" s="21">
        <v>12</v>
      </c>
      <c r="F99" s="35"/>
      <c r="G99" s="35">
        <f>F99*E99</f>
        <v>0</v>
      </c>
    </row>
    <row r="100" spans="1:7" x14ac:dyDescent="0.25">
      <c r="A100" s="22"/>
      <c r="B100" s="19"/>
      <c r="C100" s="19"/>
      <c r="D100" s="24"/>
      <c r="E100" s="24"/>
      <c r="F100" s="35"/>
      <c r="G100" s="35"/>
    </row>
    <row r="101" spans="1:7" ht="23" x14ac:dyDescent="0.25">
      <c r="A101" s="22" t="s">
        <v>473</v>
      </c>
      <c r="B101" s="19" t="s">
        <v>18</v>
      </c>
      <c r="C101" s="19" t="s">
        <v>118</v>
      </c>
      <c r="D101" s="21" t="s">
        <v>22</v>
      </c>
      <c r="E101" s="21">
        <v>12</v>
      </c>
      <c r="F101" s="35"/>
      <c r="G101" s="35">
        <f>F101*E101</f>
        <v>0</v>
      </c>
    </row>
    <row r="102" spans="1:7" x14ac:dyDescent="0.25">
      <c r="A102" s="22"/>
      <c r="B102" s="19"/>
      <c r="C102" s="19"/>
      <c r="D102" s="24"/>
      <c r="E102" s="24"/>
      <c r="F102" s="35"/>
      <c r="G102" s="35"/>
    </row>
    <row r="103" spans="1:7" x14ac:dyDescent="0.25">
      <c r="A103" s="22" t="s">
        <v>474</v>
      </c>
      <c r="B103" s="19" t="s">
        <v>19</v>
      </c>
      <c r="C103" s="19" t="s">
        <v>119</v>
      </c>
      <c r="D103" s="21" t="s">
        <v>22</v>
      </c>
      <c r="E103" s="21">
        <v>12</v>
      </c>
      <c r="F103" s="35"/>
      <c r="G103" s="35">
        <f>F103*E103</f>
        <v>0</v>
      </c>
    </row>
    <row r="104" spans="1:7" x14ac:dyDescent="0.25">
      <c r="A104" s="22"/>
      <c r="B104" s="19"/>
      <c r="C104" s="19"/>
      <c r="D104" s="24"/>
      <c r="E104" s="24"/>
      <c r="F104" s="35"/>
      <c r="G104" s="35"/>
    </row>
    <row r="105" spans="1:7" x14ac:dyDescent="0.25">
      <c r="A105" s="22"/>
      <c r="B105" s="20" t="s">
        <v>120</v>
      </c>
      <c r="C105" s="20" t="s">
        <v>121</v>
      </c>
      <c r="D105" s="24"/>
      <c r="E105" s="24"/>
      <c r="F105" s="35"/>
      <c r="G105" s="35"/>
    </row>
    <row r="106" spans="1:7" x14ac:dyDescent="0.25">
      <c r="A106" s="22"/>
      <c r="B106" s="19"/>
      <c r="C106" s="19"/>
      <c r="D106" s="24"/>
      <c r="E106" s="24"/>
      <c r="F106" s="35"/>
      <c r="G106" s="35"/>
    </row>
    <row r="107" spans="1:7" x14ac:dyDescent="0.25">
      <c r="A107" s="22" t="s">
        <v>475</v>
      </c>
      <c r="B107" s="19"/>
      <c r="C107" s="19" t="s">
        <v>122</v>
      </c>
      <c r="D107" s="21" t="s">
        <v>22</v>
      </c>
      <c r="E107" s="21">
        <v>12</v>
      </c>
      <c r="F107" s="35"/>
      <c r="G107" s="35">
        <f>F107*E107</f>
        <v>0</v>
      </c>
    </row>
    <row r="108" spans="1:7" x14ac:dyDescent="0.25">
      <c r="A108" s="22"/>
      <c r="B108" s="19"/>
      <c r="C108" s="19"/>
      <c r="D108" s="24"/>
      <c r="E108" s="24"/>
      <c r="F108" s="35"/>
      <c r="G108" s="35"/>
    </row>
    <row r="109" spans="1:7" x14ac:dyDescent="0.25">
      <c r="A109" s="22" t="s">
        <v>476</v>
      </c>
      <c r="B109" s="19"/>
      <c r="C109" s="19" t="s">
        <v>123</v>
      </c>
      <c r="D109" s="21" t="s">
        <v>22</v>
      </c>
      <c r="E109" s="21">
        <v>12</v>
      </c>
      <c r="F109" s="35"/>
      <c r="G109" s="35">
        <f t="shared" ref="G109" si="0">F109*E109</f>
        <v>0</v>
      </c>
    </row>
    <row r="110" spans="1:7" x14ac:dyDescent="0.25">
      <c r="A110" s="22"/>
      <c r="B110" s="19"/>
      <c r="C110" s="19"/>
      <c r="D110" s="24"/>
      <c r="E110" s="24"/>
      <c r="F110" s="35"/>
      <c r="G110" s="35"/>
    </row>
    <row r="111" spans="1:7" x14ac:dyDescent="0.25">
      <c r="A111" s="22" t="s">
        <v>477</v>
      </c>
      <c r="B111" s="19"/>
      <c r="C111" s="19" t="s">
        <v>124</v>
      </c>
      <c r="D111" s="21" t="s">
        <v>22</v>
      </c>
      <c r="E111" s="21">
        <v>12</v>
      </c>
      <c r="F111" s="35"/>
      <c r="G111" s="35">
        <f t="shared" ref="G111" si="1">F111*E111</f>
        <v>0</v>
      </c>
    </row>
    <row r="112" spans="1:7" x14ac:dyDescent="0.25">
      <c r="A112" s="22"/>
      <c r="B112" s="19"/>
      <c r="C112" s="19"/>
      <c r="D112" s="24"/>
      <c r="E112" s="24"/>
      <c r="F112" s="35"/>
      <c r="G112" s="35"/>
    </row>
    <row r="113" spans="1:7" x14ac:dyDescent="0.25">
      <c r="A113" s="22" t="s">
        <v>478</v>
      </c>
      <c r="B113" s="19" t="s">
        <v>125</v>
      </c>
      <c r="C113" s="19" t="s">
        <v>126</v>
      </c>
      <c r="D113" s="21" t="s">
        <v>22</v>
      </c>
      <c r="E113" s="21">
        <v>12</v>
      </c>
      <c r="F113" s="35"/>
      <c r="G113" s="35">
        <f t="shared" ref="G113" si="2">F113*E113</f>
        <v>0</v>
      </c>
    </row>
    <row r="114" spans="1:7" x14ac:dyDescent="0.25">
      <c r="A114" s="22"/>
      <c r="B114" s="19"/>
      <c r="C114" s="19"/>
      <c r="D114" s="24"/>
      <c r="E114" s="24"/>
      <c r="F114" s="35"/>
      <c r="G114" s="35"/>
    </row>
    <row r="115" spans="1:7" x14ac:dyDescent="0.25">
      <c r="A115" s="22" t="s">
        <v>479</v>
      </c>
      <c r="B115" s="19" t="s">
        <v>127</v>
      </c>
      <c r="C115" s="19" t="s">
        <v>128</v>
      </c>
      <c r="D115" s="21" t="s">
        <v>22</v>
      </c>
      <c r="E115" s="21">
        <v>12</v>
      </c>
      <c r="F115" s="35"/>
      <c r="G115" s="35">
        <f t="shared" ref="G115" si="3">F115*E115</f>
        <v>0</v>
      </c>
    </row>
    <row r="116" spans="1:7" x14ac:dyDescent="0.25">
      <c r="A116" s="22"/>
      <c r="B116" s="19"/>
      <c r="C116" s="19"/>
      <c r="D116" s="21"/>
      <c r="E116" s="21"/>
      <c r="F116" s="35"/>
      <c r="G116" s="35"/>
    </row>
    <row r="117" spans="1:7" x14ac:dyDescent="0.25">
      <c r="A117" s="22"/>
      <c r="B117" s="19"/>
      <c r="C117" s="19"/>
      <c r="D117" s="21"/>
      <c r="E117" s="21"/>
      <c r="F117" s="35"/>
      <c r="G117" s="35"/>
    </row>
    <row r="118" spans="1:7" x14ac:dyDescent="0.25">
      <c r="A118" s="22"/>
      <c r="B118" s="19"/>
      <c r="C118" s="19"/>
      <c r="D118" s="21"/>
      <c r="E118" s="21"/>
      <c r="F118" s="35"/>
      <c r="G118" s="35"/>
    </row>
    <row r="119" spans="1:7" x14ac:dyDescent="0.25">
      <c r="A119" s="22"/>
      <c r="B119" s="19"/>
      <c r="C119" s="19"/>
      <c r="D119" s="21"/>
      <c r="E119" s="21"/>
      <c r="F119" s="35"/>
      <c r="G119" s="35"/>
    </row>
    <row r="120" spans="1:7" x14ac:dyDescent="0.25">
      <c r="A120" s="22"/>
      <c r="B120" s="19"/>
      <c r="C120" s="19"/>
      <c r="D120" s="21"/>
      <c r="E120" s="21"/>
      <c r="F120" s="35"/>
      <c r="G120" s="35"/>
    </row>
    <row r="121" spans="1:7" x14ac:dyDescent="0.25">
      <c r="A121" s="22"/>
      <c r="B121" s="19"/>
      <c r="C121" s="19"/>
      <c r="D121" s="21"/>
      <c r="E121" s="21"/>
      <c r="F121" s="35"/>
      <c r="G121" s="35"/>
    </row>
    <row r="122" spans="1:7" x14ac:dyDescent="0.25">
      <c r="A122" s="22"/>
      <c r="B122" s="19"/>
      <c r="C122" s="19"/>
      <c r="D122" s="21"/>
      <c r="E122" s="21"/>
      <c r="F122" s="35"/>
      <c r="G122" s="35"/>
    </row>
    <row r="123" spans="1:7" x14ac:dyDescent="0.25">
      <c r="A123" s="22"/>
      <c r="B123" s="19"/>
      <c r="C123" s="19"/>
      <c r="D123" s="21"/>
      <c r="E123" s="21"/>
      <c r="F123" s="35"/>
      <c r="G123" s="35"/>
    </row>
    <row r="124" spans="1:7" x14ac:dyDescent="0.25">
      <c r="A124" s="22"/>
      <c r="B124" s="19"/>
      <c r="C124" s="19"/>
      <c r="D124" s="21"/>
      <c r="E124" s="21"/>
      <c r="F124" s="35"/>
      <c r="G124" s="35"/>
    </row>
    <row r="125" spans="1:7" x14ac:dyDescent="0.25">
      <c r="A125" s="22"/>
      <c r="B125" s="19"/>
      <c r="C125" s="19"/>
      <c r="D125" s="21"/>
      <c r="E125" s="21"/>
      <c r="F125" s="35"/>
      <c r="G125" s="35"/>
    </row>
    <row r="126" spans="1:7" x14ac:dyDescent="0.25">
      <c r="A126" s="22"/>
      <c r="B126" s="19"/>
      <c r="C126" s="19"/>
      <c r="D126" s="21"/>
      <c r="E126" s="21"/>
      <c r="F126" s="35"/>
      <c r="G126" s="35"/>
    </row>
    <row r="127" spans="1:7" x14ac:dyDescent="0.25">
      <c r="A127" s="22"/>
      <c r="B127" s="19"/>
      <c r="C127" s="19"/>
      <c r="D127" s="21"/>
      <c r="E127" s="21"/>
      <c r="F127" s="35"/>
      <c r="G127" s="35"/>
    </row>
    <row r="128" spans="1:7" x14ac:dyDescent="0.25">
      <c r="A128" s="22"/>
      <c r="B128" s="19"/>
      <c r="C128" s="19"/>
      <c r="D128" s="21"/>
      <c r="E128" s="21"/>
      <c r="F128" s="35"/>
      <c r="G128" s="35"/>
    </row>
    <row r="129" spans="1:7" x14ac:dyDescent="0.25">
      <c r="A129" s="22"/>
      <c r="B129" s="19"/>
      <c r="C129" s="19"/>
      <c r="D129" s="21"/>
      <c r="E129" s="21"/>
      <c r="F129" s="35"/>
      <c r="G129" s="35"/>
    </row>
    <row r="130" spans="1:7" x14ac:dyDescent="0.25">
      <c r="A130" s="22"/>
      <c r="B130" s="19"/>
      <c r="C130" s="19"/>
      <c r="D130" s="21"/>
      <c r="E130" s="21"/>
      <c r="F130" s="35"/>
      <c r="G130" s="35"/>
    </row>
    <row r="131" spans="1:7" x14ac:dyDescent="0.25">
      <c r="A131" s="22"/>
      <c r="B131" s="19"/>
      <c r="C131" s="19"/>
      <c r="D131" s="21"/>
      <c r="E131" s="21"/>
      <c r="F131" s="35"/>
      <c r="G131" s="35"/>
    </row>
    <row r="132" spans="1:7" x14ac:dyDescent="0.25">
      <c r="A132" s="22"/>
      <c r="B132" s="19"/>
      <c r="C132" s="19"/>
      <c r="D132" s="21"/>
      <c r="E132" s="21"/>
      <c r="F132" s="35"/>
      <c r="G132" s="35"/>
    </row>
    <row r="133" spans="1:7" x14ac:dyDescent="0.25">
      <c r="A133" s="22"/>
      <c r="B133" s="19"/>
      <c r="C133" s="19"/>
      <c r="D133" s="21"/>
      <c r="E133" s="21"/>
      <c r="F133" s="35"/>
      <c r="G133" s="35"/>
    </row>
    <row r="134" spans="1:7" x14ac:dyDescent="0.25">
      <c r="A134" s="22"/>
      <c r="B134" s="19"/>
      <c r="C134" s="19"/>
      <c r="D134" s="21"/>
      <c r="E134" s="21"/>
      <c r="F134" s="35"/>
      <c r="G134" s="35"/>
    </row>
    <row r="135" spans="1:7" x14ac:dyDescent="0.25">
      <c r="A135" s="22"/>
      <c r="B135" s="19"/>
      <c r="C135" s="19"/>
      <c r="D135" s="21"/>
      <c r="E135" s="21"/>
      <c r="F135" s="35"/>
      <c r="G135" s="35"/>
    </row>
    <row r="136" spans="1:7" x14ac:dyDescent="0.25">
      <c r="A136" s="22"/>
      <c r="B136" s="19"/>
      <c r="C136" s="19"/>
      <c r="D136" s="21"/>
      <c r="E136" s="21"/>
      <c r="F136" s="35"/>
      <c r="G136" s="35"/>
    </row>
    <row r="137" spans="1:7" x14ac:dyDescent="0.25">
      <c r="A137" s="22"/>
      <c r="B137" s="19"/>
      <c r="C137" s="19"/>
      <c r="D137" s="21"/>
      <c r="E137" s="21"/>
      <c r="F137" s="35"/>
      <c r="G137" s="35"/>
    </row>
    <row r="138" spans="1:7" x14ac:dyDescent="0.25">
      <c r="A138" s="22"/>
      <c r="B138" s="19"/>
      <c r="C138" s="19"/>
      <c r="D138" s="21"/>
      <c r="E138" s="21"/>
      <c r="F138" s="35"/>
      <c r="G138" s="35"/>
    </row>
    <row r="139" spans="1:7" x14ac:dyDescent="0.25">
      <c r="A139" s="22"/>
      <c r="B139" s="19"/>
      <c r="C139" s="19"/>
      <c r="D139" s="21"/>
      <c r="E139" s="21"/>
      <c r="F139" s="35"/>
      <c r="G139" s="35"/>
    </row>
    <row r="140" spans="1:7" x14ac:dyDescent="0.25">
      <c r="A140" s="22"/>
      <c r="B140" s="19"/>
      <c r="C140" s="19"/>
      <c r="D140" s="21"/>
      <c r="E140" s="21"/>
      <c r="F140" s="35"/>
      <c r="G140" s="35"/>
    </row>
    <row r="141" spans="1:7" x14ac:dyDescent="0.25">
      <c r="A141" s="22"/>
      <c r="B141" s="19"/>
      <c r="C141" s="19"/>
      <c r="D141" s="21"/>
      <c r="E141" s="21"/>
      <c r="F141" s="35"/>
      <c r="G141" s="35"/>
    </row>
    <row r="142" spans="1:7" x14ac:dyDescent="0.25">
      <c r="A142" s="22"/>
      <c r="B142" s="19"/>
      <c r="C142" s="19"/>
      <c r="D142" s="21"/>
      <c r="E142" s="21"/>
      <c r="F142" s="35"/>
      <c r="G142" s="35"/>
    </row>
    <row r="143" spans="1:7" ht="12" thickBot="1" x14ac:dyDescent="0.3">
      <c r="A143" s="22"/>
      <c r="B143" s="19"/>
      <c r="C143" s="19"/>
      <c r="D143" s="21"/>
      <c r="E143" s="21"/>
      <c r="F143" s="35"/>
      <c r="G143" s="35"/>
    </row>
    <row r="144" spans="1:7" ht="18" customHeight="1" thickBot="1" x14ac:dyDescent="0.3">
      <c r="A144" s="514" t="s">
        <v>480</v>
      </c>
      <c r="B144" s="514"/>
      <c r="C144" s="514"/>
      <c r="D144" s="514"/>
      <c r="E144" s="514"/>
      <c r="F144" s="514"/>
      <c r="G144" s="36">
        <f>SUM(G95:G143)</f>
        <v>0</v>
      </c>
    </row>
    <row r="145" spans="1:7" x14ac:dyDescent="0.25">
      <c r="A145" s="25"/>
      <c r="B145" s="25"/>
      <c r="C145" s="25"/>
      <c r="D145" s="25"/>
      <c r="E145" s="25"/>
      <c r="F145" s="39"/>
      <c r="G145" s="39"/>
    </row>
    <row r="146" spans="1:7" x14ac:dyDescent="0.25">
      <c r="A146" s="25"/>
      <c r="B146" s="25"/>
      <c r="C146" s="25"/>
      <c r="D146" s="25"/>
      <c r="E146" s="25"/>
      <c r="F146" s="39"/>
      <c r="G146" s="39"/>
    </row>
  </sheetData>
  <mergeCells count="8">
    <mergeCell ref="A95:F95"/>
    <mergeCell ref="A144:F144"/>
    <mergeCell ref="A1:G1"/>
    <mergeCell ref="A2:G2"/>
    <mergeCell ref="A3:G3"/>
    <mergeCell ref="A51:F51"/>
    <mergeCell ref="A52:F52"/>
    <mergeCell ref="A94:F94"/>
  </mergeCells>
  <printOptions horizontalCentered="1"/>
  <pageMargins left="0.23622047244094491" right="0.23622047244094491" top="0.74803149606299213" bottom="0.74803149606299213" header="0.31496062992125984" footer="0.31496062992125984"/>
  <pageSetup paperSize="9" scale="90" fitToWidth="0" orientation="portrait" r:id="rId1"/>
  <headerFooter>
    <oddHeader>&amp;C&amp;72&amp;K00-013
DRAFT</oddHeader>
  </headerFooter>
  <rowBreaks count="3" manualBreakCount="3">
    <brk id="51" max="6" man="1"/>
    <brk id="94" max="15" man="1"/>
    <brk id="1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EA73B-17D9-4704-95F9-FCC8BED83AEE}">
  <sheetPr>
    <tabColor theme="9"/>
  </sheetPr>
  <dimension ref="A1:G130"/>
  <sheetViews>
    <sheetView showGridLines="0" view="pageBreakPreview" topLeftCell="A112" zoomScaleNormal="69" zoomScaleSheetLayoutView="100" zoomScalePageLayoutView="54" workbookViewId="0">
      <selection activeCell="F42" sqref="F42:F70"/>
    </sheetView>
  </sheetViews>
  <sheetFormatPr defaultColWidth="8.7265625" defaultRowHeight="12" x14ac:dyDescent="0.3"/>
  <cols>
    <col min="1" max="1" width="7.54296875" style="41" customWidth="1"/>
    <col min="2" max="2" width="9.54296875" style="41" customWidth="1"/>
    <col min="3" max="3" width="25.54296875" style="41" customWidth="1"/>
    <col min="4" max="4" width="7.54296875" style="41" customWidth="1"/>
    <col min="5" max="5" width="8.54296875" style="41" customWidth="1"/>
    <col min="6" max="6" width="11.54296875" style="41" customWidth="1"/>
    <col min="7" max="7" width="13.54296875" style="41" customWidth="1"/>
    <col min="8" max="16384" width="8.7265625" style="41"/>
  </cols>
  <sheetData>
    <row r="1" spans="1:7" ht="30" customHeight="1" x14ac:dyDescent="0.3">
      <c r="A1" s="522"/>
      <c r="B1" s="522"/>
      <c r="C1" s="522"/>
      <c r="D1" s="522"/>
      <c r="E1" s="522"/>
      <c r="F1" s="522"/>
      <c r="G1" s="522"/>
    </row>
    <row r="2" spans="1:7" ht="23.25" customHeight="1" x14ac:dyDescent="0.3">
      <c r="A2" s="515" t="s">
        <v>778</v>
      </c>
      <c r="B2" s="515"/>
      <c r="C2" s="515"/>
      <c r="D2" s="515"/>
      <c r="E2" s="515"/>
      <c r="F2" s="515"/>
      <c r="G2" s="515"/>
    </row>
    <row r="3" spans="1:7" ht="12.5" thickBot="1" x14ac:dyDescent="0.35">
      <c r="A3" s="516" t="s">
        <v>481</v>
      </c>
      <c r="B3" s="516"/>
      <c r="C3" s="516"/>
      <c r="D3" s="516"/>
      <c r="E3" s="516"/>
      <c r="F3" s="516"/>
      <c r="G3" s="516"/>
    </row>
    <row r="4" spans="1:7" ht="30" customHeight="1" thickBot="1" x14ac:dyDescent="0.35">
      <c r="A4" s="14" t="s">
        <v>27</v>
      </c>
      <c r="B4" s="14" t="s">
        <v>386</v>
      </c>
      <c r="C4" s="14" t="s">
        <v>1</v>
      </c>
      <c r="D4" s="14" t="s">
        <v>2</v>
      </c>
      <c r="E4" s="14" t="s">
        <v>6</v>
      </c>
      <c r="F4" s="14" t="s">
        <v>3</v>
      </c>
      <c r="G4" s="14" t="s">
        <v>4</v>
      </c>
    </row>
    <row r="5" spans="1:7" ht="23" x14ac:dyDescent="0.3">
      <c r="A5" s="22"/>
      <c r="B5" s="20" t="s">
        <v>129</v>
      </c>
      <c r="C5" s="20" t="s">
        <v>130</v>
      </c>
      <c r="D5" s="21"/>
      <c r="E5" s="21"/>
      <c r="F5" s="63"/>
      <c r="G5" s="63"/>
    </row>
    <row r="6" spans="1:7" x14ac:dyDescent="0.3">
      <c r="A6" s="22"/>
      <c r="B6" s="19"/>
      <c r="C6" s="19"/>
      <c r="D6" s="19"/>
      <c r="E6" s="19"/>
      <c r="F6" s="19"/>
      <c r="G6" s="63"/>
    </row>
    <row r="7" spans="1:7" ht="23" x14ac:dyDescent="0.3">
      <c r="A7" s="22" t="s">
        <v>482</v>
      </c>
      <c r="B7" s="19"/>
      <c r="C7" s="19" t="s">
        <v>483</v>
      </c>
      <c r="D7" s="21" t="s">
        <v>131</v>
      </c>
      <c r="E7" s="21">
        <v>1</v>
      </c>
      <c r="F7" s="102"/>
      <c r="G7" s="102">
        <f>E7*F7</f>
        <v>0</v>
      </c>
    </row>
    <row r="8" spans="1:7" x14ac:dyDescent="0.3">
      <c r="A8" s="22"/>
      <c r="B8" s="19"/>
      <c r="C8" s="19"/>
      <c r="D8" s="19"/>
      <c r="E8" s="19"/>
      <c r="F8" s="103"/>
      <c r="G8" s="102"/>
    </row>
    <row r="9" spans="1:7" ht="23" x14ac:dyDescent="0.3">
      <c r="A9" s="22" t="s">
        <v>484</v>
      </c>
      <c r="B9" s="19"/>
      <c r="C9" s="19" t="s">
        <v>485</v>
      </c>
      <c r="D9" s="21" t="s">
        <v>21</v>
      </c>
      <c r="E9" s="104">
        <f>F7</f>
        <v>0</v>
      </c>
      <c r="F9" s="105"/>
      <c r="G9" s="102">
        <f>E9*F9</f>
        <v>0</v>
      </c>
    </row>
    <row r="10" spans="1:7" x14ac:dyDescent="0.3">
      <c r="A10" s="22"/>
      <c r="B10" s="19"/>
      <c r="C10" s="19"/>
      <c r="D10" s="19"/>
      <c r="E10" s="19"/>
      <c r="F10" s="103"/>
      <c r="G10" s="102"/>
    </row>
    <row r="11" spans="1:7" ht="23" x14ac:dyDescent="0.3">
      <c r="A11" s="22" t="s">
        <v>486</v>
      </c>
      <c r="B11" s="20"/>
      <c r="C11" s="19" t="s">
        <v>487</v>
      </c>
      <c r="D11" s="21" t="s">
        <v>131</v>
      </c>
      <c r="E11" s="21">
        <v>1</v>
      </c>
      <c r="F11" s="102"/>
      <c r="G11" s="102">
        <f>E11*F11</f>
        <v>0</v>
      </c>
    </row>
    <row r="12" spans="1:7" x14ac:dyDescent="0.3">
      <c r="A12" s="22"/>
      <c r="B12" s="19"/>
      <c r="C12" s="19"/>
      <c r="D12" s="19"/>
      <c r="E12" s="19"/>
      <c r="F12" s="103"/>
      <c r="G12" s="102"/>
    </row>
    <row r="13" spans="1:7" ht="23" x14ac:dyDescent="0.3">
      <c r="A13" s="22" t="s">
        <v>488</v>
      </c>
      <c r="B13" s="20"/>
      <c r="C13" s="19" t="s">
        <v>489</v>
      </c>
      <c r="D13" s="21" t="s">
        <v>21</v>
      </c>
      <c r="E13" s="104">
        <f>F11</f>
        <v>0</v>
      </c>
      <c r="F13" s="105"/>
      <c r="G13" s="102">
        <f>E13*F13</f>
        <v>0</v>
      </c>
    </row>
    <row r="14" spans="1:7" x14ac:dyDescent="0.3">
      <c r="A14" s="22"/>
      <c r="B14" s="19"/>
      <c r="C14" s="19"/>
      <c r="D14" s="19"/>
      <c r="E14" s="19"/>
      <c r="F14" s="103"/>
      <c r="G14" s="102"/>
    </row>
    <row r="15" spans="1:7" ht="34.5" x14ac:dyDescent="0.3">
      <c r="A15" s="22" t="s">
        <v>490</v>
      </c>
      <c r="B15" s="19"/>
      <c r="C15" s="19" t="s">
        <v>491</v>
      </c>
      <c r="D15" s="21" t="s">
        <v>131</v>
      </c>
      <c r="E15" s="21">
        <v>1</v>
      </c>
      <c r="F15" s="102"/>
      <c r="G15" s="102">
        <f>E15*F15</f>
        <v>0</v>
      </c>
    </row>
    <row r="16" spans="1:7" x14ac:dyDescent="0.3">
      <c r="A16" s="22"/>
      <c r="B16" s="19"/>
      <c r="C16" s="19"/>
      <c r="D16" s="19"/>
      <c r="E16" s="19"/>
      <c r="F16" s="103"/>
      <c r="G16" s="102"/>
    </row>
    <row r="17" spans="1:7" ht="23" x14ac:dyDescent="0.3">
      <c r="A17" s="22" t="s">
        <v>492</v>
      </c>
      <c r="B17" s="19"/>
      <c r="C17" s="19" t="s">
        <v>493</v>
      </c>
      <c r="D17" s="21" t="s">
        <v>21</v>
      </c>
      <c r="E17" s="104">
        <f>F15</f>
        <v>0</v>
      </c>
      <c r="F17" s="106"/>
      <c r="G17" s="102">
        <f>E17*F17</f>
        <v>0</v>
      </c>
    </row>
    <row r="18" spans="1:7" x14ac:dyDescent="0.3">
      <c r="A18" s="22"/>
      <c r="B18" s="19"/>
      <c r="C18" s="19"/>
      <c r="D18" s="19"/>
      <c r="E18" s="19"/>
      <c r="F18" s="103"/>
      <c r="G18" s="102"/>
    </row>
    <row r="19" spans="1:7" ht="34.5" x14ac:dyDescent="0.3">
      <c r="A19" s="22" t="s">
        <v>494</v>
      </c>
      <c r="B19" s="19"/>
      <c r="C19" s="19" t="s">
        <v>495</v>
      </c>
      <c r="D19" s="21" t="s">
        <v>131</v>
      </c>
      <c r="E19" s="21">
        <v>1</v>
      </c>
      <c r="F19" s="102"/>
      <c r="G19" s="102">
        <f>E19*F19</f>
        <v>0</v>
      </c>
    </row>
    <row r="20" spans="1:7" x14ac:dyDescent="0.3">
      <c r="A20" s="22"/>
      <c r="B20" s="19"/>
      <c r="C20" s="19"/>
      <c r="D20" s="19"/>
      <c r="E20" s="19"/>
      <c r="F20" s="103"/>
      <c r="G20" s="102"/>
    </row>
    <row r="21" spans="1:7" ht="23" x14ac:dyDescent="0.3">
      <c r="A21" s="22" t="s">
        <v>496</v>
      </c>
      <c r="B21" s="19"/>
      <c r="C21" s="19" t="s">
        <v>497</v>
      </c>
      <c r="D21" s="21" t="s">
        <v>21</v>
      </c>
      <c r="E21" s="104">
        <f>F19</f>
        <v>0</v>
      </c>
      <c r="F21" s="105"/>
      <c r="G21" s="102">
        <f>E21*F21</f>
        <v>0</v>
      </c>
    </row>
    <row r="22" spans="1:7" x14ac:dyDescent="0.3">
      <c r="A22" s="22"/>
      <c r="B22" s="19"/>
      <c r="C22" s="19"/>
      <c r="D22" s="19"/>
      <c r="E22" s="19"/>
      <c r="F22" s="103"/>
      <c r="G22" s="102"/>
    </row>
    <row r="23" spans="1:7" ht="23" x14ac:dyDescent="0.3">
      <c r="A23" s="22" t="s">
        <v>498</v>
      </c>
      <c r="B23" s="20"/>
      <c r="C23" s="19" t="s">
        <v>499</v>
      </c>
      <c r="D23" s="21" t="s">
        <v>131</v>
      </c>
      <c r="E23" s="21">
        <v>1</v>
      </c>
      <c r="F23" s="102"/>
      <c r="G23" s="102">
        <f>E23*F23</f>
        <v>0</v>
      </c>
    </row>
    <row r="24" spans="1:7" x14ac:dyDescent="0.3">
      <c r="A24" s="22"/>
      <c r="B24" s="19"/>
      <c r="C24" s="19"/>
      <c r="D24" s="19"/>
      <c r="E24" s="19"/>
      <c r="F24" s="103"/>
      <c r="G24" s="102"/>
    </row>
    <row r="25" spans="1:7" ht="23" x14ac:dyDescent="0.3">
      <c r="A25" s="22" t="s">
        <v>500</v>
      </c>
      <c r="B25" s="19"/>
      <c r="C25" s="19" t="s">
        <v>501</v>
      </c>
      <c r="D25" s="21" t="s">
        <v>21</v>
      </c>
      <c r="E25" s="104">
        <f>F23</f>
        <v>0</v>
      </c>
      <c r="F25" s="105"/>
      <c r="G25" s="102">
        <f>E25*F25</f>
        <v>0</v>
      </c>
    </row>
    <row r="26" spans="1:7" x14ac:dyDescent="0.3">
      <c r="A26" s="22"/>
      <c r="B26" s="19"/>
      <c r="C26" s="19"/>
      <c r="D26" s="19"/>
      <c r="E26" s="19"/>
      <c r="F26" s="103"/>
      <c r="G26" s="102"/>
    </row>
    <row r="27" spans="1:7" ht="23" x14ac:dyDescent="0.3">
      <c r="A27" s="22" t="s">
        <v>502</v>
      </c>
      <c r="B27" s="19"/>
      <c r="C27" s="19" t="s">
        <v>503</v>
      </c>
      <c r="D27" s="21" t="s">
        <v>131</v>
      </c>
      <c r="E27" s="21">
        <v>1</v>
      </c>
      <c r="F27" s="102"/>
      <c r="G27" s="102">
        <f>E27*F27</f>
        <v>0</v>
      </c>
    </row>
    <row r="28" spans="1:7" x14ac:dyDescent="0.3">
      <c r="A28" s="22"/>
      <c r="B28" s="19"/>
      <c r="C28" s="19"/>
      <c r="D28" s="21"/>
      <c r="E28" s="21"/>
      <c r="F28" s="102"/>
      <c r="G28" s="102"/>
    </row>
    <row r="29" spans="1:7" ht="23" x14ac:dyDescent="0.3">
      <c r="A29" s="22" t="s">
        <v>504</v>
      </c>
      <c r="B29" s="19"/>
      <c r="C29" s="19" t="s">
        <v>505</v>
      </c>
      <c r="D29" s="21" t="s">
        <v>21</v>
      </c>
      <c r="E29" s="104">
        <f>F27</f>
        <v>0</v>
      </c>
      <c r="F29" s="105"/>
      <c r="G29" s="102">
        <f>E29*F29</f>
        <v>0</v>
      </c>
    </row>
    <row r="30" spans="1:7" x14ac:dyDescent="0.3">
      <c r="A30" s="22"/>
      <c r="B30" s="19"/>
      <c r="C30" s="19"/>
      <c r="D30" s="21"/>
      <c r="E30" s="21"/>
      <c r="F30" s="102"/>
      <c r="G30" s="102"/>
    </row>
    <row r="31" spans="1:7" ht="34.5" x14ac:dyDescent="0.3">
      <c r="A31" s="22" t="s">
        <v>506</v>
      </c>
      <c r="B31" s="19"/>
      <c r="C31" s="19" t="s">
        <v>507</v>
      </c>
      <c r="D31" s="21" t="s">
        <v>131</v>
      </c>
      <c r="E31" s="21">
        <v>1</v>
      </c>
      <c r="F31" s="102"/>
      <c r="G31" s="102">
        <f>E31*F31</f>
        <v>0</v>
      </c>
    </row>
    <row r="32" spans="1:7" x14ac:dyDescent="0.3">
      <c r="A32" s="22"/>
      <c r="B32" s="19"/>
      <c r="C32" s="19"/>
      <c r="D32" s="19"/>
      <c r="E32" s="19"/>
      <c r="F32" s="103"/>
      <c r="G32" s="102"/>
    </row>
    <row r="33" spans="1:7" ht="23" x14ac:dyDescent="0.3">
      <c r="A33" s="22" t="s">
        <v>508</v>
      </c>
      <c r="B33" s="19"/>
      <c r="C33" s="19" t="s">
        <v>509</v>
      </c>
      <c r="D33" s="21" t="s">
        <v>21</v>
      </c>
      <c r="E33" s="104">
        <f>F31</f>
        <v>0</v>
      </c>
      <c r="F33" s="105"/>
      <c r="G33" s="102">
        <f>E33*F33</f>
        <v>0</v>
      </c>
    </row>
    <row r="34" spans="1:7" x14ac:dyDescent="0.3">
      <c r="A34" s="22"/>
      <c r="B34" s="19"/>
      <c r="C34" s="19"/>
      <c r="D34" s="21"/>
      <c r="E34" s="21"/>
      <c r="F34" s="102"/>
      <c r="G34" s="102"/>
    </row>
    <row r="35" spans="1:7" ht="46" x14ac:dyDescent="0.3">
      <c r="A35" s="22" t="s">
        <v>510</v>
      </c>
      <c r="B35" s="19"/>
      <c r="C35" s="19" t="s">
        <v>511</v>
      </c>
      <c r="D35" s="21" t="s">
        <v>281</v>
      </c>
      <c r="E35" s="21">
        <v>1</v>
      </c>
      <c r="F35" s="102"/>
      <c r="G35" s="102">
        <f>E35*F35</f>
        <v>0</v>
      </c>
    </row>
    <row r="36" spans="1:7" x14ac:dyDescent="0.3">
      <c r="A36" s="22"/>
      <c r="B36" s="24"/>
      <c r="C36" s="24"/>
      <c r="D36" s="24"/>
      <c r="E36" s="24"/>
      <c r="F36" s="107"/>
      <c r="G36" s="107"/>
    </row>
    <row r="37" spans="1:7" ht="23.65" customHeight="1" x14ac:dyDescent="0.3">
      <c r="A37" s="108" t="s">
        <v>512</v>
      </c>
      <c r="B37" s="109"/>
      <c r="C37" s="106" t="s">
        <v>513</v>
      </c>
      <c r="D37" s="110" t="s">
        <v>21</v>
      </c>
      <c r="E37" s="110">
        <f>F35</f>
        <v>0</v>
      </c>
      <c r="F37" s="109"/>
      <c r="G37" s="102">
        <f>E37*F37</f>
        <v>0</v>
      </c>
    </row>
    <row r="38" spans="1:7" ht="23.65" customHeight="1" thickBot="1" x14ac:dyDescent="0.35">
      <c r="A38" s="108"/>
      <c r="B38" s="109"/>
      <c r="C38" s="106"/>
      <c r="D38" s="110"/>
      <c r="E38" s="110"/>
      <c r="F38" s="109"/>
      <c r="G38" s="107"/>
    </row>
    <row r="39" spans="1:7" ht="14.65" customHeight="1" thickBot="1" x14ac:dyDescent="0.35">
      <c r="A39" s="523" t="s">
        <v>397</v>
      </c>
      <c r="B39" s="523"/>
      <c r="C39" s="523"/>
      <c r="D39" s="523"/>
      <c r="E39" s="523"/>
      <c r="F39" s="523"/>
      <c r="G39" s="111">
        <f>SUM(G5:G38)</f>
        <v>0</v>
      </c>
    </row>
    <row r="40" spans="1:7" ht="14.65" customHeight="1" thickBot="1" x14ac:dyDescent="0.35">
      <c r="A40" s="112"/>
      <c r="B40" s="113"/>
      <c r="C40" s="113"/>
      <c r="D40" s="112"/>
      <c r="E40" s="112"/>
      <c r="F40" s="114"/>
      <c r="G40" s="115"/>
    </row>
    <row r="41" spans="1:7" ht="18" customHeight="1" thickBot="1" x14ac:dyDescent="0.35">
      <c r="A41" s="511" t="s">
        <v>398</v>
      </c>
      <c r="B41" s="512"/>
      <c r="C41" s="512"/>
      <c r="D41" s="512"/>
      <c r="E41" s="512"/>
      <c r="F41" s="513"/>
      <c r="G41" s="116">
        <f>G39</f>
        <v>0</v>
      </c>
    </row>
    <row r="42" spans="1:7" ht="74.650000000000006" customHeight="1" x14ac:dyDescent="0.3">
      <c r="A42" s="22" t="s">
        <v>514</v>
      </c>
      <c r="B42" s="19"/>
      <c r="C42" s="19" t="s">
        <v>1079</v>
      </c>
      <c r="D42" s="21" t="s">
        <v>281</v>
      </c>
      <c r="E42" s="21">
        <v>1</v>
      </c>
      <c r="F42" s="102"/>
      <c r="G42" s="102">
        <f>E42*F42</f>
        <v>0</v>
      </c>
    </row>
    <row r="43" spans="1:7" x14ac:dyDescent="0.3">
      <c r="A43" s="22"/>
      <c r="B43" s="24"/>
      <c r="C43" s="24"/>
      <c r="D43" s="24"/>
      <c r="E43" s="24"/>
      <c r="F43" s="107"/>
      <c r="G43" s="107"/>
    </row>
    <row r="44" spans="1:7" ht="23" x14ac:dyDescent="0.3">
      <c r="A44" s="22" t="s">
        <v>515</v>
      </c>
      <c r="B44" s="24"/>
      <c r="C44" s="19" t="s">
        <v>1080</v>
      </c>
      <c r="D44" s="21" t="s">
        <v>21</v>
      </c>
      <c r="E44" s="104">
        <f>F42</f>
        <v>0</v>
      </c>
      <c r="F44" s="109"/>
      <c r="G44" s="102">
        <f>E44*F44</f>
        <v>0</v>
      </c>
    </row>
    <row r="45" spans="1:7" x14ac:dyDescent="0.3">
      <c r="A45" s="22"/>
      <c r="B45" s="24"/>
      <c r="C45" s="19"/>
      <c r="D45" s="21"/>
      <c r="E45" s="104"/>
      <c r="F45" s="107"/>
      <c r="G45" s="107"/>
    </row>
    <row r="46" spans="1:7" ht="30" customHeight="1" x14ac:dyDescent="0.3">
      <c r="A46" s="22" t="s">
        <v>516</v>
      </c>
      <c r="B46" s="19"/>
      <c r="C46" s="19" t="s">
        <v>1081</v>
      </c>
      <c r="D46" s="21" t="s">
        <v>281</v>
      </c>
      <c r="E46" s="21">
        <v>1</v>
      </c>
      <c r="F46" s="102"/>
      <c r="G46" s="102">
        <f>E46*F46</f>
        <v>0</v>
      </c>
    </row>
    <row r="47" spans="1:7" x14ac:dyDescent="0.3">
      <c r="A47" s="22"/>
      <c r="B47" s="19"/>
      <c r="C47" s="19"/>
      <c r="D47" s="21"/>
      <c r="E47" s="21"/>
      <c r="F47" s="63"/>
      <c r="G47" s="63"/>
    </row>
    <row r="48" spans="1:7" ht="23" x14ac:dyDescent="0.3">
      <c r="A48" s="22" t="s">
        <v>517</v>
      </c>
      <c r="B48" s="19"/>
      <c r="C48" s="19" t="s">
        <v>1082</v>
      </c>
      <c r="D48" s="21" t="s">
        <v>21</v>
      </c>
      <c r="E48" s="104">
        <f>F46</f>
        <v>0</v>
      </c>
      <c r="F48" s="63"/>
      <c r="G48" s="102">
        <f>E48*F48</f>
        <v>0</v>
      </c>
    </row>
    <row r="49" spans="1:7" x14ac:dyDescent="0.3">
      <c r="A49" s="22"/>
      <c r="B49" s="95"/>
      <c r="C49" s="95"/>
      <c r="D49" s="95"/>
      <c r="E49" s="95"/>
      <c r="F49" s="95"/>
      <c r="G49" s="95"/>
    </row>
    <row r="50" spans="1:7" ht="15.75" customHeight="1" x14ac:dyDescent="0.3">
      <c r="A50" s="22"/>
      <c r="B50" s="20" t="s">
        <v>518</v>
      </c>
      <c r="C50" s="20" t="s">
        <v>519</v>
      </c>
      <c r="D50" s="21"/>
      <c r="E50" s="21"/>
      <c r="F50" s="63"/>
      <c r="G50" s="19"/>
    </row>
    <row r="51" spans="1:7" x14ac:dyDescent="0.3">
      <c r="A51" s="22"/>
      <c r="B51" s="19"/>
      <c r="C51" s="19"/>
      <c r="D51" s="19"/>
      <c r="E51" s="19"/>
      <c r="F51" s="103"/>
      <c r="G51" s="19"/>
    </row>
    <row r="52" spans="1:7" x14ac:dyDescent="0.3">
      <c r="A52" s="22" t="s">
        <v>520</v>
      </c>
      <c r="B52" s="19"/>
      <c r="C52" s="19" t="s">
        <v>521</v>
      </c>
      <c r="D52" s="21" t="s">
        <v>522</v>
      </c>
      <c r="E52" s="21">
        <v>322</v>
      </c>
      <c r="F52" s="102"/>
      <c r="G52" s="102">
        <f>E52*F52</f>
        <v>0</v>
      </c>
    </row>
    <row r="53" spans="1:7" x14ac:dyDescent="0.3">
      <c r="A53" s="22"/>
      <c r="B53" s="19"/>
      <c r="C53" s="19"/>
      <c r="D53" s="19"/>
      <c r="E53" s="19"/>
      <c r="F53" s="103"/>
      <c r="G53" s="103"/>
    </row>
    <row r="54" spans="1:7" x14ac:dyDescent="0.3">
      <c r="A54" s="22" t="s">
        <v>523</v>
      </c>
      <c r="B54" s="19"/>
      <c r="C54" s="19" t="s">
        <v>524</v>
      </c>
      <c r="D54" s="21" t="s">
        <v>522</v>
      </c>
      <c r="E54" s="21">
        <v>38</v>
      </c>
      <c r="F54" s="102"/>
      <c r="G54" s="102">
        <f>E54*F54</f>
        <v>0</v>
      </c>
    </row>
    <row r="55" spans="1:7" x14ac:dyDescent="0.3">
      <c r="A55" s="22"/>
      <c r="B55" s="19"/>
      <c r="C55" s="19"/>
      <c r="D55" s="19"/>
      <c r="E55" s="19"/>
      <c r="F55" s="103"/>
      <c r="G55" s="103"/>
    </row>
    <row r="56" spans="1:7" x14ac:dyDescent="0.3">
      <c r="A56" s="22" t="s">
        <v>525</v>
      </c>
      <c r="B56" s="20"/>
      <c r="C56" s="19" t="s">
        <v>526</v>
      </c>
      <c r="D56" s="21" t="s">
        <v>522</v>
      </c>
      <c r="E56" s="21">
        <v>32</v>
      </c>
      <c r="F56" s="102"/>
      <c r="G56" s="102">
        <f>E56*F56</f>
        <v>0</v>
      </c>
    </row>
    <row r="57" spans="1:7" x14ac:dyDescent="0.3">
      <c r="A57" s="22"/>
      <c r="B57" s="19"/>
      <c r="C57" s="19"/>
      <c r="D57" s="19"/>
      <c r="E57" s="19"/>
      <c r="F57" s="103"/>
      <c r="G57" s="103"/>
    </row>
    <row r="58" spans="1:7" x14ac:dyDescent="0.3">
      <c r="A58" s="22" t="s">
        <v>527</v>
      </c>
      <c r="B58" s="20"/>
      <c r="C58" s="19" t="s">
        <v>528</v>
      </c>
      <c r="D58" s="21" t="s">
        <v>522</v>
      </c>
      <c r="E58" s="21">
        <v>38</v>
      </c>
      <c r="F58" s="102"/>
      <c r="G58" s="102">
        <f>E58*F58</f>
        <v>0</v>
      </c>
    </row>
    <row r="59" spans="1:7" x14ac:dyDescent="0.3">
      <c r="A59" s="22"/>
      <c r="B59" s="19"/>
      <c r="C59" s="19"/>
      <c r="D59" s="19"/>
      <c r="E59" s="19"/>
      <c r="F59" s="103"/>
      <c r="G59" s="103"/>
    </row>
    <row r="60" spans="1:7" ht="29.15" customHeight="1" x14ac:dyDescent="0.3">
      <c r="A60" s="22" t="s">
        <v>529</v>
      </c>
      <c r="B60" s="19"/>
      <c r="C60" s="19" t="s">
        <v>530</v>
      </c>
      <c r="D60" s="21" t="s">
        <v>522</v>
      </c>
      <c r="E60" s="21">
        <v>32</v>
      </c>
      <c r="F60" s="103"/>
      <c r="G60" s="102">
        <f>E60*F60</f>
        <v>0</v>
      </c>
    </row>
    <row r="61" spans="1:7" x14ac:dyDescent="0.3">
      <c r="A61" s="22"/>
      <c r="B61" s="19"/>
      <c r="C61" s="19"/>
      <c r="D61" s="21"/>
      <c r="E61" s="21"/>
      <c r="F61" s="103"/>
      <c r="G61" s="103"/>
    </row>
    <row r="62" spans="1:7" x14ac:dyDescent="0.3">
      <c r="A62" s="22" t="s">
        <v>531</v>
      </c>
      <c r="B62" s="19"/>
      <c r="C62" s="19" t="s">
        <v>532</v>
      </c>
      <c r="D62" s="21" t="s">
        <v>522</v>
      </c>
      <c r="E62" s="21">
        <v>38</v>
      </c>
      <c r="F62" s="102"/>
      <c r="G62" s="102">
        <f>E62*F62</f>
        <v>0</v>
      </c>
    </row>
    <row r="63" spans="1:7" x14ac:dyDescent="0.3">
      <c r="A63" s="22"/>
      <c r="B63" s="19"/>
      <c r="C63" s="19"/>
      <c r="D63" s="21"/>
      <c r="E63" s="21"/>
      <c r="F63" s="103"/>
      <c r="G63" s="103"/>
    </row>
    <row r="64" spans="1:7" x14ac:dyDescent="0.3">
      <c r="A64" s="22" t="s">
        <v>533</v>
      </c>
      <c r="B64" s="19"/>
      <c r="C64" s="19" t="s">
        <v>534</v>
      </c>
      <c r="D64" s="21" t="s">
        <v>522</v>
      </c>
      <c r="E64" s="21">
        <v>50</v>
      </c>
      <c r="F64" s="102"/>
      <c r="G64" s="102">
        <f>E64*F64</f>
        <v>0</v>
      </c>
    </row>
    <row r="65" spans="1:7" x14ac:dyDescent="0.3">
      <c r="A65" s="22"/>
      <c r="B65" s="19"/>
      <c r="C65" s="19"/>
      <c r="D65" s="21"/>
      <c r="E65" s="21"/>
      <c r="F65" s="102"/>
      <c r="G65" s="103"/>
    </row>
    <row r="66" spans="1:7" x14ac:dyDescent="0.3">
      <c r="A66" s="22" t="s">
        <v>535</v>
      </c>
      <c r="B66" s="19"/>
      <c r="C66" s="19" t="s">
        <v>536</v>
      </c>
      <c r="D66" s="21" t="s">
        <v>522</v>
      </c>
      <c r="E66" s="21">
        <v>26</v>
      </c>
      <c r="F66" s="102"/>
      <c r="G66" s="102">
        <f>E66*F66</f>
        <v>0</v>
      </c>
    </row>
    <row r="67" spans="1:7" x14ac:dyDescent="0.3">
      <c r="A67" s="22"/>
      <c r="B67" s="19"/>
      <c r="C67" s="19"/>
      <c r="D67" s="21"/>
      <c r="E67" s="21"/>
      <c r="F67" s="103"/>
      <c r="G67" s="103"/>
    </row>
    <row r="68" spans="1:7" x14ac:dyDescent="0.3">
      <c r="A68" s="22" t="s">
        <v>537</v>
      </c>
      <c r="B68" s="20"/>
      <c r="C68" s="19" t="s">
        <v>538</v>
      </c>
      <c r="D68" s="21" t="s">
        <v>522</v>
      </c>
      <c r="E68" s="21">
        <v>32</v>
      </c>
      <c r="F68" s="102"/>
      <c r="G68" s="102">
        <f>E68*F68</f>
        <v>0</v>
      </c>
    </row>
    <row r="69" spans="1:7" x14ac:dyDescent="0.3">
      <c r="A69" s="22"/>
      <c r="B69" s="19"/>
      <c r="C69" s="19"/>
      <c r="D69" s="21"/>
      <c r="E69" s="21"/>
      <c r="F69" s="103"/>
      <c r="G69" s="103"/>
    </row>
    <row r="70" spans="1:7" ht="15" customHeight="1" x14ac:dyDescent="0.3">
      <c r="A70" s="22" t="s">
        <v>539</v>
      </c>
      <c r="B70" s="19"/>
      <c r="C70" s="19" t="s">
        <v>540</v>
      </c>
      <c r="D70" s="21" t="s">
        <v>522</v>
      </c>
      <c r="E70" s="21">
        <v>16</v>
      </c>
      <c r="F70" s="102"/>
      <c r="G70" s="102">
        <f>E70*F70</f>
        <v>0</v>
      </c>
    </row>
    <row r="71" spans="1:7" x14ac:dyDescent="0.3">
      <c r="A71" s="22"/>
      <c r="B71" s="19"/>
      <c r="C71" s="19"/>
      <c r="D71" s="21"/>
      <c r="E71" s="21"/>
      <c r="F71" s="103"/>
      <c r="G71" s="19"/>
    </row>
    <row r="72" spans="1:7" x14ac:dyDescent="0.3">
      <c r="A72" s="22"/>
      <c r="B72" s="19" t="s">
        <v>518</v>
      </c>
      <c r="C72" s="19" t="s">
        <v>541</v>
      </c>
      <c r="D72" s="21"/>
      <c r="E72" s="21"/>
      <c r="F72" s="19"/>
      <c r="G72" s="19"/>
    </row>
    <row r="73" spans="1:7" x14ac:dyDescent="0.3">
      <c r="A73" s="22"/>
      <c r="B73" s="19"/>
      <c r="C73" s="19"/>
      <c r="D73" s="21"/>
      <c r="E73" s="21"/>
      <c r="F73" s="19"/>
      <c r="G73" s="19"/>
    </row>
    <row r="74" spans="1:7" ht="60" customHeight="1" x14ac:dyDescent="0.3">
      <c r="A74" s="22"/>
      <c r="B74" s="19"/>
      <c r="C74" s="19" t="s">
        <v>542</v>
      </c>
      <c r="D74" s="21"/>
      <c r="E74" s="21"/>
      <c r="F74" s="103"/>
      <c r="G74" s="19"/>
    </row>
    <row r="75" spans="1:7" x14ac:dyDescent="0.3">
      <c r="A75" s="22"/>
      <c r="B75" s="19"/>
      <c r="C75" s="19"/>
      <c r="D75" s="21"/>
      <c r="E75" s="21"/>
      <c r="F75" s="103"/>
      <c r="G75" s="103"/>
    </row>
    <row r="76" spans="1:7" x14ac:dyDescent="0.3">
      <c r="A76" s="22" t="s">
        <v>543</v>
      </c>
      <c r="B76" s="19"/>
      <c r="C76" s="19" t="s">
        <v>544</v>
      </c>
      <c r="D76" s="21" t="s">
        <v>137</v>
      </c>
      <c r="E76" s="21">
        <v>16</v>
      </c>
      <c r="F76" s="103"/>
      <c r="G76" s="102">
        <f>E76*F76</f>
        <v>0</v>
      </c>
    </row>
    <row r="77" spans="1:7" x14ac:dyDescent="0.3">
      <c r="A77" s="22"/>
      <c r="B77" s="19"/>
      <c r="C77" s="19"/>
      <c r="D77" s="21"/>
      <c r="E77" s="21"/>
      <c r="F77" s="103"/>
      <c r="G77" s="103"/>
    </row>
    <row r="78" spans="1:7" ht="23" x14ac:dyDescent="0.3">
      <c r="A78" s="22" t="s">
        <v>545</v>
      </c>
      <c r="B78" s="19"/>
      <c r="C78" s="19" t="s">
        <v>546</v>
      </c>
      <c r="D78" s="21" t="s">
        <v>522</v>
      </c>
      <c r="E78" s="21">
        <v>26</v>
      </c>
      <c r="F78" s="103"/>
      <c r="G78" s="102">
        <f>E78*F78</f>
        <v>0</v>
      </c>
    </row>
    <row r="79" spans="1:7" x14ac:dyDescent="0.3">
      <c r="A79" s="22"/>
      <c r="B79" s="19"/>
      <c r="C79" s="19"/>
      <c r="D79" s="21"/>
      <c r="E79" s="21"/>
      <c r="F79" s="103"/>
      <c r="G79" s="103"/>
    </row>
    <row r="80" spans="1:7" ht="15.75" customHeight="1" x14ac:dyDescent="0.3">
      <c r="A80" s="22" t="s">
        <v>547</v>
      </c>
      <c r="B80" s="19"/>
      <c r="C80" s="19" t="s">
        <v>548</v>
      </c>
      <c r="D80" s="21" t="s">
        <v>522</v>
      </c>
      <c r="E80" s="21">
        <v>26</v>
      </c>
      <c r="F80" s="103"/>
      <c r="G80" s="102">
        <f>E80*F80</f>
        <v>0</v>
      </c>
    </row>
    <row r="81" spans="1:7" x14ac:dyDescent="0.3">
      <c r="A81" s="22"/>
      <c r="B81" s="19"/>
      <c r="C81" s="19"/>
      <c r="D81" s="21"/>
      <c r="E81" s="21"/>
      <c r="F81" s="103"/>
      <c r="G81" s="103"/>
    </row>
    <row r="82" spans="1:7" ht="12.5" thickBot="1" x14ac:dyDescent="0.35">
      <c r="A82" s="22" t="s">
        <v>549</v>
      </c>
      <c r="B82" s="19"/>
      <c r="C82" s="19" t="s">
        <v>550</v>
      </c>
      <c r="D82" s="21" t="s">
        <v>522</v>
      </c>
      <c r="E82" s="21">
        <v>26</v>
      </c>
      <c r="F82" s="103"/>
      <c r="G82" s="102">
        <f>E82*F82</f>
        <v>0</v>
      </c>
    </row>
    <row r="83" spans="1:7" ht="12.5" thickBot="1" x14ac:dyDescent="0.35">
      <c r="A83" s="517" t="s">
        <v>397</v>
      </c>
      <c r="B83" s="517"/>
      <c r="C83" s="517"/>
      <c r="D83" s="517"/>
      <c r="E83" s="517"/>
      <c r="F83" s="517"/>
      <c r="G83" s="111">
        <f>SUM(G41:G82)</f>
        <v>0</v>
      </c>
    </row>
    <row r="84" spans="1:7" ht="12.5" thickBot="1" x14ac:dyDescent="0.35">
      <c r="A84" s="99"/>
      <c r="B84" s="100"/>
      <c r="C84" s="100"/>
      <c r="D84" s="99"/>
      <c r="E84" s="99"/>
      <c r="F84" s="117"/>
      <c r="G84" s="115"/>
    </row>
    <row r="85" spans="1:7" ht="12.5" thickBot="1" x14ac:dyDescent="0.35">
      <c r="A85" s="511" t="s">
        <v>398</v>
      </c>
      <c r="B85" s="512"/>
      <c r="C85" s="512"/>
      <c r="D85" s="512"/>
      <c r="E85" s="512"/>
      <c r="F85" s="513"/>
      <c r="G85" s="116">
        <f>G83</f>
        <v>0</v>
      </c>
    </row>
    <row r="86" spans="1:7" x14ac:dyDescent="0.3">
      <c r="A86" s="22" t="s">
        <v>551</v>
      </c>
      <c r="B86" s="19"/>
      <c r="C86" s="19" t="s">
        <v>552</v>
      </c>
      <c r="D86" s="21" t="s">
        <v>522</v>
      </c>
      <c r="E86" s="21">
        <v>26</v>
      </c>
      <c r="F86" s="103"/>
      <c r="G86" s="102">
        <f>E86*F86</f>
        <v>0</v>
      </c>
    </row>
    <row r="87" spans="1:7" x14ac:dyDescent="0.3">
      <c r="A87" s="22"/>
      <c r="B87" s="19"/>
      <c r="C87" s="19"/>
      <c r="D87" s="21"/>
      <c r="E87" s="21"/>
      <c r="F87" s="103"/>
      <c r="G87" s="103"/>
    </row>
    <row r="88" spans="1:7" x14ac:dyDescent="0.3">
      <c r="A88" s="22" t="s">
        <v>553</v>
      </c>
      <c r="B88" s="19"/>
      <c r="C88" s="19" t="s">
        <v>554</v>
      </c>
      <c r="D88" s="21" t="s">
        <v>522</v>
      </c>
      <c r="E88" s="21">
        <v>26</v>
      </c>
      <c r="F88" s="120"/>
      <c r="G88" s="102">
        <f>E88*F88</f>
        <v>0</v>
      </c>
    </row>
    <row r="89" spans="1:7" x14ac:dyDescent="0.3">
      <c r="A89" s="22"/>
      <c r="B89" s="19"/>
      <c r="C89" s="19"/>
      <c r="D89" s="21"/>
      <c r="E89" s="21"/>
      <c r="F89" s="118"/>
      <c r="G89" s="103"/>
    </row>
    <row r="90" spans="1:7" x14ac:dyDescent="0.3">
      <c r="A90" s="22" t="s">
        <v>555</v>
      </c>
      <c r="B90" s="19"/>
      <c r="C90" s="19" t="s">
        <v>556</v>
      </c>
      <c r="D90" s="21" t="s">
        <v>522</v>
      </c>
      <c r="E90" s="21">
        <v>26</v>
      </c>
      <c r="F90" s="120"/>
      <c r="G90" s="102">
        <f>E90*F90</f>
        <v>0</v>
      </c>
    </row>
    <row r="91" spans="1:7" x14ac:dyDescent="0.3">
      <c r="A91" s="22"/>
      <c r="B91" s="19"/>
      <c r="C91" s="19"/>
      <c r="D91" s="21"/>
      <c r="E91" s="21"/>
      <c r="F91" s="118"/>
      <c r="G91" s="103"/>
    </row>
    <row r="92" spans="1:7" x14ac:dyDescent="0.3">
      <c r="A92" s="22" t="s">
        <v>557</v>
      </c>
      <c r="B92" s="19"/>
      <c r="C92" s="19" t="s">
        <v>558</v>
      </c>
      <c r="D92" s="21" t="s">
        <v>522</v>
      </c>
      <c r="E92" s="21">
        <v>32</v>
      </c>
      <c r="F92" s="120"/>
      <c r="G92" s="102">
        <f>E92*F92</f>
        <v>0</v>
      </c>
    </row>
    <row r="93" spans="1:7" x14ac:dyDescent="0.3">
      <c r="A93" s="22"/>
      <c r="B93" s="119"/>
      <c r="C93" s="119"/>
      <c r="D93" s="119"/>
      <c r="E93" s="119"/>
      <c r="F93" s="118"/>
      <c r="G93" s="103"/>
    </row>
    <row r="94" spans="1:7" x14ac:dyDescent="0.3">
      <c r="A94" s="22" t="s">
        <v>559</v>
      </c>
      <c r="B94" s="19"/>
      <c r="C94" s="19" t="s">
        <v>560</v>
      </c>
      <c r="D94" s="21" t="s">
        <v>522</v>
      </c>
      <c r="E94" s="21">
        <v>26</v>
      </c>
      <c r="F94" s="120"/>
      <c r="G94" s="102">
        <f>E94*F94</f>
        <v>0</v>
      </c>
    </row>
    <row r="95" spans="1:7" x14ac:dyDescent="0.3">
      <c r="A95" s="22"/>
      <c r="B95" s="19"/>
      <c r="C95" s="19"/>
      <c r="D95" s="21"/>
      <c r="E95" s="21"/>
      <c r="F95" s="121"/>
      <c r="G95" s="103"/>
    </row>
    <row r="96" spans="1:7" x14ac:dyDescent="0.3">
      <c r="A96" s="22" t="s">
        <v>561</v>
      </c>
      <c r="B96" s="19"/>
      <c r="C96" s="19" t="s">
        <v>562</v>
      </c>
      <c r="D96" s="21" t="s">
        <v>137</v>
      </c>
      <c r="E96" s="21">
        <v>32</v>
      </c>
      <c r="F96" s="121"/>
      <c r="G96" s="102">
        <f>E96*F96</f>
        <v>0</v>
      </c>
    </row>
    <row r="97" spans="1:7" x14ac:dyDescent="0.3">
      <c r="A97" s="22"/>
      <c r="B97" s="19"/>
      <c r="C97" s="19"/>
      <c r="D97" s="21"/>
      <c r="E97" s="21"/>
      <c r="F97" s="121"/>
      <c r="G97" s="103"/>
    </row>
    <row r="98" spans="1:7" x14ac:dyDescent="0.3">
      <c r="A98" s="22" t="s">
        <v>563</v>
      </c>
      <c r="B98" s="19"/>
      <c r="C98" s="19" t="s">
        <v>564</v>
      </c>
      <c r="D98" s="21" t="s">
        <v>522</v>
      </c>
      <c r="E98" s="21">
        <v>32</v>
      </c>
      <c r="F98" s="120"/>
      <c r="G98" s="102">
        <f>E98*F98</f>
        <v>0</v>
      </c>
    </row>
    <row r="99" spans="1:7" x14ac:dyDescent="0.3">
      <c r="A99" s="22"/>
      <c r="B99" s="19"/>
      <c r="C99" s="19"/>
      <c r="D99" s="21"/>
      <c r="E99" s="21"/>
      <c r="F99" s="122"/>
      <c r="G99" s="122"/>
    </row>
    <row r="100" spans="1:7" x14ac:dyDescent="0.3">
      <c r="A100" s="22"/>
      <c r="B100" s="20" t="s">
        <v>132</v>
      </c>
      <c r="C100" s="20" t="s">
        <v>20</v>
      </c>
      <c r="D100" s="21"/>
      <c r="E100" s="21"/>
      <c r="F100" s="95"/>
      <c r="G100" s="95"/>
    </row>
    <row r="101" spans="1:7" x14ac:dyDescent="0.3">
      <c r="A101" s="22"/>
      <c r="B101" s="19"/>
      <c r="C101" s="19"/>
      <c r="D101" s="21"/>
      <c r="E101" s="21"/>
      <c r="F101" s="122"/>
      <c r="G101" s="122"/>
    </row>
    <row r="102" spans="1:7" ht="29.15" customHeight="1" x14ac:dyDescent="0.3">
      <c r="A102" s="22" t="s">
        <v>565</v>
      </c>
      <c r="B102" s="19" t="s">
        <v>37</v>
      </c>
      <c r="C102" s="19" t="s">
        <v>566</v>
      </c>
      <c r="D102" s="21" t="s">
        <v>567</v>
      </c>
      <c r="E102" s="21">
        <v>1</v>
      </c>
      <c r="F102" s="121"/>
      <c r="G102" s="102">
        <f>E102*F102</f>
        <v>0</v>
      </c>
    </row>
    <row r="103" spans="1:7" x14ac:dyDescent="0.3">
      <c r="A103" s="22"/>
      <c r="B103" s="19"/>
      <c r="C103" s="19"/>
      <c r="D103" s="21"/>
      <c r="E103" s="21"/>
      <c r="F103" s="120"/>
      <c r="G103" s="120"/>
    </row>
    <row r="104" spans="1:7" x14ac:dyDescent="0.3">
      <c r="A104" s="22" t="s">
        <v>568</v>
      </c>
      <c r="B104" s="19" t="s">
        <v>38</v>
      </c>
      <c r="C104" s="19" t="s">
        <v>569</v>
      </c>
      <c r="D104" s="21" t="s">
        <v>7</v>
      </c>
      <c r="E104" s="21">
        <v>1</v>
      </c>
      <c r="F104" s="120"/>
      <c r="G104" s="102">
        <f>E104*F104</f>
        <v>0</v>
      </c>
    </row>
    <row r="105" spans="1:7" x14ac:dyDescent="0.3">
      <c r="A105" s="22"/>
      <c r="B105" s="19"/>
      <c r="C105" s="19"/>
      <c r="D105" s="21"/>
      <c r="E105" s="21"/>
      <c r="F105" s="120"/>
      <c r="G105" s="120"/>
    </row>
    <row r="106" spans="1:7" x14ac:dyDescent="0.3">
      <c r="A106" s="22"/>
      <c r="B106" s="20" t="s">
        <v>39</v>
      </c>
      <c r="C106" s="20" t="s">
        <v>570</v>
      </c>
      <c r="D106" s="21"/>
      <c r="E106" s="21"/>
      <c r="F106" s="122"/>
      <c r="G106" s="122"/>
    </row>
    <row r="107" spans="1:7" x14ac:dyDescent="0.3">
      <c r="A107" s="94"/>
      <c r="B107" s="95"/>
      <c r="C107" s="95"/>
      <c r="D107" s="95"/>
      <c r="E107" s="95"/>
      <c r="F107" s="122"/>
      <c r="G107" s="122"/>
    </row>
    <row r="108" spans="1:7" ht="60" customHeight="1" x14ac:dyDescent="0.3">
      <c r="A108" s="22" t="s">
        <v>571</v>
      </c>
      <c r="B108" s="19" t="s">
        <v>133</v>
      </c>
      <c r="C108" s="19" t="s">
        <v>572</v>
      </c>
      <c r="D108" s="21" t="s">
        <v>7</v>
      </c>
      <c r="E108" s="21">
        <v>1</v>
      </c>
      <c r="F108" s="103"/>
      <c r="G108" s="102">
        <f>E108*F108</f>
        <v>0</v>
      </c>
    </row>
    <row r="109" spans="1:7" x14ac:dyDescent="0.3">
      <c r="A109" s="22"/>
      <c r="B109" s="19"/>
      <c r="C109" s="19"/>
      <c r="D109" s="21"/>
      <c r="E109" s="21"/>
      <c r="F109" s="19"/>
      <c r="G109" s="19"/>
    </row>
    <row r="110" spans="1:7" ht="37.15" customHeight="1" x14ac:dyDescent="0.3">
      <c r="A110" s="22" t="s">
        <v>573</v>
      </c>
      <c r="B110" s="19" t="s">
        <v>134</v>
      </c>
      <c r="C110" s="19" t="s">
        <v>574</v>
      </c>
      <c r="D110" s="21" t="s">
        <v>136</v>
      </c>
      <c r="E110" s="21">
        <v>1</v>
      </c>
      <c r="F110" s="103"/>
      <c r="G110" s="102">
        <f>E110*F110</f>
        <v>0</v>
      </c>
    </row>
    <row r="111" spans="1:7" x14ac:dyDescent="0.3">
      <c r="A111" s="22"/>
      <c r="B111" s="19"/>
      <c r="C111" s="19"/>
      <c r="D111" s="21"/>
      <c r="E111" s="21"/>
      <c r="F111" s="103"/>
      <c r="G111" s="103"/>
    </row>
    <row r="112" spans="1:7" ht="23" x14ac:dyDescent="0.3">
      <c r="A112" s="22" t="s">
        <v>575</v>
      </c>
      <c r="B112" s="19" t="s">
        <v>135</v>
      </c>
      <c r="C112" s="19" t="s">
        <v>576</v>
      </c>
      <c r="D112" s="21" t="s">
        <v>34</v>
      </c>
      <c r="E112" s="21">
        <v>300</v>
      </c>
      <c r="F112" s="102"/>
      <c r="G112" s="102">
        <f>E112*F112</f>
        <v>0</v>
      </c>
    </row>
    <row r="113" spans="1:7" x14ac:dyDescent="0.3">
      <c r="A113" s="22"/>
      <c r="B113" s="19"/>
      <c r="C113" s="19"/>
      <c r="D113" s="19"/>
      <c r="E113" s="19"/>
      <c r="F113" s="63"/>
      <c r="G113" s="102"/>
    </row>
    <row r="114" spans="1:7" ht="34.5" x14ac:dyDescent="0.3">
      <c r="A114" s="22"/>
      <c r="B114" s="19" t="s">
        <v>577</v>
      </c>
      <c r="C114" s="19" t="s">
        <v>578</v>
      </c>
      <c r="D114" s="21"/>
      <c r="E114" s="21"/>
      <c r="F114" s="19"/>
      <c r="G114" s="103"/>
    </row>
    <row r="115" spans="1:7" x14ac:dyDescent="0.3">
      <c r="A115" s="22"/>
      <c r="B115" s="19"/>
      <c r="C115" s="19"/>
      <c r="D115" s="21"/>
      <c r="E115" s="21"/>
      <c r="F115" s="123"/>
      <c r="G115" s="123"/>
    </row>
    <row r="116" spans="1:7" x14ac:dyDescent="0.3">
      <c r="A116" s="22"/>
      <c r="B116" s="19"/>
      <c r="C116" s="19" t="s">
        <v>579</v>
      </c>
      <c r="D116" s="124"/>
      <c r="E116" s="124"/>
      <c r="F116" s="123"/>
      <c r="G116" s="125"/>
    </row>
    <row r="117" spans="1:7" x14ac:dyDescent="0.3">
      <c r="A117" s="22"/>
      <c r="B117" s="19"/>
      <c r="C117" s="19"/>
      <c r="D117" s="124"/>
      <c r="E117" s="124"/>
      <c r="F117" s="123"/>
      <c r="G117" s="125"/>
    </row>
    <row r="118" spans="1:7" x14ac:dyDescent="0.3">
      <c r="A118" s="22" t="s">
        <v>580</v>
      </c>
      <c r="B118" s="19"/>
      <c r="C118" s="19" t="s">
        <v>581</v>
      </c>
      <c r="D118" s="21" t="s">
        <v>5</v>
      </c>
      <c r="E118" s="21">
        <v>100</v>
      </c>
      <c r="F118" s="125"/>
      <c r="G118" s="102">
        <f>E118*F118</f>
        <v>0</v>
      </c>
    </row>
    <row r="119" spans="1:7" x14ac:dyDescent="0.3">
      <c r="A119" s="22"/>
      <c r="B119" s="19"/>
      <c r="C119" s="19"/>
      <c r="D119" s="21"/>
      <c r="E119" s="21"/>
      <c r="F119" s="125"/>
      <c r="G119" s="125"/>
    </row>
    <row r="120" spans="1:7" x14ac:dyDescent="0.3">
      <c r="A120" s="22" t="s">
        <v>582</v>
      </c>
      <c r="B120" s="19"/>
      <c r="C120" s="19" t="s">
        <v>583</v>
      </c>
      <c r="D120" s="21" t="s">
        <v>5</v>
      </c>
      <c r="E120" s="21">
        <v>100</v>
      </c>
      <c r="F120" s="102"/>
      <c r="G120" s="102">
        <f>E120*F120</f>
        <v>0</v>
      </c>
    </row>
    <row r="121" spans="1:7" x14ac:dyDescent="0.3">
      <c r="A121" s="22"/>
      <c r="B121" s="19"/>
      <c r="C121" s="19"/>
      <c r="D121" s="21"/>
      <c r="E121" s="21"/>
      <c r="F121" s="102"/>
      <c r="G121" s="102"/>
    </row>
    <row r="122" spans="1:7" x14ac:dyDescent="0.3">
      <c r="A122" s="22" t="s">
        <v>584</v>
      </c>
      <c r="B122" s="24" t="s">
        <v>585</v>
      </c>
      <c r="C122" s="24" t="s">
        <v>586</v>
      </c>
      <c r="D122" s="124" t="s">
        <v>7</v>
      </c>
      <c r="E122" s="126">
        <v>1</v>
      </c>
      <c r="F122" s="102"/>
      <c r="G122" s="102">
        <f>E122*F122</f>
        <v>0</v>
      </c>
    </row>
    <row r="123" spans="1:7" x14ac:dyDescent="0.3">
      <c r="A123" s="22"/>
      <c r="B123" s="24"/>
      <c r="C123" s="127"/>
      <c r="D123" s="124"/>
      <c r="E123" s="124"/>
      <c r="F123" s="102"/>
      <c r="G123" s="102"/>
    </row>
    <row r="124" spans="1:7" ht="34.5" x14ac:dyDescent="0.3">
      <c r="A124" s="22" t="s">
        <v>587</v>
      </c>
      <c r="B124" s="24" t="s">
        <v>588</v>
      </c>
      <c r="C124" s="24" t="s">
        <v>589</v>
      </c>
      <c r="D124" s="124" t="s">
        <v>7</v>
      </c>
      <c r="E124" s="126">
        <v>1</v>
      </c>
      <c r="F124" s="102"/>
      <c r="G124" s="102">
        <f>E124*F124</f>
        <v>0</v>
      </c>
    </row>
    <row r="125" spans="1:7" x14ac:dyDescent="0.3">
      <c r="A125" s="22"/>
      <c r="B125" s="24"/>
      <c r="C125" s="24"/>
      <c r="D125" s="124"/>
      <c r="E125" s="124"/>
      <c r="F125" s="102"/>
      <c r="G125" s="102"/>
    </row>
    <row r="126" spans="1:7" x14ac:dyDescent="0.3">
      <c r="A126" s="22" t="s">
        <v>590</v>
      </c>
      <c r="B126" s="24" t="s">
        <v>591</v>
      </c>
      <c r="C126" s="24" t="s">
        <v>592</v>
      </c>
      <c r="D126" s="124" t="s">
        <v>7</v>
      </c>
      <c r="E126" s="126">
        <v>1</v>
      </c>
      <c r="F126" s="102"/>
      <c r="G126" s="102">
        <f>E126*F126</f>
        <v>0</v>
      </c>
    </row>
    <row r="127" spans="1:7" x14ac:dyDescent="0.3">
      <c r="A127" s="22"/>
      <c r="B127" s="19"/>
      <c r="C127" s="19"/>
      <c r="D127" s="21"/>
      <c r="E127" s="21"/>
      <c r="F127" s="63"/>
      <c r="G127" s="102"/>
    </row>
    <row r="128" spans="1:7" ht="15.75" customHeight="1" thickBot="1" x14ac:dyDescent="0.35">
      <c r="A128" s="128"/>
      <c r="B128" s="129"/>
      <c r="C128" s="129"/>
      <c r="D128" s="128"/>
      <c r="E128" s="128"/>
      <c r="F128" s="129"/>
      <c r="G128" s="130"/>
    </row>
    <row r="129" spans="1:7" ht="12.5" thickBot="1" x14ac:dyDescent="0.35">
      <c r="A129" s="519" t="s">
        <v>316</v>
      </c>
      <c r="B129" s="520"/>
      <c r="C129" s="520"/>
      <c r="D129" s="520"/>
      <c r="E129" s="520"/>
      <c r="F129" s="521"/>
      <c r="G129" s="27">
        <f>SUM(G85:G128)</f>
        <v>0</v>
      </c>
    </row>
    <row r="130" spans="1:7" x14ac:dyDescent="0.3">
      <c r="A130" s="42"/>
      <c r="B130" s="42"/>
      <c r="C130" s="42"/>
      <c r="D130" s="42"/>
      <c r="E130" s="42"/>
      <c r="F130" s="42"/>
      <c r="G130" s="42"/>
    </row>
  </sheetData>
  <mergeCells count="8">
    <mergeCell ref="A85:F85"/>
    <mergeCell ref="A129:F129"/>
    <mergeCell ref="A1:G1"/>
    <mergeCell ref="A2:G2"/>
    <mergeCell ref="A3:G3"/>
    <mergeCell ref="A39:F39"/>
    <mergeCell ref="A41:F41"/>
    <mergeCell ref="A83:F83"/>
  </mergeCells>
  <printOptions horizontalCentered="1"/>
  <pageMargins left="0.23622047244094491" right="0.23622047244094491" top="0.74803149606299213" bottom="0.74803149606299213" header="0.31496062992125984" footer="0.31496062992125984"/>
  <pageSetup paperSize="9" scale="85" fitToWidth="0" orientation="portrait" r:id="rId1"/>
  <headerFooter>
    <oddFooter>Page &amp;P of &amp;N</oddFooter>
  </headerFooter>
  <rowBreaks count="2" manualBreakCount="2">
    <brk id="39" max="6" man="1"/>
    <brk id="83" max="6"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456-F3B4-4B59-A5FA-5B24C1602377}">
  <sheetPr>
    <pageSetUpPr fitToPage="1"/>
  </sheetPr>
  <dimension ref="A1:G65"/>
  <sheetViews>
    <sheetView showGridLines="0" view="pageBreakPreview" topLeftCell="A36" zoomScaleNormal="100" zoomScaleSheetLayoutView="100" workbookViewId="0">
      <selection activeCell="F8" sqref="F8:F64"/>
    </sheetView>
  </sheetViews>
  <sheetFormatPr defaultColWidth="9.26953125" defaultRowHeight="14.5" x14ac:dyDescent="0.25"/>
  <cols>
    <col min="1" max="1" width="6.54296875" style="298" customWidth="1"/>
    <col min="2" max="2" width="9.7265625" style="298" customWidth="1"/>
    <col min="3" max="3" width="37.7265625" style="298" customWidth="1"/>
    <col min="4" max="4" width="6.7265625" style="298" customWidth="1"/>
    <col min="5" max="5" width="8.7265625" style="298" customWidth="1"/>
    <col min="6" max="6" width="10.54296875" style="298" customWidth="1"/>
    <col min="7" max="7" width="13.54296875" style="298" customWidth="1"/>
    <col min="8" max="16384" width="9.26953125" style="3"/>
  </cols>
  <sheetData>
    <row r="1" spans="1:7" x14ac:dyDescent="0.25">
      <c r="A1" s="524"/>
      <c r="B1" s="524"/>
      <c r="C1" s="524"/>
      <c r="D1" s="524"/>
      <c r="E1" s="524"/>
      <c r="F1" s="524"/>
      <c r="G1" s="524"/>
    </row>
    <row r="2" spans="1:7" s="5" customFormat="1" ht="15" customHeight="1" x14ac:dyDescent="0.3">
      <c r="A2" s="515" t="s">
        <v>778</v>
      </c>
      <c r="B2" s="515"/>
      <c r="C2" s="515"/>
      <c r="D2" s="515"/>
      <c r="E2" s="515"/>
      <c r="F2" s="515"/>
      <c r="G2" s="515"/>
    </row>
    <row r="3" spans="1:7" s="5" customFormat="1" ht="15" customHeight="1" x14ac:dyDescent="0.3">
      <c r="A3" s="64" t="s">
        <v>1559</v>
      </c>
      <c r="B3" s="65"/>
      <c r="C3" s="65"/>
      <c r="D3" s="65"/>
      <c r="E3" s="65"/>
      <c r="F3" s="65"/>
      <c r="G3" s="66"/>
    </row>
    <row r="4" spans="1:7" s="7" customFormat="1" ht="27.4" customHeight="1" x14ac:dyDescent="0.25">
      <c r="A4" s="67" t="s">
        <v>294</v>
      </c>
      <c r="B4" s="67" t="s">
        <v>295</v>
      </c>
      <c r="C4" s="67" t="s">
        <v>296</v>
      </c>
      <c r="D4" s="67" t="s">
        <v>297</v>
      </c>
      <c r="E4" s="67" t="s">
        <v>298</v>
      </c>
      <c r="F4" s="67" t="s">
        <v>299</v>
      </c>
      <c r="G4" s="68" t="s">
        <v>300</v>
      </c>
    </row>
    <row r="5" spans="1:7" s="9" customFormat="1" ht="26.5" customHeight="1" x14ac:dyDescent="0.25">
      <c r="A5" s="442" t="s">
        <v>1551</v>
      </c>
      <c r="B5" s="132" t="s">
        <v>302</v>
      </c>
      <c r="C5" s="132" t="s">
        <v>1077</v>
      </c>
      <c r="D5" s="133"/>
      <c r="E5" s="133"/>
      <c r="F5" s="134"/>
      <c r="G5" s="133"/>
    </row>
    <row r="6" spans="1:7" s="9" customFormat="1" ht="10.9" customHeight="1" x14ac:dyDescent="0.25">
      <c r="A6" s="443"/>
      <c r="B6" s="135"/>
      <c r="C6" s="136"/>
      <c r="D6" s="135"/>
      <c r="E6" s="136"/>
      <c r="F6" s="135"/>
      <c r="G6" s="137"/>
    </row>
    <row r="7" spans="1:7" s="9" customFormat="1" ht="10.9" customHeight="1" x14ac:dyDescent="0.25">
      <c r="A7" s="131" t="s">
        <v>832</v>
      </c>
      <c r="B7" s="138"/>
      <c r="C7" s="139" t="s">
        <v>45</v>
      </c>
      <c r="D7" s="138"/>
      <c r="E7" s="140"/>
      <c r="F7" s="141"/>
      <c r="G7" s="138"/>
    </row>
    <row r="8" spans="1:7" s="10" customFormat="1" ht="10.9" customHeight="1" x14ac:dyDescent="0.25">
      <c r="A8" s="443"/>
      <c r="B8" s="135"/>
      <c r="C8" s="136"/>
      <c r="D8" s="135"/>
      <c r="E8" s="136"/>
      <c r="F8" s="135"/>
      <c r="G8" s="137"/>
    </row>
    <row r="9" spans="1:7" s="10" customFormat="1" ht="10.9" customHeight="1" x14ac:dyDescent="0.25">
      <c r="A9" s="142" t="s">
        <v>833</v>
      </c>
      <c r="B9" s="142" t="s">
        <v>44</v>
      </c>
      <c r="C9" s="143" t="s">
        <v>305</v>
      </c>
      <c r="D9" s="144" t="s">
        <v>25</v>
      </c>
      <c r="E9" s="145">
        <f>(2255)</f>
        <v>2255</v>
      </c>
      <c r="F9" s="146"/>
      <c r="G9" s="147">
        <f>E9*F9</f>
        <v>0</v>
      </c>
    </row>
    <row r="10" spans="1:7" s="10" customFormat="1" ht="10.9" customHeight="1" x14ac:dyDescent="0.25">
      <c r="A10" s="443"/>
      <c r="B10" s="135"/>
      <c r="C10" s="136"/>
      <c r="D10" s="135"/>
      <c r="E10" s="136"/>
      <c r="F10" s="135"/>
      <c r="G10" s="137"/>
    </row>
    <row r="11" spans="1:7" s="10" customFormat="1" ht="10.9" customHeight="1" x14ac:dyDescent="0.25">
      <c r="A11" s="148"/>
      <c r="B11" s="142" t="s">
        <v>50</v>
      </c>
      <c r="C11" s="143" t="s">
        <v>306</v>
      </c>
      <c r="D11" s="148"/>
      <c r="E11" s="149"/>
      <c r="F11" s="150"/>
      <c r="G11" s="148"/>
    </row>
    <row r="12" spans="1:7" s="10" customFormat="1" ht="10.9" customHeight="1" x14ac:dyDescent="0.25">
      <c r="A12" s="443"/>
      <c r="B12" s="135"/>
      <c r="C12" s="136"/>
      <c r="D12" s="135"/>
      <c r="E12" s="136"/>
      <c r="F12" s="135"/>
      <c r="G12" s="137"/>
    </row>
    <row r="13" spans="1:7" s="10" customFormat="1" ht="10.9" customHeight="1" x14ac:dyDescent="0.25">
      <c r="A13" s="142" t="s">
        <v>834</v>
      </c>
      <c r="B13" s="148"/>
      <c r="C13" s="143" t="s">
        <v>307</v>
      </c>
      <c r="D13" s="144" t="s">
        <v>8</v>
      </c>
      <c r="E13" s="145"/>
      <c r="F13" s="146"/>
      <c r="G13" s="147">
        <f>E13*F13</f>
        <v>0</v>
      </c>
    </row>
    <row r="14" spans="1:7" s="10" customFormat="1" ht="10.9" customHeight="1" x14ac:dyDescent="0.25">
      <c r="A14" s="443"/>
      <c r="B14" s="135"/>
      <c r="C14" s="136"/>
      <c r="D14" s="135"/>
      <c r="E14" s="136"/>
      <c r="F14" s="135"/>
      <c r="G14" s="137"/>
    </row>
    <row r="15" spans="1:7" s="10" customFormat="1" ht="10.9" customHeight="1" x14ac:dyDescent="0.25">
      <c r="A15" s="142" t="s">
        <v>835</v>
      </c>
      <c r="B15" s="148"/>
      <c r="C15" s="143" t="s">
        <v>308</v>
      </c>
      <c r="D15" s="144" t="s">
        <v>8</v>
      </c>
      <c r="E15" s="145"/>
      <c r="F15" s="146"/>
      <c r="G15" s="147">
        <f>E15*F15</f>
        <v>0</v>
      </c>
    </row>
    <row r="16" spans="1:7" s="10" customFormat="1" ht="10.9" customHeight="1" x14ac:dyDescent="0.25">
      <c r="A16" s="443"/>
      <c r="B16" s="135"/>
      <c r="C16" s="136"/>
      <c r="D16" s="135"/>
      <c r="E16" s="136"/>
      <c r="F16" s="135"/>
      <c r="G16" s="137"/>
    </row>
    <row r="17" spans="1:7" s="10" customFormat="1" ht="21.4" customHeight="1" x14ac:dyDescent="0.25">
      <c r="A17" s="142" t="s">
        <v>836</v>
      </c>
      <c r="B17" s="142" t="s">
        <v>143</v>
      </c>
      <c r="C17" s="143" t="s">
        <v>309</v>
      </c>
      <c r="D17" s="144" t="s">
        <v>310</v>
      </c>
      <c r="E17" s="145">
        <v>1</v>
      </c>
      <c r="F17" s="146"/>
      <c r="G17" s="147">
        <f>E17*F17</f>
        <v>0</v>
      </c>
    </row>
    <row r="18" spans="1:7" s="10" customFormat="1" ht="10.9" customHeight="1" x14ac:dyDescent="0.25">
      <c r="A18" s="443"/>
      <c r="B18" s="135"/>
      <c r="C18" s="136"/>
      <c r="D18" s="135"/>
      <c r="E18" s="136"/>
      <c r="F18" s="135"/>
      <c r="G18" s="137"/>
    </row>
    <row r="19" spans="1:7" s="10" customFormat="1" ht="10.9" customHeight="1" x14ac:dyDescent="0.25">
      <c r="A19" s="142" t="s">
        <v>837</v>
      </c>
      <c r="B19" s="142" t="s">
        <v>40</v>
      </c>
      <c r="C19" s="143" t="s">
        <v>311</v>
      </c>
      <c r="D19" s="144" t="s">
        <v>5</v>
      </c>
      <c r="E19" s="145">
        <v>100</v>
      </c>
      <c r="F19" s="146"/>
      <c r="G19" s="147">
        <f>E19*F19</f>
        <v>0</v>
      </c>
    </row>
    <row r="20" spans="1:7" s="10" customFormat="1" ht="10.9" customHeight="1" x14ac:dyDescent="0.25">
      <c r="A20" s="443"/>
      <c r="B20" s="135"/>
      <c r="C20" s="136"/>
      <c r="D20" s="135"/>
      <c r="E20" s="136"/>
      <c r="F20" s="135"/>
      <c r="G20" s="137"/>
    </row>
    <row r="21" spans="1:7" s="10" customFormat="1" ht="21.4" customHeight="1" x14ac:dyDescent="0.25">
      <c r="A21" s="142" t="s">
        <v>838</v>
      </c>
      <c r="B21" s="142" t="s">
        <v>58</v>
      </c>
      <c r="C21" s="143" t="s">
        <v>312</v>
      </c>
      <c r="D21" s="144" t="s">
        <v>5</v>
      </c>
      <c r="E21" s="145">
        <v>100</v>
      </c>
      <c r="F21" s="146"/>
      <c r="G21" s="147">
        <f>E21*F21</f>
        <v>0</v>
      </c>
    </row>
    <row r="22" spans="1:7" s="10" customFormat="1" ht="10.9" customHeight="1" x14ac:dyDescent="0.25">
      <c r="A22" s="443"/>
      <c r="B22" s="135"/>
      <c r="C22" s="136"/>
      <c r="D22" s="135"/>
      <c r="E22" s="136"/>
      <c r="F22" s="135"/>
      <c r="G22" s="137"/>
    </row>
    <row r="23" spans="1:7" s="10" customFormat="1" ht="27" customHeight="1" x14ac:dyDescent="0.25">
      <c r="A23" s="142" t="s">
        <v>839</v>
      </c>
      <c r="B23" s="142" t="s">
        <v>278</v>
      </c>
      <c r="C23" s="143" t="s">
        <v>313</v>
      </c>
      <c r="D23" s="144" t="s">
        <v>5</v>
      </c>
      <c r="E23" s="145">
        <v>50</v>
      </c>
      <c r="F23" s="146"/>
      <c r="G23" s="147">
        <f>E23*F23</f>
        <v>0</v>
      </c>
    </row>
    <row r="24" spans="1:7" s="10" customFormat="1" ht="10.9" customHeight="1" x14ac:dyDescent="0.25">
      <c r="A24" s="443"/>
      <c r="B24" s="135"/>
      <c r="C24" s="136"/>
      <c r="D24" s="135"/>
      <c r="E24" s="136"/>
      <c r="F24" s="135"/>
      <c r="G24" s="137"/>
    </row>
    <row r="25" spans="1:7" s="10" customFormat="1" ht="10.9" customHeight="1" x14ac:dyDescent="0.25">
      <c r="A25" s="142" t="s">
        <v>840</v>
      </c>
      <c r="B25" s="142" t="s">
        <v>278</v>
      </c>
      <c r="C25" s="143" t="s">
        <v>314</v>
      </c>
      <c r="D25" s="144" t="s">
        <v>5</v>
      </c>
      <c r="E25" s="145">
        <v>50</v>
      </c>
      <c r="F25" s="146"/>
      <c r="G25" s="147">
        <f>E25*F25</f>
        <v>0</v>
      </c>
    </row>
    <row r="26" spans="1:7" s="10" customFormat="1" ht="10.9" customHeight="1" x14ac:dyDescent="0.25">
      <c r="A26" s="443"/>
      <c r="B26" s="135"/>
      <c r="C26" s="136"/>
      <c r="D26" s="135"/>
      <c r="E26" s="136"/>
      <c r="F26" s="135"/>
      <c r="G26" s="137"/>
    </row>
    <row r="27" spans="1:7" s="10" customFormat="1" ht="10.9" customHeight="1" x14ac:dyDescent="0.25">
      <c r="A27" s="148"/>
      <c r="B27" s="148"/>
      <c r="C27" s="139" t="s">
        <v>315</v>
      </c>
      <c r="D27" s="148"/>
      <c r="E27" s="149"/>
      <c r="F27" s="150"/>
      <c r="G27" s="148"/>
    </row>
    <row r="28" spans="1:7" s="10" customFormat="1" ht="10.9" customHeight="1" x14ac:dyDescent="0.25">
      <c r="A28" s="443"/>
      <c r="B28" s="135"/>
      <c r="C28" s="136"/>
      <c r="D28" s="135"/>
      <c r="E28" s="136"/>
      <c r="F28" s="135"/>
      <c r="G28" s="137"/>
    </row>
    <row r="29" spans="1:7" s="10" customFormat="1" ht="21.4" customHeight="1" x14ac:dyDescent="0.25">
      <c r="A29" s="142" t="s">
        <v>841</v>
      </c>
      <c r="B29" s="148"/>
      <c r="C29" s="143" t="s">
        <v>382</v>
      </c>
      <c r="D29" s="144" t="s">
        <v>47</v>
      </c>
      <c r="E29" s="145">
        <v>20</v>
      </c>
      <c r="F29" s="146"/>
      <c r="G29" s="147">
        <f>E29*F29</f>
        <v>0</v>
      </c>
    </row>
    <row r="30" spans="1:7" s="10" customFormat="1" ht="10.9" customHeight="1" x14ac:dyDescent="0.25">
      <c r="A30" s="443"/>
      <c r="B30" s="135"/>
      <c r="C30" s="136"/>
      <c r="D30" s="135"/>
      <c r="E30" s="136"/>
      <c r="F30" s="135"/>
      <c r="G30" s="137"/>
    </row>
    <row r="31" spans="1:7" s="10" customFormat="1" ht="21.4" customHeight="1" x14ac:dyDescent="0.25">
      <c r="A31" s="142" t="s">
        <v>842</v>
      </c>
      <c r="B31" s="148"/>
      <c r="C31" s="151" t="s">
        <v>383</v>
      </c>
      <c r="D31" s="152" t="s">
        <v>1279</v>
      </c>
      <c r="E31" s="153">
        <v>50</v>
      </c>
      <c r="F31" s="146"/>
      <c r="G31" s="147">
        <f>E31*F31</f>
        <v>0</v>
      </c>
    </row>
    <row r="32" spans="1:7" s="10" customFormat="1" ht="10.9" customHeight="1" x14ac:dyDescent="0.25">
      <c r="A32" s="443"/>
      <c r="B32" s="135"/>
      <c r="C32" s="136"/>
      <c r="D32" s="135"/>
      <c r="E32" s="136"/>
      <c r="F32" s="135"/>
      <c r="G32" s="137"/>
    </row>
    <row r="33" spans="1:7" s="10" customFormat="1" ht="10.9" customHeight="1" x14ac:dyDescent="0.25">
      <c r="A33" s="142"/>
      <c r="B33" s="142"/>
      <c r="C33" s="143"/>
      <c r="D33" s="144"/>
      <c r="E33" s="145"/>
      <c r="F33" s="146"/>
      <c r="G33" s="147"/>
    </row>
    <row r="34" spans="1:7" s="10" customFormat="1" ht="10.9" customHeight="1" x14ac:dyDescent="0.25">
      <c r="A34" s="443"/>
      <c r="B34" s="135"/>
      <c r="C34" s="136"/>
      <c r="D34" s="135"/>
      <c r="E34" s="136"/>
      <c r="F34" s="135"/>
      <c r="G34" s="137"/>
    </row>
    <row r="35" spans="1:7" s="10" customFormat="1" ht="21.4" customHeight="1" x14ac:dyDescent="0.25">
      <c r="A35" s="164"/>
      <c r="B35" s="164"/>
      <c r="C35" s="401"/>
      <c r="D35" s="402"/>
      <c r="E35" s="403"/>
      <c r="F35" s="404"/>
      <c r="G35" s="405"/>
    </row>
    <row r="36" spans="1:7" s="10" customFormat="1" ht="10.9" customHeight="1" x14ac:dyDescent="0.25">
      <c r="A36" s="443"/>
      <c r="B36" s="135"/>
      <c r="C36" s="136"/>
      <c r="D36" s="135"/>
      <c r="E36" s="136"/>
      <c r="F36" s="135"/>
      <c r="G36" s="137"/>
    </row>
    <row r="37" spans="1:7" s="9" customFormat="1" ht="10.9" customHeight="1" x14ac:dyDescent="0.25">
      <c r="A37" s="156"/>
      <c r="B37" s="160"/>
      <c r="C37" s="406"/>
      <c r="D37" s="160"/>
      <c r="E37" s="407"/>
      <c r="F37" s="408"/>
      <c r="G37" s="160"/>
    </row>
    <row r="38" spans="1:7" s="10" customFormat="1" ht="10.9" customHeight="1" x14ac:dyDescent="0.25">
      <c r="A38" s="443"/>
      <c r="B38" s="135"/>
      <c r="C38" s="136"/>
      <c r="D38" s="135"/>
      <c r="E38" s="136"/>
      <c r="F38" s="135"/>
      <c r="G38" s="137"/>
    </row>
    <row r="39" spans="1:7" s="9" customFormat="1" ht="10.9" customHeight="1" x14ac:dyDescent="0.25">
      <c r="A39" s="156"/>
      <c r="B39" s="160"/>
      <c r="C39" s="406"/>
      <c r="D39" s="160"/>
      <c r="E39" s="407"/>
      <c r="F39" s="408"/>
      <c r="G39" s="160"/>
    </row>
    <row r="40" spans="1:7" s="10" customFormat="1" ht="10.9" customHeight="1" x14ac:dyDescent="0.25">
      <c r="A40" s="443"/>
      <c r="B40" s="135"/>
      <c r="C40" s="136"/>
      <c r="D40" s="135"/>
      <c r="E40" s="136"/>
      <c r="F40" s="135"/>
      <c r="G40" s="137"/>
    </row>
    <row r="41" spans="1:7" s="9" customFormat="1" ht="10.9" customHeight="1" x14ac:dyDescent="0.25">
      <c r="A41" s="156"/>
      <c r="B41" s="160"/>
      <c r="C41" s="406"/>
      <c r="D41" s="160"/>
      <c r="E41" s="407"/>
      <c r="F41" s="408"/>
      <c r="G41" s="160"/>
    </row>
    <row r="42" spans="1:7" s="10" customFormat="1" ht="10.9" customHeight="1" x14ac:dyDescent="0.25">
      <c r="A42" s="443"/>
      <c r="B42" s="135"/>
      <c r="C42" s="136"/>
      <c r="D42" s="135"/>
      <c r="E42" s="136"/>
      <c r="F42" s="135"/>
      <c r="G42" s="137"/>
    </row>
    <row r="43" spans="1:7" s="9" customFormat="1" ht="10.9" customHeight="1" x14ac:dyDescent="0.25">
      <c r="A43" s="156"/>
      <c r="B43" s="160"/>
      <c r="C43" s="406"/>
      <c r="D43" s="160"/>
      <c r="E43" s="407"/>
      <c r="F43" s="408"/>
      <c r="G43" s="160"/>
    </row>
    <row r="44" spans="1:7" s="10" customFormat="1" ht="10.9" customHeight="1" x14ac:dyDescent="0.25">
      <c r="A44" s="443"/>
      <c r="B44" s="135"/>
      <c r="C44" s="136"/>
      <c r="D44" s="135"/>
      <c r="E44" s="136"/>
      <c r="F44" s="135"/>
      <c r="G44" s="137"/>
    </row>
    <row r="45" spans="1:7" s="9" customFormat="1" ht="10.9" customHeight="1" x14ac:dyDescent="0.25">
      <c r="A45" s="156"/>
      <c r="B45" s="157"/>
      <c r="C45" s="158"/>
      <c r="D45" s="157"/>
      <c r="E45" s="407"/>
      <c r="F45" s="408"/>
      <c r="G45" s="160"/>
    </row>
    <row r="46" spans="1:7" s="10" customFormat="1" ht="10.9" customHeight="1" x14ac:dyDescent="0.25">
      <c r="A46" s="161"/>
      <c r="B46" s="162"/>
      <c r="C46" s="162"/>
      <c r="D46" s="162"/>
      <c r="E46" s="409"/>
      <c r="F46" s="410"/>
      <c r="G46" s="161"/>
    </row>
    <row r="47" spans="1:7" s="9" customFormat="1" ht="10.9" customHeight="1" x14ac:dyDescent="0.25">
      <c r="A47" s="156"/>
      <c r="B47" s="157"/>
      <c r="C47" s="158"/>
      <c r="D47" s="157"/>
      <c r="E47" s="407"/>
      <c r="F47" s="408"/>
      <c r="G47" s="160"/>
    </row>
    <row r="48" spans="1:7" s="10" customFormat="1" ht="10.9" customHeight="1" x14ac:dyDescent="0.25">
      <c r="A48" s="161"/>
      <c r="B48" s="162"/>
      <c r="C48" s="162"/>
      <c r="D48" s="162"/>
      <c r="E48" s="409"/>
      <c r="F48" s="410"/>
      <c r="G48" s="161"/>
    </row>
    <row r="49" spans="1:7" s="9" customFormat="1" ht="10.9" customHeight="1" x14ac:dyDescent="0.25">
      <c r="A49" s="156"/>
      <c r="B49" s="157"/>
      <c r="C49" s="158"/>
      <c r="D49" s="157"/>
      <c r="E49" s="407"/>
      <c r="F49" s="408"/>
      <c r="G49" s="160"/>
    </row>
    <row r="50" spans="1:7" s="10" customFormat="1" ht="10.9" customHeight="1" x14ac:dyDescent="0.25">
      <c r="A50" s="161"/>
      <c r="B50" s="162"/>
      <c r="C50" s="162"/>
      <c r="D50" s="162"/>
      <c r="E50" s="409"/>
      <c r="F50" s="410"/>
      <c r="G50" s="161"/>
    </row>
    <row r="51" spans="1:7" s="9" customFormat="1" ht="10.9" customHeight="1" x14ac:dyDescent="0.25">
      <c r="A51" s="156"/>
      <c r="B51" s="157"/>
      <c r="C51" s="158"/>
      <c r="D51" s="157"/>
      <c r="E51" s="407"/>
      <c r="F51" s="408"/>
      <c r="G51" s="160"/>
    </row>
    <row r="52" spans="1:7" s="10" customFormat="1" ht="10.9" customHeight="1" x14ac:dyDescent="0.25">
      <c r="A52" s="161"/>
      <c r="B52" s="162"/>
      <c r="C52" s="162"/>
      <c r="D52" s="162"/>
      <c r="E52" s="409"/>
      <c r="F52" s="410"/>
      <c r="G52" s="161"/>
    </row>
    <row r="53" spans="1:7" s="9" customFormat="1" ht="10.9" customHeight="1" x14ac:dyDescent="0.25">
      <c r="A53" s="156"/>
      <c r="B53" s="157"/>
      <c r="C53" s="158"/>
      <c r="D53" s="157"/>
      <c r="E53" s="407"/>
      <c r="F53" s="408"/>
      <c r="G53" s="160"/>
    </row>
    <row r="54" spans="1:7" s="10" customFormat="1" ht="10.9" customHeight="1" x14ac:dyDescent="0.25">
      <c r="A54" s="161"/>
      <c r="B54" s="162"/>
      <c r="C54" s="162"/>
      <c r="D54" s="162"/>
      <c r="E54" s="409"/>
      <c r="F54" s="410"/>
      <c r="G54" s="161"/>
    </row>
    <row r="55" spans="1:7" s="9" customFormat="1" ht="10.9" customHeight="1" x14ac:dyDescent="0.25">
      <c r="A55" s="156"/>
      <c r="B55" s="157"/>
      <c r="C55" s="158"/>
      <c r="D55" s="157"/>
      <c r="E55" s="407"/>
      <c r="F55" s="408"/>
      <c r="G55" s="160"/>
    </row>
    <row r="56" spans="1:7" s="10" customFormat="1" ht="10.9" customHeight="1" x14ac:dyDescent="0.25">
      <c r="A56" s="161"/>
      <c r="B56" s="162"/>
      <c r="C56" s="162"/>
      <c r="D56" s="162"/>
      <c r="E56" s="409"/>
      <c r="F56" s="410"/>
      <c r="G56" s="161"/>
    </row>
    <row r="57" spans="1:7" s="9" customFormat="1" ht="10.9" customHeight="1" x14ac:dyDescent="0.25">
      <c r="A57" s="156"/>
      <c r="B57" s="157"/>
      <c r="C57" s="158"/>
      <c r="D57" s="157"/>
      <c r="E57" s="407"/>
      <c r="F57" s="408"/>
      <c r="G57" s="160"/>
    </row>
    <row r="58" spans="1:7" s="10" customFormat="1" ht="10.9" customHeight="1" x14ac:dyDescent="0.25">
      <c r="A58" s="161"/>
      <c r="B58" s="162"/>
      <c r="C58" s="162"/>
      <c r="D58" s="162"/>
      <c r="E58" s="409"/>
      <c r="F58" s="410"/>
      <c r="G58" s="161"/>
    </row>
    <row r="59" spans="1:7" s="9" customFormat="1" ht="10.9" customHeight="1" x14ac:dyDescent="0.25">
      <c r="A59" s="156"/>
      <c r="B59" s="157"/>
      <c r="C59" s="158"/>
      <c r="D59" s="157"/>
      <c r="E59" s="407"/>
      <c r="F59" s="408"/>
      <c r="G59" s="160"/>
    </row>
    <row r="60" spans="1:7" s="10" customFormat="1" ht="10.9" customHeight="1" x14ac:dyDescent="0.25">
      <c r="A60" s="161"/>
      <c r="B60" s="162"/>
      <c r="C60" s="162"/>
      <c r="D60" s="162"/>
      <c r="E60" s="409"/>
      <c r="F60" s="410"/>
      <c r="G60" s="161"/>
    </row>
    <row r="61" spans="1:7" s="9" customFormat="1" ht="11.25" customHeight="1" x14ac:dyDescent="0.25">
      <c r="A61" s="156"/>
      <c r="B61" s="157"/>
      <c r="C61" s="158"/>
      <c r="D61" s="157"/>
      <c r="E61" s="407"/>
      <c r="F61" s="408"/>
      <c r="G61" s="160"/>
    </row>
    <row r="62" spans="1:7" s="10" customFormat="1" ht="10.9" customHeight="1" x14ac:dyDescent="0.25">
      <c r="A62" s="161"/>
      <c r="B62" s="162"/>
      <c r="C62" s="162"/>
      <c r="D62" s="162"/>
      <c r="E62" s="409"/>
      <c r="F62" s="410"/>
      <c r="G62" s="161"/>
    </row>
    <row r="63" spans="1:7" s="9" customFormat="1" ht="10.9" customHeight="1" x14ac:dyDescent="0.25">
      <c r="A63" s="156"/>
      <c r="B63" s="157"/>
      <c r="C63" s="158"/>
      <c r="D63" s="157"/>
      <c r="E63" s="407"/>
      <c r="F63" s="408"/>
      <c r="G63" s="160"/>
    </row>
    <row r="64" spans="1:7" s="10" customFormat="1" ht="16.5" customHeight="1" x14ac:dyDescent="0.25">
      <c r="A64" s="161"/>
      <c r="B64" s="162"/>
      <c r="C64" s="162"/>
      <c r="D64" s="162"/>
      <c r="E64" s="409"/>
      <c r="F64" s="411"/>
      <c r="G64" s="412"/>
    </row>
    <row r="65" spans="1:7" s="11" customFormat="1" ht="20.149999999999999" customHeight="1" x14ac:dyDescent="0.25">
      <c r="A65" s="293" t="s">
        <v>316</v>
      </c>
      <c r="B65" s="171"/>
      <c r="C65" s="172"/>
      <c r="D65" s="172"/>
      <c r="E65" s="172"/>
      <c r="F65" s="172"/>
      <c r="G65" s="432">
        <f>SUM(G5:G63)</f>
        <v>0</v>
      </c>
    </row>
  </sheetData>
  <mergeCells count="2">
    <mergeCell ref="A2:G2"/>
    <mergeCell ref="A1:G1"/>
  </mergeCells>
  <printOptions horizontalCentered="1"/>
  <pageMargins left="0.23622047244094491" right="0.23622047244094491" top="0.74803149606299213" bottom="0.74803149606299213" header="0.31496062992125984" footer="0.31496062992125984"/>
  <pageSetup paperSize="9" scale="89" fitToWidth="0" orientation="portrait" r:id="rId1"/>
  <headerFooter>
    <oddHeader>&amp;C&amp;72&amp;K00-013
DRAFT</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224D-8CC5-4944-A1AC-5A710A185887}">
  <dimension ref="A1:H59"/>
  <sheetViews>
    <sheetView showGridLines="0" view="pageBreakPreview" topLeftCell="B34" zoomScaleNormal="100" zoomScaleSheetLayoutView="100" workbookViewId="0">
      <selection activeCell="G19" sqref="G19:G44"/>
    </sheetView>
  </sheetViews>
  <sheetFormatPr defaultColWidth="9.26953125" defaultRowHeight="14.5" x14ac:dyDescent="0.25"/>
  <cols>
    <col min="1" max="1" width="5.453125" style="3" hidden="1" customWidth="1"/>
    <col min="2" max="2" width="6.54296875" style="3" customWidth="1"/>
    <col min="3" max="3" width="9.7265625" style="3" customWidth="1"/>
    <col min="4" max="4" width="37.7265625" style="3" customWidth="1"/>
    <col min="5" max="5" width="6.7265625" style="3" customWidth="1"/>
    <col min="6" max="6" width="8.7265625" style="3" customWidth="1"/>
    <col min="7" max="7" width="10.54296875" style="3" customWidth="1"/>
    <col min="8" max="8" width="13.54296875" style="3" customWidth="1"/>
    <col min="9" max="16384" width="9.26953125" style="3"/>
  </cols>
  <sheetData>
    <row r="1" spans="1:8" x14ac:dyDescent="0.25">
      <c r="B1" s="525"/>
      <c r="C1" s="525"/>
      <c r="D1" s="525"/>
      <c r="E1" s="525"/>
      <c r="F1" s="525"/>
      <c r="G1" s="525"/>
      <c r="H1" s="525"/>
    </row>
    <row r="2" spans="1:8" x14ac:dyDescent="0.25">
      <c r="B2" s="515" t="s">
        <v>778</v>
      </c>
      <c r="C2" s="515"/>
      <c r="D2" s="515"/>
      <c r="E2" s="515"/>
      <c r="F2" s="515"/>
      <c r="G2" s="515"/>
      <c r="H2" s="515"/>
    </row>
    <row r="3" spans="1:8" s="5" customFormat="1" ht="15" customHeight="1" x14ac:dyDescent="0.3">
      <c r="B3" s="64" t="s">
        <v>1010</v>
      </c>
      <c r="C3" s="65"/>
      <c r="D3" s="65"/>
      <c r="E3" s="154"/>
      <c r="F3" s="154"/>
      <c r="G3" s="154"/>
      <c r="H3" s="155"/>
    </row>
    <row r="4" spans="1:8" s="7" customFormat="1" ht="27.4" customHeight="1" x14ac:dyDescent="0.25">
      <c r="B4" s="67" t="s">
        <v>294</v>
      </c>
      <c r="C4" s="67" t="s">
        <v>295</v>
      </c>
      <c r="D4" s="67" t="s">
        <v>296</v>
      </c>
      <c r="E4" s="67" t="s">
        <v>297</v>
      </c>
      <c r="F4" s="67" t="s">
        <v>298</v>
      </c>
      <c r="G4" s="67" t="s">
        <v>299</v>
      </c>
      <c r="H4" s="68" t="s">
        <v>300</v>
      </c>
    </row>
    <row r="5" spans="1:8" s="9" customFormat="1" ht="10.9" customHeight="1" x14ac:dyDescent="0.25">
      <c r="A5" s="9">
        <v>1804</v>
      </c>
      <c r="B5" s="131" t="s">
        <v>1550</v>
      </c>
      <c r="C5" s="133"/>
      <c r="D5" s="132" t="s">
        <v>318</v>
      </c>
      <c r="E5" s="133"/>
      <c r="F5" s="133"/>
      <c r="G5" s="134"/>
      <c r="H5" s="133"/>
    </row>
    <row r="6" spans="1:8" s="9" customFormat="1" ht="10.9" customHeight="1" x14ac:dyDescent="0.25">
      <c r="B6" s="138"/>
      <c r="C6" s="133"/>
      <c r="D6" s="133"/>
      <c r="E6" s="133"/>
      <c r="F6" s="133"/>
      <c r="G6" s="134"/>
      <c r="H6" s="133"/>
    </row>
    <row r="7" spans="1:8" s="9" customFormat="1" ht="24.65" customHeight="1" x14ac:dyDescent="0.25">
      <c r="A7" s="9">
        <v>1807</v>
      </c>
      <c r="B7" s="131" t="s">
        <v>303</v>
      </c>
      <c r="C7" s="132" t="s">
        <v>319</v>
      </c>
      <c r="D7" s="132" t="s">
        <v>140</v>
      </c>
      <c r="E7" s="133"/>
      <c r="F7" s="133"/>
      <c r="G7" s="134"/>
      <c r="H7" s="133"/>
    </row>
    <row r="8" spans="1:8" s="10" customFormat="1" ht="10.9" customHeight="1" x14ac:dyDescent="0.25">
      <c r="B8" s="148"/>
      <c r="C8" s="174"/>
      <c r="D8" s="174"/>
      <c r="E8" s="174"/>
      <c r="F8" s="174"/>
      <c r="G8" s="175"/>
      <c r="H8" s="174"/>
    </row>
    <row r="9" spans="1:8" s="10" customFormat="1" ht="25.9" customHeight="1" x14ac:dyDescent="0.25">
      <c r="A9" s="10">
        <v>1808</v>
      </c>
      <c r="B9" s="142" t="s">
        <v>304</v>
      </c>
      <c r="C9" s="151" t="s">
        <v>320</v>
      </c>
      <c r="D9" s="151" t="s">
        <v>321</v>
      </c>
      <c r="E9" s="152" t="s">
        <v>25</v>
      </c>
      <c r="F9" s="176">
        <f>(2255+450)*0.15</f>
        <v>405.75</v>
      </c>
      <c r="G9" s="177"/>
      <c r="H9" s="178">
        <f>G9*F9</f>
        <v>0</v>
      </c>
    </row>
    <row r="10" spans="1:8" s="10" customFormat="1" ht="10.9" customHeight="1" x14ac:dyDescent="0.25">
      <c r="B10" s="148"/>
      <c r="C10" s="174"/>
      <c r="D10" s="174"/>
      <c r="E10" s="174"/>
      <c r="F10" s="174"/>
      <c r="G10" s="175"/>
      <c r="H10" s="174"/>
    </row>
    <row r="11" spans="1:8" s="10" customFormat="1" ht="10.9" customHeight="1" x14ac:dyDescent="0.25">
      <c r="A11" s="10">
        <v>1819</v>
      </c>
      <c r="B11" s="142" t="s">
        <v>843</v>
      </c>
      <c r="C11" s="132" t="s">
        <v>13</v>
      </c>
      <c r="D11" s="132" t="s">
        <v>322</v>
      </c>
      <c r="E11" s="174"/>
      <c r="F11" s="174"/>
      <c r="G11" s="175"/>
      <c r="H11" s="174"/>
    </row>
    <row r="12" spans="1:8" s="10" customFormat="1" ht="10.9" customHeight="1" x14ac:dyDescent="0.25">
      <c r="B12" s="148"/>
      <c r="C12" s="174"/>
      <c r="D12" s="174"/>
      <c r="E12" s="174"/>
      <c r="F12" s="174"/>
      <c r="G12" s="175"/>
      <c r="H12" s="174"/>
    </row>
    <row r="13" spans="1:8" s="10" customFormat="1" ht="17.5" customHeight="1" x14ac:dyDescent="0.25">
      <c r="A13" s="10">
        <v>1820</v>
      </c>
      <c r="B13" s="142" t="s">
        <v>844</v>
      </c>
      <c r="C13" s="174"/>
      <c r="D13" s="151" t="s">
        <v>324</v>
      </c>
      <c r="E13" s="152" t="s">
        <v>34</v>
      </c>
      <c r="F13" s="176"/>
      <c r="G13" s="177"/>
      <c r="H13" s="178">
        <f>F13*G13</f>
        <v>0</v>
      </c>
    </row>
    <row r="14" spans="1:8" s="10" customFormat="1" ht="11.5" customHeight="1" x14ac:dyDescent="0.25">
      <c r="B14" s="148"/>
      <c r="C14" s="174"/>
      <c r="D14" s="174"/>
      <c r="E14" s="174"/>
      <c r="F14" s="174"/>
      <c r="G14" s="175"/>
      <c r="H14" s="174"/>
    </row>
    <row r="15" spans="1:8" s="10" customFormat="1" ht="24" customHeight="1" x14ac:dyDescent="0.25">
      <c r="A15" s="10">
        <v>1821</v>
      </c>
      <c r="B15" s="142" t="s">
        <v>845</v>
      </c>
      <c r="C15" s="174"/>
      <c r="D15" s="151" t="s">
        <v>325</v>
      </c>
      <c r="E15" s="152" t="s">
        <v>34</v>
      </c>
      <c r="F15" s="176">
        <v>50</v>
      </c>
      <c r="G15" s="177"/>
      <c r="H15" s="178">
        <f>G15*F15</f>
        <v>0</v>
      </c>
    </row>
    <row r="16" spans="1:8" s="10" customFormat="1" ht="13.9" customHeight="1" x14ac:dyDescent="0.25">
      <c r="B16" s="148"/>
      <c r="C16" s="174"/>
      <c r="D16" s="174"/>
      <c r="E16" s="174"/>
      <c r="F16" s="174"/>
      <c r="G16" s="175"/>
      <c r="H16" s="174"/>
    </row>
    <row r="17" spans="1:8" s="10" customFormat="1" ht="10.9" customHeight="1" x14ac:dyDescent="0.25">
      <c r="A17" s="10">
        <v>1822</v>
      </c>
      <c r="B17" s="142" t="s">
        <v>846</v>
      </c>
      <c r="C17" s="174"/>
      <c r="D17" s="151" t="s">
        <v>326</v>
      </c>
      <c r="E17" s="152" t="s">
        <v>34</v>
      </c>
      <c r="F17" s="176">
        <v>50</v>
      </c>
      <c r="G17" s="177"/>
      <c r="H17" s="178">
        <f>F17*G17</f>
        <v>0</v>
      </c>
    </row>
    <row r="18" spans="1:8" s="10" customFormat="1" ht="10.9" customHeight="1" x14ac:dyDescent="0.25">
      <c r="B18" s="148"/>
      <c r="C18" s="174"/>
      <c r="D18" s="174"/>
      <c r="E18" s="174"/>
      <c r="F18" s="174"/>
      <c r="G18" s="175"/>
      <c r="H18" s="174"/>
    </row>
    <row r="19" spans="1:8" s="10" customFormat="1" ht="26.5" customHeight="1" x14ac:dyDescent="0.25">
      <c r="A19" s="10">
        <v>1823</v>
      </c>
      <c r="B19" s="142" t="s">
        <v>847</v>
      </c>
      <c r="C19" s="151" t="s">
        <v>260</v>
      </c>
      <c r="D19" s="151" t="s">
        <v>327</v>
      </c>
      <c r="E19" s="152" t="s">
        <v>25</v>
      </c>
      <c r="F19" s="176"/>
      <c r="G19" s="177"/>
      <c r="H19" s="178">
        <f>F19*G19</f>
        <v>0</v>
      </c>
    </row>
    <row r="20" spans="1:8" s="10" customFormat="1" ht="10.9" customHeight="1" x14ac:dyDescent="0.25">
      <c r="B20" s="148"/>
      <c r="C20" s="174"/>
      <c r="D20" s="174"/>
      <c r="E20" s="174"/>
      <c r="F20" s="174"/>
      <c r="G20" s="175"/>
      <c r="H20" s="174"/>
    </row>
    <row r="21" spans="1:8" s="10" customFormat="1" ht="10.9" customHeight="1" x14ac:dyDescent="0.25">
      <c r="A21" s="10">
        <v>1824</v>
      </c>
      <c r="B21" s="142" t="s">
        <v>848</v>
      </c>
      <c r="C21" s="174"/>
      <c r="D21" s="132" t="s">
        <v>328</v>
      </c>
      <c r="E21" s="174"/>
      <c r="F21" s="174"/>
      <c r="G21" s="175"/>
      <c r="H21" s="174"/>
    </row>
    <row r="22" spans="1:8" s="10" customFormat="1" ht="10.9" customHeight="1" x14ac:dyDescent="0.25">
      <c r="B22" s="148"/>
      <c r="C22" s="174"/>
      <c r="D22" s="174"/>
      <c r="E22" s="174"/>
      <c r="F22" s="174"/>
      <c r="G22" s="175"/>
      <c r="H22" s="174"/>
    </row>
    <row r="23" spans="1:8" s="10" customFormat="1" ht="10.9" customHeight="1" x14ac:dyDescent="0.25">
      <c r="A23" s="10">
        <v>1825</v>
      </c>
      <c r="B23" s="142" t="s">
        <v>849</v>
      </c>
      <c r="C23" s="151" t="s">
        <v>330</v>
      </c>
      <c r="D23" s="151" t="s">
        <v>276</v>
      </c>
      <c r="E23" s="152" t="s">
        <v>25</v>
      </c>
      <c r="F23" s="176">
        <v>500</v>
      </c>
      <c r="G23" s="177"/>
      <c r="H23" s="178">
        <f>G23*F23</f>
        <v>0</v>
      </c>
    </row>
    <row r="24" spans="1:8" s="10" customFormat="1" ht="10.9" customHeight="1" x14ac:dyDescent="0.25">
      <c r="B24" s="148"/>
      <c r="C24" s="174"/>
      <c r="D24" s="174"/>
      <c r="E24" s="174"/>
      <c r="F24" s="174"/>
      <c r="G24" s="175"/>
      <c r="H24" s="174"/>
    </row>
    <row r="25" spans="1:8" s="10" customFormat="1" ht="21.4" customHeight="1" x14ac:dyDescent="0.25">
      <c r="A25" s="10">
        <v>1826</v>
      </c>
      <c r="B25" s="142" t="s">
        <v>850</v>
      </c>
      <c r="C25" s="151" t="s">
        <v>332</v>
      </c>
      <c r="D25" s="151" t="s">
        <v>333</v>
      </c>
      <c r="E25" s="152" t="s">
        <v>25</v>
      </c>
      <c r="F25" s="176">
        <v>500</v>
      </c>
      <c r="G25" s="177"/>
      <c r="H25" s="178">
        <f>G25*F25</f>
        <v>0</v>
      </c>
    </row>
    <row r="26" spans="1:8" s="10" customFormat="1" ht="10.9" customHeight="1" x14ac:dyDescent="0.25">
      <c r="B26" s="148"/>
      <c r="C26" s="174"/>
      <c r="D26" s="174"/>
      <c r="E26" s="174"/>
      <c r="F26" s="174"/>
      <c r="G26" s="175"/>
      <c r="H26" s="174"/>
    </row>
    <row r="27" spans="1:8" s="10" customFormat="1" ht="10.9" customHeight="1" x14ac:dyDescent="0.25">
      <c r="B27" s="148"/>
      <c r="C27" s="174"/>
      <c r="D27" s="174"/>
      <c r="E27" s="174"/>
      <c r="F27" s="174"/>
      <c r="G27" s="175"/>
      <c r="H27" s="174"/>
    </row>
    <row r="28" spans="1:8" s="10" customFormat="1" ht="10.9" customHeight="1" x14ac:dyDescent="0.25">
      <c r="B28" s="148"/>
      <c r="C28" s="174"/>
      <c r="D28" s="174"/>
      <c r="E28" s="174"/>
      <c r="F28" s="174"/>
      <c r="G28" s="175"/>
      <c r="H28" s="174"/>
    </row>
    <row r="29" spans="1:8" s="10" customFormat="1" ht="10.9" customHeight="1" x14ac:dyDescent="0.25">
      <c r="B29" s="148"/>
      <c r="C29" s="174"/>
      <c r="D29" s="174"/>
      <c r="E29" s="174"/>
      <c r="F29" s="174"/>
      <c r="G29" s="175"/>
      <c r="H29" s="174"/>
    </row>
    <row r="30" spans="1:8" s="10" customFormat="1" ht="10.9" customHeight="1" x14ac:dyDescent="0.25">
      <c r="B30" s="148"/>
      <c r="C30" s="174"/>
      <c r="D30" s="174"/>
      <c r="E30" s="174"/>
      <c r="F30" s="174"/>
      <c r="G30" s="175"/>
      <c r="H30" s="174"/>
    </row>
    <row r="31" spans="1:8" s="10" customFormat="1" ht="10.9" customHeight="1" x14ac:dyDescent="0.25">
      <c r="B31" s="148"/>
      <c r="C31" s="174"/>
      <c r="D31" s="174"/>
      <c r="E31" s="174"/>
      <c r="F31" s="174"/>
      <c r="G31" s="175"/>
      <c r="H31" s="174"/>
    </row>
    <row r="32" spans="1:8" s="10" customFormat="1" ht="10.9" customHeight="1" x14ac:dyDescent="0.25">
      <c r="B32" s="148"/>
      <c r="C32" s="174"/>
      <c r="D32" s="174"/>
      <c r="E32" s="174"/>
      <c r="F32" s="174"/>
      <c r="G32" s="175"/>
      <c r="H32" s="174"/>
    </row>
    <row r="33" spans="2:8" s="10" customFormat="1" ht="10.9" customHeight="1" x14ac:dyDescent="0.25">
      <c r="B33" s="148"/>
      <c r="C33" s="174"/>
      <c r="D33" s="174"/>
      <c r="E33" s="174"/>
      <c r="F33" s="174"/>
      <c r="G33" s="175"/>
      <c r="H33" s="174"/>
    </row>
    <row r="34" spans="2:8" s="10" customFormat="1" ht="10.9" customHeight="1" x14ac:dyDescent="0.25">
      <c r="B34" s="148"/>
      <c r="C34" s="174"/>
      <c r="D34" s="174"/>
      <c r="E34" s="174"/>
      <c r="F34" s="174"/>
      <c r="G34" s="175"/>
      <c r="H34" s="174"/>
    </row>
    <row r="35" spans="2:8" s="10" customFormat="1" ht="10.9" customHeight="1" x14ac:dyDescent="0.25">
      <c r="B35" s="148"/>
      <c r="C35" s="174"/>
      <c r="D35" s="174"/>
      <c r="E35" s="174"/>
      <c r="F35" s="174"/>
      <c r="G35" s="175"/>
      <c r="H35" s="174"/>
    </row>
    <row r="36" spans="2:8" s="10" customFormat="1" ht="10.9" customHeight="1" x14ac:dyDescent="0.25">
      <c r="B36" s="148"/>
      <c r="C36" s="174"/>
      <c r="D36" s="174"/>
      <c r="E36" s="174"/>
      <c r="F36" s="174"/>
      <c r="G36" s="175"/>
      <c r="H36" s="174"/>
    </row>
    <row r="37" spans="2:8" s="10" customFormat="1" ht="10.9" customHeight="1" x14ac:dyDescent="0.25">
      <c r="B37" s="148"/>
      <c r="C37" s="174"/>
      <c r="D37" s="174"/>
      <c r="E37" s="174"/>
      <c r="F37" s="174"/>
      <c r="G37" s="175"/>
      <c r="H37" s="174"/>
    </row>
    <row r="38" spans="2:8" s="10" customFormat="1" ht="10.9" customHeight="1" x14ac:dyDescent="0.25">
      <c r="B38" s="148"/>
      <c r="C38" s="174"/>
      <c r="D38" s="174"/>
      <c r="E38" s="174"/>
      <c r="F38" s="174"/>
      <c r="G38" s="175"/>
      <c r="H38" s="174"/>
    </row>
    <row r="39" spans="2:8" s="10" customFormat="1" ht="10.9" customHeight="1" x14ac:dyDescent="0.25">
      <c r="B39" s="148"/>
      <c r="C39" s="174"/>
      <c r="D39" s="174"/>
      <c r="E39" s="174"/>
      <c r="F39" s="174"/>
      <c r="G39" s="175"/>
      <c r="H39" s="174"/>
    </row>
    <row r="40" spans="2:8" s="10" customFormat="1" ht="21.4" customHeight="1" x14ac:dyDescent="0.25">
      <c r="B40" s="142"/>
      <c r="C40" s="174"/>
      <c r="D40" s="132"/>
      <c r="E40" s="174"/>
      <c r="F40" s="174"/>
      <c r="G40" s="175"/>
      <c r="H40" s="174"/>
    </row>
    <row r="41" spans="2:8" s="10" customFormat="1" ht="10.9" customHeight="1" x14ac:dyDescent="0.25">
      <c r="B41" s="148"/>
      <c r="C41" s="174"/>
      <c r="D41" s="174"/>
      <c r="E41" s="174"/>
      <c r="F41" s="174"/>
      <c r="G41" s="175"/>
      <c r="H41" s="174"/>
    </row>
    <row r="42" spans="2:8" s="10" customFormat="1" ht="10.9" customHeight="1" x14ac:dyDescent="0.25">
      <c r="B42" s="148"/>
      <c r="C42" s="174"/>
      <c r="D42" s="132"/>
      <c r="E42" s="174"/>
      <c r="F42" s="174"/>
      <c r="G42" s="175"/>
      <c r="H42" s="174"/>
    </row>
    <row r="43" spans="2:8" s="10" customFormat="1" ht="10.9" customHeight="1" x14ac:dyDescent="0.25">
      <c r="B43" s="148"/>
      <c r="C43" s="174"/>
      <c r="D43" s="174"/>
      <c r="E43" s="174"/>
      <c r="F43" s="174"/>
      <c r="G43" s="175"/>
      <c r="H43" s="174"/>
    </row>
    <row r="44" spans="2:8" s="10" customFormat="1" ht="21.4" customHeight="1" x14ac:dyDescent="0.25">
      <c r="B44" s="142"/>
      <c r="C44" s="174"/>
      <c r="D44" s="151"/>
      <c r="E44" s="152"/>
      <c r="F44" s="176"/>
      <c r="G44" s="177"/>
      <c r="H44" s="178"/>
    </row>
    <row r="45" spans="2:8" s="10" customFormat="1" ht="10.9" customHeight="1" x14ac:dyDescent="0.25">
      <c r="B45" s="148"/>
      <c r="C45" s="174"/>
      <c r="D45" s="174"/>
      <c r="E45" s="174"/>
      <c r="F45" s="174"/>
      <c r="G45" s="175"/>
      <c r="H45" s="174"/>
    </row>
    <row r="46" spans="2:8" s="10" customFormat="1" ht="10.9" customHeight="1" x14ac:dyDescent="0.25">
      <c r="B46" s="142"/>
      <c r="C46" s="174"/>
      <c r="D46" s="151"/>
      <c r="E46" s="152"/>
      <c r="F46" s="176"/>
      <c r="G46" s="177"/>
      <c r="H46" s="178"/>
    </row>
    <row r="47" spans="2:8" s="10" customFormat="1" ht="10.9" customHeight="1" x14ac:dyDescent="0.25">
      <c r="B47" s="148"/>
      <c r="C47" s="174"/>
      <c r="D47" s="174"/>
      <c r="E47" s="174"/>
      <c r="F47" s="174"/>
      <c r="G47" s="175"/>
      <c r="H47" s="174"/>
    </row>
    <row r="48" spans="2:8" s="10" customFormat="1" ht="10.9" customHeight="1" x14ac:dyDescent="0.25">
      <c r="B48" s="142"/>
      <c r="C48" s="174"/>
      <c r="D48" s="151"/>
      <c r="E48" s="152"/>
      <c r="F48" s="176"/>
      <c r="G48" s="177"/>
      <c r="H48" s="178"/>
    </row>
    <row r="49" spans="2:8" s="10" customFormat="1" ht="10.9" customHeight="1" x14ac:dyDescent="0.25">
      <c r="B49" s="148"/>
      <c r="C49" s="174"/>
      <c r="D49" s="174"/>
      <c r="E49" s="174"/>
      <c r="F49" s="174"/>
      <c r="G49" s="175"/>
      <c r="H49" s="174"/>
    </row>
    <row r="50" spans="2:8" s="10" customFormat="1" ht="10.9" customHeight="1" x14ac:dyDescent="0.25">
      <c r="B50" s="142"/>
      <c r="C50" s="174"/>
      <c r="D50" s="151"/>
      <c r="E50" s="152"/>
      <c r="F50" s="176"/>
      <c r="G50" s="177"/>
      <c r="H50" s="178"/>
    </row>
    <row r="51" spans="2:8" s="10" customFormat="1" ht="10.9" customHeight="1" x14ac:dyDescent="0.25">
      <c r="B51" s="148"/>
      <c r="C51" s="174"/>
      <c r="D51" s="174"/>
      <c r="E51" s="174"/>
      <c r="F51" s="174"/>
      <c r="G51" s="175"/>
      <c r="H51" s="174"/>
    </row>
    <row r="52" spans="2:8" s="10" customFormat="1" ht="10.9" customHeight="1" x14ac:dyDescent="0.25">
      <c r="B52" s="142"/>
      <c r="C52" s="174"/>
      <c r="D52" s="151"/>
      <c r="E52" s="152"/>
      <c r="F52" s="176"/>
      <c r="G52" s="177"/>
      <c r="H52" s="178"/>
    </row>
    <row r="53" spans="2:8" s="10" customFormat="1" ht="10.9" customHeight="1" x14ac:dyDescent="0.25">
      <c r="B53" s="148"/>
      <c r="C53" s="174"/>
      <c r="D53" s="174"/>
      <c r="E53" s="174"/>
      <c r="F53" s="174"/>
      <c r="G53" s="175"/>
      <c r="H53" s="174"/>
    </row>
    <row r="54" spans="2:8" s="10" customFormat="1" ht="10.9" customHeight="1" x14ac:dyDescent="0.25">
      <c r="B54" s="142"/>
      <c r="C54" s="174"/>
      <c r="D54" s="151"/>
      <c r="E54" s="152"/>
      <c r="F54" s="176"/>
      <c r="G54" s="177"/>
      <c r="H54" s="178"/>
    </row>
    <row r="55" spans="2:8" s="10" customFormat="1" ht="10.9" customHeight="1" x14ac:dyDescent="0.25">
      <c r="B55" s="148"/>
      <c r="C55" s="174"/>
      <c r="D55" s="174"/>
      <c r="E55" s="174"/>
      <c r="F55" s="174"/>
      <c r="G55" s="175"/>
      <c r="H55" s="174"/>
    </row>
    <row r="56" spans="2:8" s="10" customFormat="1" ht="10.9" customHeight="1" x14ac:dyDescent="0.25">
      <c r="B56" s="142"/>
      <c r="C56" s="174"/>
      <c r="D56" s="151"/>
      <c r="E56" s="152"/>
      <c r="F56" s="176"/>
      <c r="G56" s="177"/>
      <c r="H56" s="178"/>
    </row>
    <row r="57" spans="2:8" s="10" customFormat="1" ht="10.9" customHeight="1" x14ac:dyDescent="0.25">
      <c r="B57" s="148"/>
      <c r="C57" s="174"/>
      <c r="D57" s="174"/>
      <c r="E57" s="174"/>
      <c r="F57" s="174"/>
      <c r="G57" s="175"/>
      <c r="H57" s="174"/>
    </row>
    <row r="58" spans="2:8" s="10" customFormat="1" ht="10.9" customHeight="1" x14ac:dyDescent="0.25">
      <c r="B58" s="142"/>
      <c r="C58" s="174"/>
      <c r="D58" s="151"/>
      <c r="E58" s="152"/>
      <c r="F58" s="176"/>
      <c r="G58" s="177"/>
      <c r="H58" s="178"/>
    </row>
    <row r="59" spans="2:8" s="11" customFormat="1" ht="20.149999999999999" customHeight="1" x14ac:dyDescent="0.25">
      <c r="B59" s="293" t="s">
        <v>316</v>
      </c>
      <c r="C59" s="171"/>
      <c r="D59" s="172"/>
      <c r="E59" s="172"/>
      <c r="F59" s="172"/>
      <c r="G59" s="172"/>
      <c r="H59" s="432">
        <f>SUM(H5:H58)</f>
        <v>0</v>
      </c>
    </row>
  </sheetData>
  <mergeCells count="2">
    <mergeCell ref="B2:H2"/>
    <mergeCell ref="B1:H1"/>
  </mergeCells>
  <phoneticPr fontId="32" type="noConversion"/>
  <printOptions horizontalCentered="1"/>
  <pageMargins left="0.23622047244094491" right="0.23622047244094491" top="0.74803149606299213" bottom="0.74803149606299213" header="0.31496062992125984" footer="0.31496062992125984"/>
  <pageSetup paperSize="9" fitToWidth="0" orientation="portrait" r:id="rId1"/>
  <headerFooter>
    <oddHeader>&amp;C&amp;72&amp;K00-014
DRAFT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9ABD7-CBFC-46F9-B981-6466394C53CD}">
  <dimension ref="A1:H109"/>
  <sheetViews>
    <sheetView showGridLines="0" view="pageBreakPreview" topLeftCell="B81" zoomScaleNormal="100" zoomScaleSheetLayoutView="100" workbookViewId="0">
      <selection activeCell="G54" sqref="G54:G106"/>
    </sheetView>
  </sheetViews>
  <sheetFormatPr defaultColWidth="9.26953125" defaultRowHeight="14.5" x14ac:dyDescent="0.25"/>
  <cols>
    <col min="1" max="1" width="5.453125" style="3" hidden="1" customWidth="1"/>
    <col min="2" max="2" width="6.54296875" style="183" customWidth="1"/>
    <col min="3" max="3" width="9.7265625" style="183" customWidth="1"/>
    <col min="4" max="4" width="37.7265625" style="183" customWidth="1"/>
    <col min="5" max="5" width="6.7265625" style="183" customWidth="1"/>
    <col min="6" max="6" width="8.7265625" style="183" customWidth="1"/>
    <col min="7" max="7" width="10.54296875" style="183" customWidth="1"/>
    <col min="8" max="8" width="13.54296875" style="183" customWidth="1"/>
    <col min="9" max="16384" width="9.26953125" style="3"/>
  </cols>
  <sheetData>
    <row r="1" spans="1:8" x14ac:dyDescent="0.25">
      <c r="B1" s="525"/>
      <c r="C1" s="525"/>
      <c r="D1" s="525"/>
      <c r="E1" s="525"/>
      <c r="F1" s="525"/>
      <c r="G1" s="525"/>
      <c r="H1" s="525"/>
    </row>
    <row r="2" spans="1:8" s="5" customFormat="1" ht="15" customHeight="1" x14ac:dyDescent="0.3">
      <c r="B2" s="515" t="s">
        <v>778</v>
      </c>
      <c r="C2" s="515"/>
      <c r="D2" s="515"/>
      <c r="E2" s="515"/>
      <c r="F2" s="515"/>
      <c r="G2" s="515"/>
      <c r="H2" s="515"/>
    </row>
    <row r="3" spans="1:8" s="5" customFormat="1" ht="15" customHeight="1" x14ac:dyDescent="0.3">
      <c r="B3" s="64" t="s">
        <v>1091</v>
      </c>
      <c r="C3" s="65"/>
      <c r="D3" s="65"/>
      <c r="E3" s="65"/>
      <c r="F3" s="65"/>
      <c r="G3" s="65"/>
      <c r="H3" s="66"/>
    </row>
    <row r="4" spans="1:8" s="7" customFormat="1" ht="27.4" customHeight="1" x14ac:dyDescent="0.25">
      <c r="B4" s="67" t="s">
        <v>294</v>
      </c>
      <c r="C4" s="67" t="s">
        <v>295</v>
      </c>
      <c r="D4" s="67" t="s">
        <v>296</v>
      </c>
      <c r="E4" s="67" t="s">
        <v>297</v>
      </c>
      <c r="F4" s="67" t="s">
        <v>298</v>
      </c>
      <c r="G4" s="67" t="s">
        <v>299</v>
      </c>
      <c r="H4" s="68" t="s">
        <v>300</v>
      </c>
    </row>
    <row r="5" spans="1:8" s="9" customFormat="1" ht="10.9" customHeight="1" x14ac:dyDescent="0.25">
      <c r="A5" s="9">
        <v>345</v>
      </c>
      <c r="B5" s="131" t="s">
        <v>1549</v>
      </c>
      <c r="C5" s="133"/>
      <c r="D5" s="132" t="s">
        <v>1091</v>
      </c>
      <c r="E5" s="133"/>
      <c r="F5" s="133"/>
      <c r="G5" s="134"/>
      <c r="H5" s="133"/>
    </row>
    <row r="6" spans="1:8" s="9" customFormat="1" ht="10.9" customHeight="1" x14ac:dyDescent="0.25">
      <c r="B6" s="138"/>
      <c r="C6" s="133"/>
      <c r="D6" s="133"/>
      <c r="E6" s="133"/>
      <c r="F6" s="133"/>
      <c r="G6" s="134"/>
      <c r="H6" s="133"/>
    </row>
    <row r="7" spans="1:8" s="9" customFormat="1" ht="24" customHeight="1" x14ac:dyDescent="0.25">
      <c r="A7" s="9">
        <v>4561</v>
      </c>
      <c r="B7" s="131">
        <v>5.0999999999999996</v>
      </c>
      <c r="C7" s="132" t="s">
        <v>337</v>
      </c>
      <c r="D7" s="132" t="s">
        <v>338</v>
      </c>
      <c r="E7" s="133"/>
      <c r="F7" s="133"/>
      <c r="G7" s="134"/>
      <c r="H7" s="133"/>
    </row>
    <row r="8" spans="1:8" s="9" customFormat="1" ht="10.9" customHeight="1" x14ac:dyDescent="0.25">
      <c r="B8" s="138"/>
      <c r="C8" s="133"/>
      <c r="D8" s="133"/>
      <c r="E8" s="133"/>
      <c r="F8" s="133"/>
      <c r="G8" s="134"/>
      <c r="H8" s="133"/>
    </row>
    <row r="9" spans="1:8" s="9" customFormat="1" ht="10.9" customHeight="1" x14ac:dyDescent="0.25">
      <c r="A9" s="9">
        <v>4562</v>
      </c>
      <c r="B9" s="131">
        <v>5.2</v>
      </c>
      <c r="C9" s="132" t="s">
        <v>51</v>
      </c>
      <c r="D9" s="132" t="s">
        <v>53</v>
      </c>
      <c r="E9" s="133"/>
      <c r="F9" s="133"/>
      <c r="G9" s="134"/>
      <c r="H9" s="133"/>
    </row>
    <row r="10" spans="1:8" s="10" customFormat="1" ht="10.9" customHeight="1" x14ac:dyDescent="0.25">
      <c r="B10" s="148"/>
      <c r="C10" s="174"/>
      <c r="D10" s="174"/>
      <c r="E10" s="174"/>
      <c r="F10" s="174"/>
      <c r="G10" s="175"/>
      <c r="H10" s="174"/>
    </row>
    <row r="11" spans="1:8" s="10" customFormat="1" ht="19.149999999999999" customHeight="1" x14ac:dyDescent="0.25">
      <c r="A11" s="10">
        <v>4563</v>
      </c>
      <c r="B11" s="142" t="s">
        <v>323</v>
      </c>
      <c r="C11" s="151" t="s">
        <v>51</v>
      </c>
      <c r="D11" s="151" t="s">
        <v>1540</v>
      </c>
      <c r="E11" s="152" t="s">
        <v>25</v>
      </c>
      <c r="F11" s="176">
        <f>2444*1</f>
        <v>2444</v>
      </c>
      <c r="G11" s="177"/>
      <c r="H11" s="178">
        <f>F11*G11</f>
        <v>0</v>
      </c>
    </row>
    <row r="12" spans="1:8" s="10" customFormat="1" ht="10.9" customHeight="1" x14ac:dyDescent="0.25">
      <c r="B12" s="148"/>
      <c r="C12" s="174"/>
      <c r="D12" s="174"/>
      <c r="E12" s="174"/>
      <c r="F12" s="174"/>
      <c r="G12" s="175"/>
      <c r="H12" s="174"/>
    </row>
    <row r="13" spans="1:8" s="9" customFormat="1" ht="10.9" customHeight="1" x14ac:dyDescent="0.25">
      <c r="A13" s="9">
        <v>4564</v>
      </c>
      <c r="B13" s="131">
        <v>5.3</v>
      </c>
      <c r="C13" s="132" t="s">
        <v>9</v>
      </c>
      <c r="D13" s="132" t="s">
        <v>140</v>
      </c>
      <c r="E13" s="133"/>
      <c r="F13" s="133"/>
      <c r="G13" s="134"/>
      <c r="H13" s="133"/>
    </row>
    <row r="14" spans="1:8" s="10" customFormat="1" ht="10.9" customHeight="1" x14ac:dyDescent="0.25">
      <c r="B14" s="148"/>
      <c r="C14" s="174"/>
      <c r="D14" s="174"/>
      <c r="E14" s="174"/>
      <c r="F14" s="174"/>
      <c r="G14" s="175"/>
      <c r="H14" s="174"/>
    </row>
    <row r="15" spans="1:8" s="10" customFormat="1" ht="34.5" x14ac:dyDescent="0.25">
      <c r="A15" s="10">
        <v>4565</v>
      </c>
      <c r="B15" s="148"/>
      <c r="C15" s="151" t="s">
        <v>9</v>
      </c>
      <c r="D15" s="132" t="s">
        <v>340</v>
      </c>
      <c r="E15" s="174"/>
      <c r="F15" s="174"/>
      <c r="G15" s="175"/>
      <c r="H15" s="174"/>
    </row>
    <row r="16" spans="1:8" s="10" customFormat="1" ht="10.9" customHeight="1" x14ac:dyDescent="0.25">
      <c r="B16" s="148"/>
      <c r="C16" s="174"/>
      <c r="D16" s="174"/>
      <c r="E16" s="174"/>
      <c r="F16" s="174"/>
      <c r="G16" s="175"/>
      <c r="H16" s="174"/>
    </row>
    <row r="17" spans="1:8" s="10" customFormat="1" ht="10.9" customHeight="1" x14ac:dyDescent="0.25">
      <c r="A17" s="10">
        <v>4566</v>
      </c>
      <c r="B17" s="142" t="s">
        <v>329</v>
      </c>
      <c r="C17" s="174"/>
      <c r="D17" s="151" t="s">
        <v>341</v>
      </c>
      <c r="E17" s="152" t="s">
        <v>5</v>
      </c>
      <c r="F17" s="176">
        <v>106</v>
      </c>
      <c r="G17" s="177"/>
      <c r="H17" s="178">
        <f>F17*G17</f>
        <v>0</v>
      </c>
    </row>
    <row r="18" spans="1:8" s="10" customFormat="1" ht="10.9" customHeight="1" x14ac:dyDescent="0.25">
      <c r="B18" s="148"/>
      <c r="C18" s="174"/>
      <c r="D18" s="174"/>
      <c r="E18" s="174"/>
      <c r="F18" s="174"/>
      <c r="G18" s="175"/>
      <c r="H18" s="174"/>
    </row>
    <row r="19" spans="1:8" s="10" customFormat="1" ht="10.9" customHeight="1" x14ac:dyDescent="0.25">
      <c r="A19" s="10">
        <v>4567</v>
      </c>
      <c r="B19" s="142" t="s">
        <v>331</v>
      </c>
      <c r="C19" s="174"/>
      <c r="D19" s="151" t="s">
        <v>342</v>
      </c>
      <c r="E19" s="152" t="s">
        <v>5</v>
      </c>
      <c r="F19" s="176">
        <v>650</v>
      </c>
      <c r="G19" s="177"/>
      <c r="H19" s="178">
        <f>F19*G19</f>
        <v>0</v>
      </c>
    </row>
    <row r="20" spans="1:8" s="10" customFormat="1" ht="10.9" customHeight="1" x14ac:dyDescent="0.25">
      <c r="B20" s="148"/>
      <c r="C20" s="174"/>
      <c r="D20" s="174"/>
      <c r="E20" s="174"/>
      <c r="F20" s="174"/>
      <c r="G20" s="175"/>
      <c r="H20" s="174"/>
    </row>
    <row r="21" spans="1:8" s="10" customFormat="1" ht="10.9" customHeight="1" x14ac:dyDescent="0.25">
      <c r="A21" s="10">
        <v>4568</v>
      </c>
      <c r="B21" s="142" t="s">
        <v>851</v>
      </c>
      <c r="C21" s="174"/>
      <c r="D21" s="151" t="s">
        <v>343</v>
      </c>
      <c r="E21" s="152" t="s">
        <v>5</v>
      </c>
      <c r="F21" s="176">
        <v>473</v>
      </c>
      <c r="G21" s="177"/>
      <c r="H21" s="178">
        <f>F21*G21</f>
        <v>0</v>
      </c>
    </row>
    <row r="22" spans="1:8" s="10" customFormat="1" ht="10.9" customHeight="1" x14ac:dyDescent="0.25">
      <c r="B22" s="148"/>
      <c r="C22" s="174"/>
      <c r="D22" s="174"/>
      <c r="E22" s="174"/>
      <c r="F22" s="174"/>
      <c r="G22" s="175"/>
      <c r="H22" s="174"/>
    </row>
    <row r="23" spans="1:8" s="10" customFormat="1" ht="10.9" customHeight="1" x14ac:dyDescent="0.25">
      <c r="A23" s="10">
        <v>4569</v>
      </c>
      <c r="B23" s="142" t="s">
        <v>852</v>
      </c>
      <c r="C23" s="174"/>
      <c r="D23" s="151" t="s">
        <v>344</v>
      </c>
      <c r="E23" s="152" t="s">
        <v>5</v>
      </c>
      <c r="F23" s="176">
        <v>93</v>
      </c>
      <c r="G23" s="177"/>
      <c r="H23" s="178">
        <f>F23*G23</f>
        <v>0</v>
      </c>
    </row>
    <row r="24" spans="1:8" s="10" customFormat="1" ht="10.9" customHeight="1" x14ac:dyDescent="0.25">
      <c r="B24" s="148"/>
      <c r="C24" s="174"/>
      <c r="D24" s="174"/>
      <c r="E24" s="174"/>
      <c r="F24" s="174"/>
      <c r="G24" s="175"/>
      <c r="H24" s="174"/>
    </row>
    <row r="25" spans="1:8" s="10" customFormat="1" ht="10.9" customHeight="1" x14ac:dyDescent="0.25">
      <c r="A25" s="10">
        <v>4570</v>
      </c>
      <c r="B25" s="142" t="s">
        <v>853</v>
      </c>
      <c r="C25" s="174"/>
      <c r="D25" s="151" t="s">
        <v>345</v>
      </c>
      <c r="E25" s="152" t="s">
        <v>5</v>
      </c>
      <c r="F25" s="176">
        <v>103</v>
      </c>
      <c r="G25" s="177"/>
      <c r="H25" s="178">
        <f>F25*G25</f>
        <v>0</v>
      </c>
    </row>
    <row r="26" spans="1:8" s="10" customFormat="1" ht="10.9" customHeight="1" x14ac:dyDescent="0.25">
      <c r="B26" s="148"/>
      <c r="C26" s="174"/>
      <c r="D26" s="174"/>
      <c r="E26" s="174"/>
      <c r="F26" s="174"/>
      <c r="G26" s="175"/>
      <c r="H26" s="174"/>
    </row>
    <row r="27" spans="1:8" s="10" customFormat="1" ht="11.5" x14ac:dyDescent="0.25">
      <c r="A27" s="10">
        <v>4577</v>
      </c>
      <c r="B27" s="148"/>
      <c r="C27" s="151" t="s">
        <v>9</v>
      </c>
      <c r="D27" s="151" t="s">
        <v>384</v>
      </c>
      <c r="E27" s="174"/>
      <c r="F27" s="174"/>
      <c r="G27" s="175"/>
      <c r="H27" s="174"/>
    </row>
    <row r="28" spans="1:8" s="10" customFormat="1" ht="10.9" customHeight="1" x14ac:dyDescent="0.25">
      <c r="B28" s="148"/>
      <c r="C28" s="174"/>
      <c r="D28" s="174"/>
      <c r="E28" s="174"/>
      <c r="F28" s="174"/>
      <c r="G28" s="175"/>
      <c r="H28" s="174"/>
    </row>
    <row r="29" spans="1:8" s="10" customFormat="1" ht="10.9" customHeight="1" x14ac:dyDescent="0.25">
      <c r="A29" s="10">
        <v>4578</v>
      </c>
      <c r="B29" s="142" t="s">
        <v>1083</v>
      </c>
      <c r="C29" s="174"/>
      <c r="D29" s="151" t="s">
        <v>348</v>
      </c>
      <c r="E29" s="152" t="s">
        <v>34</v>
      </c>
      <c r="F29" s="176">
        <f>(F17+F19+F21+F23+F25)*0.15</f>
        <v>213.75</v>
      </c>
      <c r="G29" s="177"/>
      <c r="H29" s="178">
        <f>F29*G29</f>
        <v>0</v>
      </c>
    </row>
    <row r="30" spans="1:8" s="10" customFormat="1" ht="10.9" customHeight="1" x14ac:dyDescent="0.25">
      <c r="B30" s="148"/>
      <c r="C30" s="174"/>
      <c r="D30" s="174"/>
      <c r="E30" s="174"/>
      <c r="F30" s="174"/>
      <c r="G30" s="175"/>
      <c r="H30" s="174"/>
    </row>
    <row r="31" spans="1:8" s="10" customFormat="1" ht="10.9" customHeight="1" x14ac:dyDescent="0.25">
      <c r="A31" s="10">
        <v>4579</v>
      </c>
      <c r="B31" s="142" t="s">
        <v>1084</v>
      </c>
      <c r="C31" s="174"/>
      <c r="D31" s="151" t="s">
        <v>349</v>
      </c>
      <c r="E31" s="152" t="s">
        <v>34</v>
      </c>
      <c r="F31" s="176">
        <f>F29</f>
        <v>213.75</v>
      </c>
      <c r="G31" s="177"/>
      <c r="H31" s="178">
        <f>F31*G31</f>
        <v>0</v>
      </c>
    </row>
    <row r="32" spans="1:8" s="10" customFormat="1" ht="10.9" customHeight="1" x14ac:dyDescent="0.25">
      <c r="B32" s="148"/>
      <c r="C32" s="174"/>
      <c r="D32" s="174"/>
      <c r="E32" s="174"/>
      <c r="F32" s="174"/>
      <c r="G32" s="175"/>
      <c r="H32" s="174"/>
    </row>
    <row r="33" spans="1:8" s="10" customFormat="1" ht="27.65" customHeight="1" x14ac:dyDescent="0.25">
      <c r="A33" s="10">
        <v>4580</v>
      </c>
      <c r="B33" s="142" t="s">
        <v>1085</v>
      </c>
      <c r="C33" s="151" t="s">
        <v>9</v>
      </c>
      <c r="D33" s="151" t="s">
        <v>350</v>
      </c>
      <c r="E33" s="152" t="s">
        <v>34</v>
      </c>
      <c r="F33" s="176">
        <v>10</v>
      </c>
      <c r="G33" s="177"/>
      <c r="H33" s="178">
        <f>F33*G33</f>
        <v>0</v>
      </c>
    </row>
    <row r="34" spans="1:8" s="10" customFormat="1" ht="10.9" customHeight="1" x14ac:dyDescent="0.25">
      <c r="B34" s="148"/>
      <c r="C34" s="174"/>
      <c r="D34" s="174"/>
      <c r="E34" s="174"/>
      <c r="F34" s="174"/>
      <c r="G34" s="175"/>
      <c r="H34" s="174"/>
    </row>
    <row r="35" spans="1:8" s="10" customFormat="1" ht="10.9" customHeight="1" x14ac:dyDescent="0.25">
      <c r="A35" s="10">
        <v>4581</v>
      </c>
      <c r="B35" s="142">
        <v>5.4</v>
      </c>
      <c r="C35" s="174"/>
      <c r="D35" s="132" t="s">
        <v>351</v>
      </c>
      <c r="E35" s="174"/>
      <c r="F35" s="174"/>
      <c r="G35" s="175"/>
      <c r="H35" s="174"/>
    </row>
    <row r="36" spans="1:8" s="10" customFormat="1" ht="10.9" customHeight="1" x14ac:dyDescent="0.25">
      <c r="B36" s="148"/>
      <c r="C36" s="174"/>
      <c r="D36" s="174"/>
      <c r="E36" s="174"/>
      <c r="F36" s="174"/>
      <c r="G36" s="175"/>
      <c r="H36" s="174"/>
    </row>
    <row r="37" spans="1:8" s="10" customFormat="1" ht="11.5" x14ac:dyDescent="0.25">
      <c r="A37" s="10">
        <v>4582</v>
      </c>
      <c r="B37" s="148"/>
      <c r="C37" s="174"/>
      <c r="D37" s="151" t="s">
        <v>352</v>
      </c>
      <c r="E37" s="174"/>
      <c r="F37" s="174"/>
      <c r="G37" s="175"/>
      <c r="H37" s="174"/>
    </row>
    <row r="38" spans="1:8" s="10" customFormat="1" ht="10.9" customHeight="1" x14ac:dyDescent="0.25">
      <c r="B38" s="148"/>
      <c r="C38" s="174"/>
      <c r="D38" s="174"/>
      <c r="E38" s="174"/>
      <c r="F38" s="174"/>
      <c r="G38" s="175"/>
      <c r="H38" s="174"/>
    </row>
    <row r="39" spans="1:8" s="10" customFormat="1" ht="10.9" customHeight="1" x14ac:dyDescent="0.25">
      <c r="A39" s="10">
        <v>4583</v>
      </c>
      <c r="B39" s="142" t="s">
        <v>334</v>
      </c>
      <c r="C39" s="151" t="s">
        <v>46</v>
      </c>
      <c r="D39" s="151" t="s">
        <v>353</v>
      </c>
      <c r="E39" s="152" t="s">
        <v>34</v>
      </c>
      <c r="F39" s="176"/>
      <c r="G39" s="177"/>
      <c r="H39" s="178">
        <f>F39*G39</f>
        <v>0</v>
      </c>
    </row>
    <row r="40" spans="1:8" s="10" customFormat="1" ht="10.9" customHeight="1" x14ac:dyDescent="0.25">
      <c r="B40" s="148"/>
      <c r="C40" s="174"/>
      <c r="D40" s="174"/>
      <c r="E40" s="174"/>
      <c r="F40" s="174"/>
      <c r="G40" s="175"/>
      <c r="H40" s="174"/>
    </row>
    <row r="41" spans="1:8" s="10" customFormat="1" ht="13.9" customHeight="1" x14ac:dyDescent="0.25">
      <c r="A41" s="10">
        <v>4584</v>
      </c>
      <c r="B41" s="142" t="s">
        <v>335</v>
      </c>
      <c r="C41" s="151" t="s">
        <v>354</v>
      </c>
      <c r="D41" s="151" t="s">
        <v>355</v>
      </c>
      <c r="E41" s="152" t="s">
        <v>34</v>
      </c>
      <c r="F41" s="176"/>
      <c r="G41" s="177"/>
      <c r="H41" s="178">
        <f>F41*G41</f>
        <v>0</v>
      </c>
    </row>
    <row r="42" spans="1:8" s="10" customFormat="1" ht="10.9" customHeight="1" x14ac:dyDescent="0.25">
      <c r="B42" s="148"/>
      <c r="C42" s="174"/>
      <c r="D42" s="174"/>
      <c r="E42" s="174"/>
      <c r="F42" s="174"/>
      <c r="G42" s="175"/>
      <c r="H42" s="174"/>
    </row>
    <row r="43" spans="1:8" s="10" customFormat="1" ht="15.65" customHeight="1" x14ac:dyDescent="0.25">
      <c r="A43" s="10">
        <v>4585</v>
      </c>
      <c r="B43" s="148"/>
      <c r="C43" s="151" t="s">
        <v>13</v>
      </c>
      <c r="D43" s="151" t="s">
        <v>356</v>
      </c>
      <c r="E43" s="174"/>
      <c r="F43" s="174"/>
      <c r="G43" s="175"/>
      <c r="H43" s="174"/>
    </row>
    <row r="44" spans="1:8" s="10" customFormat="1" ht="10.9" customHeight="1" x14ac:dyDescent="0.25">
      <c r="B44" s="148"/>
      <c r="C44" s="174"/>
      <c r="D44" s="174"/>
      <c r="E44" s="174"/>
      <c r="F44" s="174"/>
      <c r="G44" s="175"/>
      <c r="H44" s="174"/>
    </row>
    <row r="45" spans="1:8" s="10" customFormat="1" ht="15.65" customHeight="1" x14ac:dyDescent="0.25">
      <c r="A45" s="10">
        <v>4586</v>
      </c>
      <c r="B45" s="142" t="s">
        <v>854</v>
      </c>
      <c r="C45" s="174"/>
      <c r="D45" s="151" t="s">
        <v>385</v>
      </c>
      <c r="E45" s="152" t="s">
        <v>5</v>
      </c>
      <c r="F45" s="176"/>
      <c r="G45" s="177"/>
      <c r="H45" s="178">
        <f>F45*G45</f>
        <v>0</v>
      </c>
    </row>
    <row r="46" spans="1:8" s="10" customFormat="1" ht="10.9" customHeight="1" x14ac:dyDescent="0.25">
      <c r="B46" s="148"/>
      <c r="C46" s="174"/>
      <c r="D46" s="174"/>
      <c r="E46" s="174"/>
      <c r="F46" s="174"/>
      <c r="G46" s="175"/>
      <c r="H46" s="174"/>
    </row>
    <row r="47" spans="1:8" s="10" customFormat="1" ht="10.9" customHeight="1" x14ac:dyDescent="0.25">
      <c r="B47" s="148"/>
      <c r="C47" s="174"/>
      <c r="D47" s="174"/>
      <c r="E47" s="174"/>
      <c r="F47" s="174"/>
      <c r="G47" s="175"/>
      <c r="H47" s="174"/>
    </row>
    <row r="48" spans="1:8" s="10" customFormat="1" ht="10.9" customHeight="1" x14ac:dyDescent="0.25">
      <c r="B48" s="148"/>
      <c r="C48" s="174"/>
      <c r="D48" s="174"/>
      <c r="E48" s="174"/>
      <c r="F48" s="174"/>
      <c r="G48" s="175"/>
      <c r="H48" s="174"/>
    </row>
    <row r="49" spans="1:8" s="10" customFormat="1" ht="26.5" customHeight="1" x14ac:dyDescent="0.25">
      <c r="A49" s="10">
        <v>4587</v>
      </c>
      <c r="B49" s="142" t="s">
        <v>855</v>
      </c>
      <c r="C49" s="174"/>
      <c r="D49" s="151" t="s">
        <v>357</v>
      </c>
      <c r="E49" s="152" t="s">
        <v>5</v>
      </c>
      <c r="F49" s="176"/>
      <c r="G49" s="177"/>
      <c r="H49" s="178">
        <f>F49*G49</f>
        <v>0</v>
      </c>
    </row>
    <row r="50" spans="1:8" s="11" customFormat="1" ht="20.149999999999999" customHeight="1" x14ac:dyDescent="0.25">
      <c r="B50" s="170" t="s">
        <v>358</v>
      </c>
      <c r="C50" s="171"/>
      <c r="D50" s="172"/>
      <c r="E50" s="172"/>
      <c r="F50" s="172"/>
      <c r="G50" s="180"/>
      <c r="H50" s="413">
        <f>SUM(H5:H49)</f>
        <v>0</v>
      </c>
    </row>
    <row r="51" spans="1:8" s="11" customFormat="1" ht="20.149999999999999" customHeight="1" x14ac:dyDescent="0.25">
      <c r="B51" s="170" t="s">
        <v>1541</v>
      </c>
      <c r="C51" s="171"/>
      <c r="D51" s="172"/>
      <c r="E51" s="172"/>
      <c r="F51" s="172"/>
      <c r="G51" s="180"/>
      <c r="H51" s="413">
        <f>H50</f>
        <v>0</v>
      </c>
    </row>
    <row r="52" spans="1:8" s="10" customFormat="1" ht="10.9" customHeight="1" x14ac:dyDescent="0.25">
      <c r="B52" s="148"/>
      <c r="C52" s="174"/>
      <c r="D52" s="174"/>
      <c r="E52" s="174"/>
      <c r="F52" s="174"/>
      <c r="G52" s="175"/>
      <c r="H52" s="174"/>
    </row>
    <row r="53" spans="1:8" s="10" customFormat="1" ht="24.65" customHeight="1" x14ac:dyDescent="0.25">
      <c r="A53" s="10">
        <v>4588</v>
      </c>
      <c r="B53" s="142">
        <v>5.5</v>
      </c>
      <c r="C53" s="132" t="s">
        <v>260</v>
      </c>
      <c r="D53" s="132" t="s">
        <v>1538</v>
      </c>
      <c r="E53" s="174"/>
      <c r="F53" s="174"/>
      <c r="G53" s="175"/>
      <c r="H53" s="174"/>
    </row>
    <row r="54" spans="1:8" s="10" customFormat="1" ht="10.9" customHeight="1" x14ac:dyDescent="0.25">
      <c r="B54" s="148"/>
      <c r="C54" s="174"/>
      <c r="D54" s="174"/>
      <c r="E54" s="174"/>
      <c r="F54" s="174"/>
      <c r="G54" s="175"/>
      <c r="H54" s="174"/>
    </row>
    <row r="55" spans="1:8" s="10" customFormat="1" ht="10.9" customHeight="1" x14ac:dyDescent="0.25">
      <c r="A55" s="10">
        <v>4589</v>
      </c>
      <c r="B55" s="148"/>
      <c r="C55" s="151" t="s">
        <v>260</v>
      </c>
      <c r="D55" s="151" t="s">
        <v>360</v>
      </c>
      <c r="E55" s="174"/>
      <c r="F55" s="174"/>
      <c r="G55" s="175"/>
      <c r="H55" s="174"/>
    </row>
    <row r="56" spans="1:8" s="10" customFormat="1" ht="10.9" customHeight="1" x14ac:dyDescent="0.25">
      <c r="B56" s="148"/>
      <c r="C56" s="174"/>
      <c r="D56" s="174"/>
      <c r="E56" s="174"/>
      <c r="F56" s="174"/>
      <c r="G56" s="175"/>
      <c r="H56" s="174"/>
    </row>
    <row r="57" spans="1:8" s="10" customFormat="1" ht="10.9" customHeight="1" x14ac:dyDescent="0.25">
      <c r="A57" s="10">
        <v>4590</v>
      </c>
      <c r="B57" s="142" t="s">
        <v>856</v>
      </c>
      <c r="C57" s="174"/>
      <c r="D57" s="151" t="s">
        <v>362</v>
      </c>
      <c r="E57" s="152" t="s">
        <v>8</v>
      </c>
      <c r="F57" s="176"/>
      <c r="G57" s="177"/>
      <c r="H57" s="178">
        <f>F57*G57</f>
        <v>0</v>
      </c>
    </row>
    <row r="58" spans="1:8" s="10" customFormat="1" ht="10.9" customHeight="1" x14ac:dyDescent="0.25">
      <c r="B58" s="148"/>
      <c r="C58" s="174"/>
      <c r="D58" s="174"/>
      <c r="E58" s="174"/>
      <c r="F58" s="174"/>
      <c r="G58" s="175"/>
      <c r="H58" s="174"/>
    </row>
    <row r="59" spans="1:8" s="10" customFormat="1" ht="10.9" customHeight="1" x14ac:dyDescent="0.25">
      <c r="A59" s="10">
        <v>4591</v>
      </c>
      <c r="B59" s="142" t="s">
        <v>857</v>
      </c>
      <c r="C59" s="174"/>
      <c r="D59" s="151" t="s">
        <v>363</v>
      </c>
      <c r="E59" s="152" t="s">
        <v>8</v>
      </c>
      <c r="F59" s="176"/>
      <c r="G59" s="177"/>
      <c r="H59" s="178">
        <f>F59*G59</f>
        <v>0</v>
      </c>
    </row>
    <row r="60" spans="1:8" s="10" customFormat="1" ht="10.9" customHeight="1" x14ac:dyDescent="0.25">
      <c r="B60" s="148"/>
      <c r="C60" s="174"/>
      <c r="D60" s="174"/>
      <c r="E60" s="174"/>
      <c r="F60" s="174"/>
      <c r="G60" s="175"/>
      <c r="H60" s="174"/>
    </row>
    <row r="61" spans="1:8" s="10" customFormat="1" ht="10.9" customHeight="1" x14ac:dyDescent="0.25">
      <c r="A61" s="10">
        <v>4592</v>
      </c>
      <c r="B61" s="142" t="s">
        <v>858</v>
      </c>
      <c r="C61" s="174"/>
      <c r="D61" s="151" t="s">
        <v>364</v>
      </c>
      <c r="E61" s="152" t="s">
        <v>8</v>
      </c>
      <c r="F61" s="176"/>
      <c r="G61" s="177"/>
      <c r="H61" s="178">
        <f>F61*G61</f>
        <v>0</v>
      </c>
    </row>
    <row r="62" spans="1:8" s="10" customFormat="1" ht="10.9" customHeight="1" x14ac:dyDescent="0.25">
      <c r="A62" s="10">
        <v>4593</v>
      </c>
      <c r="B62" s="142" t="s">
        <v>859</v>
      </c>
      <c r="C62" s="174"/>
      <c r="D62" s="151" t="s">
        <v>366</v>
      </c>
      <c r="E62" s="152" t="s">
        <v>8</v>
      </c>
      <c r="F62" s="176"/>
      <c r="G62" s="177"/>
      <c r="H62" s="178">
        <f>F62*G62</f>
        <v>0</v>
      </c>
    </row>
    <row r="63" spans="1:8" s="10" customFormat="1" ht="10.9" customHeight="1" x14ac:dyDescent="0.25">
      <c r="A63" s="10">
        <v>4594</v>
      </c>
      <c r="B63" s="142" t="s">
        <v>860</v>
      </c>
      <c r="C63" s="174"/>
      <c r="D63" s="151"/>
      <c r="E63" s="152"/>
      <c r="F63" s="176"/>
      <c r="G63" s="177"/>
      <c r="H63" s="178"/>
    </row>
    <row r="64" spans="1:8" s="10" customFormat="1" ht="10.9" customHeight="1" x14ac:dyDescent="0.25">
      <c r="A64" s="10">
        <v>4594</v>
      </c>
      <c r="B64" s="148"/>
      <c r="C64" s="151" t="s">
        <v>260</v>
      </c>
      <c r="D64" s="151" t="s">
        <v>367</v>
      </c>
      <c r="E64" s="174"/>
      <c r="F64" s="174"/>
      <c r="G64" s="175"/>
      <c r="H64" s="174"/>
    </row>
    <row r="65" spans="1:8" s="10" customFormat="1" ht="10.9" customHeight="1" x14ac:dyDescent="0.25">
      <c r="B65" s="148"/>
      <c r="C65" s="174"/>
      <c r="D65" s="174"/>
      <c r="E65" s="174"/>
      <c r="F65" s="174"/>
      <c r="G65" s="175"/>
      <c r="H65" s="174"/>
    </row>
    <row r="66" spans="1:8" s="10" customFormat="1" ht="10.9" customHeight="1" x14ac:dyDescent="0.25">
      <c r="A66" s="10">
        <v>4595</v>
      </c>
      <c r="B66" s="142" t="s">
        <v>860</v>
      </c>
      <c r="C66" s="174"/>
      <c r="D66" s="151" t="s">
        <v>362</v>
      </c>
      <c r="E66" s="152" t="s">
        <v>5</v>
      </c>
      <c r="F66" s="176"/>
      <c r="G66" s="177"/>
      <c r="H66" s="178">
        <f>F66*G66</f>
        <v>0</v>
      </c>
    </row>
    <row r="67" spans="1:8" s="10" customFormat="1" ht="10.9" customHeight="1" x14ac:dyDescent="0.25">
      <c r="B67" s="148"/>
      <c r="C67" s="174"/>
      <c r="D67" s="174"/>
      <c r="E67" s="174"/>
      <c r="F67" s="174"/>
      <c r="G67" s="175"/>
      <c r="H67" s="174"/>
    </row>
    <row r="68" spans="1:8" s="10" customFormat="1" ht="10.9" customHeight="1" x14ac:dyDescent="0.25">
      <c r="A68" s="10">
        <v>4596</v>
      </c>
      <c r="B68" s="142" t="s">
        <v>861</v>
      </c>
      <c r="C68" s="174"/>
      <c r="D68" s="151" t="s">
        <v>363</v>
      </c>
      <c r="E68" s="152" t="s">
        <v>5</v>
      </c>
      <c r="F68" s="176"/>
      <c r="G68" s="177"/>
      <c r="H68" s="178">
        <f>F68*G68</f>
        <v>0</v>
      </c>
    </row>
    <row r="69" spans="1:8" s="10" customFormat="1" ht="10.9" customHeight="1" x14ac:dyDescent="0.25">
      <c r="B69" s="148"/>
      <c r="C69" s="174"/>
      <c r="D69" s="174"/>
      <c r="E69" s="174"/>
      <c r="F69" s="174"/>
      <c r="G69" s="175"/>
      <c r="H69" s="174"/>
    </row>
    <row r="70" spans="1:8" s="10" customFormat="1" ht="14.15" customHeight="1" x14ac:dyDescent="0.25">
      <c r="A70" s="10">
        <v>4597</v>
      </c>
      <c r="B70" s="142">
        <v>5.6</v>
      </c>
      <c r="C70" s="132" t="s">
        <v>368</v>
      </c>
      <c r="D70" s="132" t="s">
        <v>369</v>
      </c>
      <c r="E70" s="174"/>
      <c r="F70" s="174"/>
      <c r="G70" s="175"/>
      <c r="H70" s="174"/>
    </row>
    <row r="71" spans="1:8" s="10" customFormat="1" ht="10.9" customHeight="1" x14ac:dyDescent="0.25">
      <c r="B71" s="148"/>
      <c r="C71" s="174"/>
      <c r="D71" s="174"/>
      <c r="E71" s="174"/>
      <c r="F71" s="174"/>
      <c r="G71" s="175"/>
      <c r="H71" s="174"/>
    </row>
    <row r="72" spans="1:8" s="10" customFormat="1" ht="30" customHeight="1" x14ac:dyDescent="0.25">
      <c r="A72" s="10">
        <v>4598</v>
      </c>
      <c r="B72" s="148"/>
      <c r="C72" s="174"/>
      <c r="D72" s="132" t="s">
        <v>370</v>
      </c>
      <c r="E72" s="174"/>
      <c r="F72" s="174"/>
      <c r="G72" s="175"/>
      <c r="H72" s="174"/>
    </row>
    <row r="73" spans="1:8" s="10" customFormat="1" ht="10.9" customHeight="1" x14ac:dyDescent="0.25">
      <c r="B73" s="148"/>
      <c r="C73" s="174"/>
      <c r="D73" s="174"/>
      <c r="E73" s="174"/>
      <c r="F73" s="182"/>
      <c r="G73" s="175"/>
      <c r="H73" s="174"/>
    </row>
    <row r="74" spans="1:8" s="10" customFormat="1" ht="14.5" customHeight="1" x14ac:dyDescent="0.25">
      <c r="A74" s="10">
        <v>4599</v>
      </c>
      <c r="B74" s="142" t="s">
        <v>862</v>
      </c>
      <c r="C74" s="151" t="s">
        <v>44</v>
      </c>
      <c r="D74" s="151" t="s">
        <v>371</v>
      </c>
      <c r="E74" s="152" t="s">
        <v>34</v>
      </c>
      <c r="F74" s="176">
        <f>1*0.1*2440.31</f>
        <v>244.03100000000001</v>
      </c>
      <c r="G74" s="177"/>
      <c r="H74" s="178">
        <f>F74*G74</f>
        <v>0</v>
      </c>
    </row>
    <row r="75" spans="1:8" s="10" customFormat="1" ht="10.9" customHeight="1" x14ac:dyDescent="0.25">
      <c r="B75" s="148"/>
      <c r="C75" s="174"/>
      <c r="D75" s="174"/>
      <c r="E75" s="174"/>
      <c r="F75" s="174"/>
      <c r="G75" s="175"/>
      <c r="H75" s="174"/>
    </row>
    <row r="76" spans="1:8" s="10" customFormat="1" ht="10.9" customHeight="1" x14ac:dyDescent="0.25">
      <c r="A76" s="10">
        <v>4600</v>
      </c>
      <c r="B76" s="142" t="s">
        <v>863</v>
      </c>
      <c r="C76" s="151" t="s">
        <v>44</v>
      </c>
      <c r="D76" s="151" t="s">
        <v>372</v>
      </c>
      <c r="E76" s="152" t="s">
        <v>34</v>
      </c>
      <c r="F76" s="176">
        <f>1*2.6*2440.31</f>
        <v>6344.8060000000005</v>
      </c>
      <c r="G76" s="177"/>
      <c r="H76" s="178">
        <f>F76*G76</f>
        <v>0</v>
      </c>
    </row>
    <row r="77" spans="1:8" s="10" customFormat="1" ht="10.9" customHeight="1" x14ac:dyDescent="0.25">
      <c r="B77" s="148"/>
      <c r="C77" s="174"/>
      <c r="D77" s="174"/>
      <c r="E77" s="174"/>
      <c r="F77" s="174"/>
      <c r="G77" s="175"/>
      <c r="H77" s="174"/>
    </row>
    <row r="78" spans="1:8" s="10" customFormat="1" ht="16.899999999999999" customHeight="1" x14ac:dyDescent="0.25">
      <c r="A78" s="10">
        <v>4601</v>
      </c>
      <c r="B78" s="148"/>
      <c r="C78" s="174"/>
      <c r="D78" s="151" t="s">
        <v>373</v>
      </c>
      <c r="E78" s="174"/>
      <c r="F78" s="174"/>
      <c r="G78" s="175"/>
      <c r="H78" s="174"/>
    </row>
    <row r="79" spans="1:8" s="10" customFormat="1" ht="10.9" customHeight="1" x14ac:dyDescent="0.25">
      <c r="B79" s="148"/>
      <c r="C79" s="174"/>
      <c r="D79" s="174"/>
      <c r="E79" s="174"/>
      <c r="F79" s="174"/>
      <c r="G79" s="175"/>
      <c r="H79" s="174"/>
    </row>
    <row r="80" spans="1:8" s="10" customFormat="1" ht="25.9" customHeight="1" x14ac:dyDescent="0.25">
      <c r="A80" s="10">
        <v>4602</v>
      </c>
      <c r="B80" s="148"/>
      <c r="C80" s="151" t="s">
        <v>374</v>
      </c>
      <c r="D80" s="132" t="s">
        <v>375</v>
      </c>
      <c r="E80" s="174"/>
      <c r="F80" s="174"/>
      <c r="G80" s="175"/>
      <c r="H80" s="174"/>
    </row>
    <row r="81" spans="1:8" s="10" customFormat="1" ht="10.9" customHeight="1" x14ac:dyDescent="0.25">
      <c r="B81" s="148"/>
      <c r="C81" s="174"/>
      <c r="D81" s="174"/>
      <c r="E81" s="174"/>
      <c r="F81" s="174"/>
      <c r="G81" s="175"/>
      <c r="H81" s="174"/>
    </row>
    <row r="82" spans="1:8" s="10" customFormat="1" ht="10.9" customHeight="1" x14ac:dyDescent="0.25">
      <c r="A82" s="10">
        <v>4603</v>
      </c>
      <c r="B82" s="142" t="s">
        <v>864</v>
      </c>
      <c r="C82" s="174"/>
      <c r="D82" s="151" t="s">
        <v>376</v>
      </c>
      <c r="E82" s="152" t="s">
        <v>34</v>
      </c>
      <c r="F82" s="176"/>
      <c r="G82" s="177"/>
      <c r="H82" s="178">
        <f>F82*G82</f>
        <v>0</v>
      </c>
    </row>
    <row r="83" spans="1:8" s="10" customFormat="1" ht="10.9" customHeight="1" x14ac:dyDescent="0.25">
      <c r="B83" s="148"/>
      <c r="C83" s="174"/>
      <c r="D83" s="174"/>
      <c r="E83" s="174"/>
      <c r="F83" s="174"/>
      <c r="G83" s="175"/>
      <c r="H83" s="174"/>
    </row>
    <row r="84" spans="1:8" s="10" customFormat="1" ht="10.9" customHeight="1" x14ac:dyDescent="0.25">
      <c r="A84" s="10">
        <v>4604</v>
      </c>
      <c r="B84" s="142" t="s">
        <v>865</v>
      </c>
      <c r="C84" s="174"/>
      <c r="D84" s="151" t="s">
        <v>377</v>
      </c>
      <c r="E84" s="152" t="s">
        <v>34</v>
      </c>
      <c r="F84" s="176"/>
      <c r="G84" s="177"/>
      <c r="H84" s="178">
        <f>F84*G84</f>
        <v>0</v>
      </c>
    </row>
    <row r="85" spans="1:8" s="10" customFormat="1" ht="10.9" customHeight="1" x14ac:dyDescent="0.25">
      <c r="B85" s="148"/>
      <c r="C85" s="174"/>
      <c r="D85" s="174"/>
      <c r="E85" s="174"/>
      <c r="F85" s="174"/>
      <c r="G85" s="175"/>
      <c r="H85" s="174"/>
    </row>
    <row r="86" spans="1:8" s="10" customFormat="1" ht="13.15" customHeight="1" x14ac:dyDescent="0.25">
      <c r="A86" s="10">
        <v>4605</v>
      </c>
      <c r="B86" s="148"/>
      <c r="C86" s="151" t="s">
        <v>378</v>
      </c>
      <c r="D86" s="132" t="s">
        <v>379</v>
      </c>
      <c r="E86" s="174"/>
      <c r="F86" s="174"/>
      <c r="G86" s="175"/>
      <c r="H86" s="174"/>
    </row>
    <row r="87" spans="1:8" s="10" customFormat="1" ht="10.9" customHeight="1" x14ac:dyDescent="0.25">
      <c r="B87" s="148"/>
      <c r="C87" s="174"/>
      <c r="D87" s="174"/>
      <c r="E87" s="174"/>
      <c r="F87" s="174"/>
      <c r="G87" s="175"/>
      <c r="H87" s="174"/>
    </row>
    <row r="88" spans="1:8" s="10" customFormat="1" ht="10.9" customHeight="1" x14ac:dyDescent="0.25">
      <c r="A88" s="10">
        <v>4606</v>
      </c>
      <c r="B88" s="142" t="s">
        <v>866</v>
      </c>
      <c r="C88" s="174"/>
      <c r="D88" s="151" t="s">
        <v>376</v>
      </c>
      <c r="E88" s="152" t="s">
        <v>34</v>
      </c>
      <c r="F88" s="176"/>
      <c r="G88" s="177"/>
      <c r="H88" s="178">
        <f>F88*G88</f>
        <v>0</v>
      </c>
    </row>
    <row r="89" spans="1:8" s="10" customFormat="1" ht="10.9" customHeight="1" x14ac:dyDescent="0.25">
      <c r="B89" s="148"/>
      <c r="C89" s="174"/>
      <c r="D89" s="174"/>
      <c r="E89" s="174"/>
      <c r="F89" s="174"/>
      <c r="G89" s="175"/>
      <c r="H89" s="174"/>
    </row>
    <row r="90" spans="1:8" s="10" customFormat="1" ht="10.9" customHeight="1" x14ac:dyDescent="0.25">
      <c r="A90" s="10">
        <v>4607</v>
      </c>
      <c r="B90" s="142" t="s">
        <v>867</v>
      </c>
      <c r="C90" s="174"/>
      <c r="D90" s="151" t="s">
        <v>380</v>
      </c>
      <c r="E90" s="152" t="s">
        <v>34</v>
      </c>
      <c r="F90" s="176"/>
      <c r="G90" s="177"/>
      <c r="H90" s="178">
        <f>F90*G90</f>
        <v>0</v>
      </c>
    </row>
    <row r="91" spans="1:8" s="10" customFormat="1" ht="10.9" customHeight="1" x14ac:dyDescent="0.25">
      <c r="B91" s="148"/>
      <c r="C91" s="174"/>
      <c r="D91" s="174"/>
      <c r="E91" s="174"/>
      <c r="F91" s="174"/>
      <c r="G91" s="175"/>
      <c r="H91" s="174"/>
    </row>
    <row r="92" spans="1:8" s="10" customFormat="1" ht="12.65" customHeight="1" x14ac:dyDescent="0.25">
      <c r="A92" s="10">
        <v>4608</v>
      </c>
      <c r="B92" s="148"/>
      <c r="C92" s="151" t="s">
        <v>141</v>
      </c>
      <c r="D92" s="132" t="s">
        <v>381</v>
      </c>
      <c r="E92" s="174"/>
      <c r="F92" s="174"/>
      <c r="G92" s="175"/>
      <c r="H92" s="174"/>
    </row>
    <row r="93" spans="1:8" s="10" customFormat="1" ht="10.9" customHeight="1" x14ac:dyDescent="0.25">
      <c r="B93" s="148"/>
      <c r="C93" s="174"/>
      <c r="D93" s="174"/>
      <c r="E93" s="174"/>
      <c r="F93" s="174"/>
      <c r="G93" s="175"/>
      <c r="H93" s="174"/>
    </row>
    <row r="94" spans="1:8" s="10" customFormat="1" ht="10.9" customHeight="1" x14ac:dyDescent="0.25">
      <c r="A94" s="10">
        <v>4609</v>
      </c>
      <c r="B94" s="142" t="s">
        <v>868</v>
      </c>
      <c r="C94" s="174"/>
      <c r="D94" s="151" t="s">
        <v>376</v>
      </c>
      <c r="E94" s="152" t="s">
        <v>34</v>
      </c>
      <c r="F94" s="176">
        <f>1*0.1*2440.31</f>
        <v>244.03100000000001</v>
      </c>
      <c r="G94" s="177"/>
      <c r="H94" s="178">
        <f>F94*G94</f>
        <v>0</v>
      </c>
    </row>
    <row r="95" spans="1:8" s="10" customFormat="1" ht="10.9" customHeight="1" x14ac:dyDescent="0.25">
      <c r="B95" s="148"/>
      <c r="C95" s="174"/>
      <c r="D95" s="174"/>
      <c r="E95" s="174"/>
      <c r="F95" s="174"/>
      <c r="G95" s="175"/>
      <c r="H95" s="174"/>
    </row>
    <row r="96" spans="1:8" s="10" customFormat="1" ht="10.9" customHeight="1" x14ac:dyDescent="0.25">
      <c r="A96" s="10">
        <v>4610</v>
      </c>
      <c r="B96" s="142" t="s">
        <v>869</v>
      </c>
      <c r="C96" s="174"/>
      <c r="D96" s="151" t="s">
        <v>380</v>
      </c>
      <c r="E96" s="152" t="s">
        <v>34</v>
      </c>
      <c r="F96" s="176">
        <f>1*0.15*2440.31</f>
        <v>366.04649999999998</v>
      </c>
      <c r="G96" s="177"/>
      <c r="H96" s="178">
        <f>F96*G96</f>
        <v>0</v>
      </c>
    </row>
    <row r="97" spans="2:8" s="10" customFormat="1" ht="10.9" customHeight="1" x14ac:dyDescent="0.25">
      <c r="B97" s="148"/>
      <c r="C97" s="174"/>
      <c r="D97" s="174"/>
      <c r="E97" s="174"/>
      <c r="F97" s="174"/>
      <c r="G97" s="175"/>
      <c r="H97" s="174"/>
    </row>
    <row r="98" spans="2:8" s="10" customFormat="1" ht="10.9" customHeight="1" x14ac:dyDescent="0.25">
      <c r="B98" s="142"/>
      <c r="C98" s="174"/>
      <c r="D98" s="151"/>
      <c r="E98" s="152"/>
      <c r="F98" s="176"/>
      <c r="G98" s="177"/>
      <c r="H98" s="178"/>
    </row>
    <row r="99" spans="2:8" s="10" customFormat="1" ht="10.9" customHeight="1" x14ac:dyDescent="0.25">
      <c r="B99" s="148"/>
      <c r="C99" s="174"/>
      <c r="D99" s="174"/>
      <c r="E99" s="174"/>
      <c r="F99" s="174"/>
      <c r="G99" s="175"/>
      <c r="H99" s="174"/>
    </row>
    <row r="100" spans="2:8" s="10" customFormat="1" ht="10.9" customHeight="1" x14ac:dyDescent="0.25">
      <c r="B100" s="142"/>
      <c r="C100" s="174"/>
      <c r="D100" s="151"/>
      <c r="E100" s="152"/>
      <c r="F100" s="176"/>
      <c r="G100" s="177"/>
      <c r="H100" s="178"/>
    </row>
    <row r="101" spans="2:8" s="10" customFormat="1" ht="10.9" customHeight="1" x14ac:dyDescent="0.25">
      <c r="B101" s="148"/>
      <c r="C101" s="174"/>
      <c r="D101" s="174"/>
      <c r="E101" s="174"/>
      <c r="F101" s="174"/>
      <c r="G101" s="175"/>
      <c r="H101" s="174"/>
    </row>
    <row r="102" spans="2:8" s="10" customFormat="1" ht="10.9" customHeight="1" x14ac:dyDescent="0.25">
      <c r="B102" s="142"/>
      <c r="C102" s="174"/>
      <c r="D102" s="151"/>
      <c r="E102" s="152"/>
      <c r="F102" s="176"/>
      <c r="G102" s="177"/>
      <c r="H102" s="178"/>
    </row>
    <row r="103" spans="2:8" s="10" customFormat="1" ht="10.9" customHeight="1" x14ac:dyDescent="0.25">
      <c r="B103" s="148"/>
      <c r="C103" s="174"/>
      <c r="D103" s="174"/>
      <c r="E103" s="174"/>
      <c r="F103" s="174"/>
      <c r="G103" s="175"/>
      <c r="H103" s="174"/>
    </row>
    <row r="104" spans="2:8" s="10" customFormat="1" ht="10.9" customHeight="1" x14ac:dyDescent="0.25">
      <c r="B104" s="142"/>
      <c r="C104" s="174"/>
      <c r="D104" s="151"/>
      <c r="E104" s="152"/>
      <c r="F104" s="176"/>
      <c r="G104" s="177"/>
      <c r="H104" s="178"/>
    </row>
    <row r="105" spans="2:8" s="10" customFormat="1" ht="10.9" customHeight="1" x14ac:dyDescent="0.25">
      <c r="B105" s="148"/>
      <c r="C105" s="174"/>
      <c r="D105" s="174"/>
      <c r="E105" s="174"/>
      <c r="F105" s="174"/>
      <c r="G105" s="175"/>
      <c r="H105" s="174"/>
    </row>
    <row r="106" spans="2:8" s="10" customFormat="1" ht="10.9" customHeight="1" x14ac:dyDescent="0.25">
      <c r="B106" s="142"/>
      <c r="C106" s="174"/>
      <c r="D106" s="151"/>
      <c r="E106" s="152"/>
      <c r="F106" s="176"/>
      <c r="G106" s="177"/>
      <c r="H106" s="178"/>
    </row>
    <row r="107" spans="2:8" s="10" customFormat="1" ht="10.9" customHeight="1" x14ac:dyDescent="0.25">
      <c r="B107" s="148"/>
      <c r="C107" s="174"/>
      <c r="D107" s="174"/>
      <c r="E107" s="174"/>
      <c r="F107" s="174"/>
      <c r="G107" s="175"/>
      <c r="H107" s="174"/>
    </row>
    <row r="108" spans="2:8" s="10" customFormat="1" ht="10.9" customHeight="1" x14ac:dyDescent="0.25">
      <c r="B108" s="142"/>
      <c r="C108" s="174"/>
      <c r="D108" s="151"/>
      <c r="E108" s="152"/>
      <c r="F108" s="176"/>
      <c r="G108" s="177"/>
      <c r="H108" s="178"/>
    </row>
    <row r="109" spans="2:8" s="11" customFormat="1" ht="20.149999999999999" customHeight="1" x14ac:dyDescent="0.25">
      <c r="B109" s="293" t="s">
        <v>316</v>
      </c>
      <c r="C109" s="171"/>
      <c r="D109" s="172"/>
      <c r="E109" s="172"/>
      <c r="F109" s="172"/>
      <c r="G109" s="172"/>
      <c r="H109" s="432">
        <f>SUM(H51:H108)</f>
        <v>0</v>
      </c>
    </row>
  </sheetData>
  <mergeCells count="2">
    <mergeCell ref="B2:H2"/>
    <mergeCell ref="B1:H1"/>
  </mergeCells>
  <phoneticPr fontId="32" type="noConversion"/>
  <printOptions horizontalCentered="1"/>
  <pageMargins left="0.23622047244094491" right="0.23622047244094491" top="0.74803149606299213" bottom="0.74803149606299213" header="0.31496062992125984" footer="0.31496062992125984"/>
  <pageSetup paperSize="9" fitToWidth="0" orientation="portrait" r:id="rId1"/>
  <headerFooter>
    <oddHeader>&amp;C&amp;72&amp;K00-013
DRAFT</oddHeader>
  </headerFooter>
  <rowBreaks count="2" manualBreakCount="2">
    <brk id="50" min="1" max="7" man="1"/>
    <brk id="109"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8B88-573D-45A9-866F-6AD8A98CD001}">
  <dimension ref="A1:H515"/>
  <sheetViews>
    <sheetView showGridLines="0" view="pageBreakPreview" topLeftCell="A500" zoomScaleNormal="91" zoomScaleSheetLayoutView="100" workbookViewId="0">
      <selection activeCell="G437" sqref="G437:G454"/>
    </sheetView>
  </sheetViews>
  <sheetFormatPr defaultRowHeight="12.5" x14ac:dyDescent="0.25"/>
  <cols>
    <col min="1" max="1" width="6.54296875" style="185" customWidth="1"/>
    <col min="2" max="2" width="3.7265625" style="185" hidden="1" customWidth="1"/>
    <col min="3" max="3" width="9.7265625" style="185" customWidth="1"/>
    <col min="4" max="4" width="40.26953125" style="185" customWidth="1"/>
    <col min="5" max="5" width="6.7265625" style="185" customWidth="1"/>
    <col min="6" max="6" width="11" style="186" customWidth="1"/>
    <col min="7" max="7" width="12" style="185" customWidth="1"/>
    <col min="8" max="8" width="15.7265625" style="185" customWidth="1"/>
  </cols>
  <sheetData>
    <row r="1" spans="1:8" ht="14.65" customHeight="1" x14ac:dyDescent="0.25">
      <c r="A1" s="547"/>
      <c r="B1" s="547"/>
      <c r="C1" s="547"/>
      <c r="D1" s="547"/>
      <c r="E1" s="547"/>
      <c r="F1" s="547"/>
      <c r="G1" s="547"/>
      <c r="H1" s="547"/>
    </row>
    <row r="2" spans="1:8" ht="14.65" customHeight="1" x14ac:dyDescent="0.25">
      <c r="A2" s="548" t="s">
        <v>778</v>
      </c>
      <c r="B2" s="548"/>
      <c r="C2" s="548"/>
      <c r="D2" s="548"/>
      <c r="E2" s="548"/>
      <c r="F2" s="548"/>
      <c r="G2" s="548"/>
      <c r="H2" s="548"/>
    </row>
    <row r="3" spans="1:8" ht="14.65" customHeight="1" x14ac:dyDescent="0.25">
      <c r="A3" s="64" t="s">
        <v>1011</v>
      </c>
    </row>
    <row r="4" spans="1:8" ht="13.15" customHeight="1" x14ac:dyDescent="0.25">
      <c r="A4" s="543" t="s">
        <v>27</v>
      </c>
      <c r="B4" s="543" t="s">
        <v>30</v>
      </c>
      <c r="C4" s="543" t="s">
        <v>295</v>
      </c>
      <c r="D4" s="543" t="s">
        <v>1</v>
      </c>
      <c r="E4" s="543" t="s">
        <v>2</v>
      </c>
      <c r="F4" s="545" t="s">
        <v>6</v>
      </c>
      <c r="G4" s="541" t="s">
        <v>3</v>
      </c>
      <c r="H4" s="541" t="s">
        <v>4</v>
      </c>
    </row>
    <row r="5" spans="1:8" x14ac:dyDescent="0.25">
      <c r="A5" s="544"/>
      <c r="B5" s="544"/>
      <c r="C5" s="544"/>
      <c r="D5" s="544"/>
      <c r="E5" s="544"/>
      <c r="F5" s="546"/>
      <c r="G5" s="542"/>
      <c r="H5" s="542"/>
    </row>
    <row r="6" spans="1:8" x14ac:dyDescent="0.25">
      <c r="A6" s="193">
        <v>6</v>
      </c>
      <c r="B6" s="187"/>
      <c r="C6" s="187"/>
      <c r="D6" s="187" t="s">
        <v>272</v>
      </c>
      <c r="E6" s="189"/>
      <c r="F6" s="190"/>
      <c r="G6" s="191"/>
      <c r="H6" s="192"/>
    </row>
    <row r="7" spans="1:8" x14ac:dyDescent="0.25">
      <c r="A7" s="194"/>
      <c r="B7" s="187"/>
      <c r="C7" s="187"/>
      <c r="D7" s="187"/>
      <c r="E7" s="189"/>
      <c r="F7" s="190"/>
      <c r="G7" s="191"/>
      <c r="H7" s="192"/>
    </row>
    <row r="8" spans="1:8" x14ac:dyDescent="0.25">
      <c r="A8" s="193">
        <v>6.1</v>
      </c>
      <c r="B8" s="195"/>
      <c r="C8" s="187"/>
      <c r="D8" s="187" t="s">
        <v>1539</v>
      </c>
      <c r="E8" s="196"/>
      <c r="F8" s="197"/>
      <c r="G8" s="191"/>
      <c r="H8" s="192"/>
    </row>
    <row r="9" spans="1:8" x14ac:dyDescent="0.25">
      <c r="A9" s="194"/>
      <c r="B9" s="195"/>
      <c r="C9" s="195"/>
      <c r="D9" s="195"/>
      <c r="E9" s="196"/>
      <c r="F9" s="197"/>
      <c r="G9" s="191"/>
      <c r="H9" s="192"/>
    </row>
    <row r="10" spans="1:8" x14ac:dyDescent="0.25">
      <c r="A10" s="198"/>
      <c r="B10" s="199"/>
      <c r="C10" s="194"/>
      <c r="D10" s="200" t="s">
        <v>152</v>
      </c>
      <c r="E10" s="196"/>
      <c r="F10" s="196"/>
      <c r="G10" s="201"/>
      <c r="H10" s="202"/>
    </row>
    <row r="11" spans="1:8" x14ac:dyDescent="0.25">
      <c r="A11" s="198"/>
      <c r="B11" s="199"/>
      <c r="C11" s="194"/>
      <c r="D11" s="203"/>
      <c r="E11" s="196"/>
      <c r="F11" s="196"/>
      <c r="G11" s="201"/>
      <c r="H11" s="202"/>
    </row>
    <row r="12" spans="1:8" ht="23" x14ac:dyDescent="0.25">
      <c r="A12" s="198"/>
      <c r="B12" s="199"/>
      <c r="C12" s="194"/>
      <c r="D12" s="203" t="s">
        <v>153</v>
      </c>
      <c r="E12" s="196"/>
      <c r="F12" s="196"/>
      <c r="G12" s="201"/>
      <c r="H12" s="202"/>
    </row>
    <row r="13" spans="1:8" x14ac:dyDescent="0.25">
      <c r="A13" s="204" t="s">
        <v>1086</v>
      </c>
      <c r="B13" s="199"/>
      <c r="C13" s="194"/>
      <c r="D13" s="203" t="s">
        <v>154</v>
      </c>
      <c r="E13" s="196" t="s">
        <v>34</v>
      </c>
      <c r="F13" s="196">
        <v>430</v>
      </c>
      <c r="G13" s="201"/>
      <c r="H13" s="202">
        <f t="shared" ref="H13" si="0">G13*F13</f>
        <v>0</v>
      </c>
    </row>
    <row r="14" spans="1:8" x14ac:dyDescent="0.25">
      <c r="A14" s="198"/>
      <c r="B14" s="199"/>
      <c r="C14" s="194"/>
      <c r="D14" s="203"/>
      <c r="E14" s="196"/>
      <c r="F14" s="196"/>
      <c r="G14" s="201"/>
      <c r="H14" s="202"/>
    </row>
    <row r="15" spans="1:8" x14ac:dyDescent="0.25">
      <c r="A15" s="198"/>
      <c r="B15" s="199"/>
      <c r="C15" s="194"/>
      <c r="D15" s="203" t="s">
        <v>155</v>
      </c>
      <c r="E15" s="196"/>
      <c r="F15" s="196"/>
      <c r="G15" s="201"/>
      <c r="H15" s="202"/>
    </row>
    <row r="16" spans="1:8" x14ac:dyDescent="0.25">
      <c r="A16" s="198"/>
      <c r="B16" s="199"/>
      <c r="C16" s="205"/>
      <c r="D16" s="203"/>
      <c r="E16" s="196"/>
      <c r="F16" s="196"/>
      <c r="G16" s="201"/>
      <c r="H16" s="202"/>
    </row>
    <row r="17" spans="1:8" x14ac:dyDescent="0.25">
      <c r="A17" s="198" t="s">
        <v>1101</v>
      </c>
      <c r="B17" s="199"/>
      <c r="C17" s="206" t="s">
        <v>55</v>
      </c>
      <c r="D17" s="203" t="s">
        <v>267</v>
      </c>
      <c r="E17" s="196" t="s">
        <v>34</v>
      </c>
      <c r="F17" s="196">
        <f>F13*0.15</f>
        <v>64.5</v>
      </c>
      <c r="G17" s="201"/>
      <c r="H17" s="202">
        <f t="shared" ref="H17:H18" si="1">G17*F17</f>
        <v>0</v>
      </c>
    </row>
    <row r="18" spans="1:8" x14ac:dyDescent="0.25">
      <c r="A18" s="198" t="s">
        <v>1102</v>
      </c>
      <c r="B18" s="199"/>
      <c r="C18" s="206" t="s">
        <v>55</v>
      </c>
      <c r="D18" s="203" t="s">
        <v>268</v>
      </c>
      <c r="E18" s="196" t="s">
        <v>34</v>
      </c>
      <c r="F18" s="196">
        <f>F17</f>
        <v>64.5</v>
      </c>
      <c r="G18" s="201"/>
      <c r="H18" s="202">
        <f t="shared" si="1"/>
        <v>0</v>
      </c>
    </row>
    <row r="19" spans="1:8" x14ac:dyDescent="0.25">
      <c r="A19" s="198"/>
      <c r="B19" s="199"/>
      <c r="C19" s="199"/>
      <c r="D19" s="199"/>
      <c r="E19" s="207"/>
      <c r="F19" s="208"/>
      <c r="G19" s="209"/>
      <c r="H19" s="192"/>
    </row>
    <row r="20" spans="1:8" x14ac:dyDescent="0.25">
      <c r="A20" s="198"/>
      <c r="B20" s="199"/>
      <c r="C20" s="199"/>
      <c r="D20" s="199"/>
      <c r="E20" s="207"/>
      <c r="F20" s="208"/>
      <c r="G20" s="209"/>
      <c r="H20" s="192"/>
    </row>
    <row r="21" spans="1:8" ht="23" x14ac:dyDescent="0.25">
      <c r="A21" s="194"/>
      <c r="B21" s="195"/>
      <c r="C21" s="193" t="s">
        <v>161</v>
      </c>
      <c r="D21" s="210" t="s">
        <v>162</v>
      </c>
      <c r="E21" s="211"/>
      <c r="F21" s="197"/>
      <c r="G21" s="191"/>
      <c r="H21" s="212"/>
    </row>
    <row r="22" spans="1:8" x14ac:dyDescent="0.25">
      <c r="A22" s="194"/>
      <c r="B22" s="195"/>
      <c r="C22" s="195"/>
      <c r="D22" s="193"/>
      <c r="E22" s="196"/>
      <c r="F22" s="197"/>
      <c r="G22" s="191"/>
      <c r="H22" s="212"/>
    </row>
    <row r="23" spans="1:8" ht="23" x14ac:dyDescent="0.25">
      <c r="A23" s="193" t="s">
        <v>1087</v>
      </c>
      <c r="B23" s="195"/>
      <c r="C23" s="194" t="s">
        <v>163</v>
      </c>
      <c r="D23" s="194" t="s">
        <v>271</v>
      </c>
      <c r="E23" s="196"/>
      <c r="F23" s="197"/>
      <c r="G23" s="191"/>
      <c r="H23" s="212"/>
    </row>
    <row r="24" spans="1:8" x14ac:dyDescent="0.25">
      <c r="A24" s="194"/>
      <c r="B24" s="195"/>
      <c r="C24" s="195"/>
      <c r="D24" s="193"/>
      <c r="E24" s="196"/>
      <c r="F24" s="197"/>
      <c r="G24" s="191"/>
      <c r="H24" s="212"/>
    </row>
    <row r="25" spans="1:8" x14ac:dyDescent="0.25">
      <c r="A25" s="194"/>
      <c r="B25" s="195"/>
      <c r="C25" s="195"/>
      <c r="D25" s="194" t="s">
        <v>270</v>
      </c>
      <c r="E25" s="196" t="s">
        <v>34</v>
      </c>
      <c r="F25" s="197">
        <v>25</v>
      </c>
      <c r="G25" s="201"/>
      <c r="H25" s="202">
        <f t="shared" ref="H25" si="2">G25*F25</f>
        <v>0</v>
      </c>
    </row>
    <row r="26" spans="1:8" x14ac:dyDescent="0.25">
      <c r="A26" s="194"/>
      <c r="B26" s="195"/>
      <c r="C26" s="195"/>
      <c r="D26" s="193"/>
      <c r="E26" s="196"/>
      <c r="F26" s="197"/>
      <c r="G26" s="201"/>
      <c r="H26" s="202"/>
    </row>
    <row r="27" spans="1:8" ht="23" x14ac:dyDescent="0.25">
      <c r="A27" s="193" t="s">
        <v>1088</v>
      </c>
      <c r="B27" s="195"/>
      <c r="C27" s="195" t="s">
        <v>164</v>
      </c>
      <c r="D27" s="213" t="s">
        <v>165</v>
      </c>
      <c r="E27" s="196"/>
      <c r="F27" s="197"/>
      <c r="G27" s="201"/>
      <c r="H27" s="202"/>
    </row>
    <row r="28" spans="1:8" x14ac:dyDescent="0.25">
      <c r="A28" s="194"/>
      <c r="B28" s="195"/>
      <c r="C28" s="195"/>
      <c r="D28" s="213"/>
      <c r="E28" s="196"/>
      <c r="F28" s="197"/>
      <c r="G28" s="201"/>
      <c r="H28" s="202"/>
    </row>
    <row r="29" spans="1:8" ht="23" x14ac:dyDescent="0.25">
      <c r="A29" s="193"/>
      <c r="B29" s="195"/>
      <c r="C29" s="195" t="s">
        <v>166</v>
      </c>
      <c r="D29" s="213" t="s">
        <v>167</v>
      </c>
      <c r="E29" s="196"/>
      <c r="F29" s="197"/>
      <c r="G29" s="201"/>
      <c r="H29" s="202"/>
    </row>
    <row r="30" spans="1:8" x14ac:dyDescent="0.25">
      <c r="A30" s="194"/>
      <c r="B30" s="195"/>
      <c r="C30" s="195"/>
      <c r="D30" s="213"/>
      <c r="E30" s="196"/>
      <c r="F30" s="197"/>
      <c r="G30" s="201"/>
      <c r="H30" s="202"/>
    </row>
    <row r="31" spans="1:8" x14ac:dyDescent="0.25">
      <c r="A31" s="194" t="s">
        <v>1103</v>
      </c>
      <c r="B31" s="195"/>
      <c r="C31" s="195" t="s">
        <v>168</v>
      </c>
      <c r="D31" s="213" t="s">
        <v>169</v>
      </c>
      <c r="E31" s="196" t="s">
        <v>34</v>
      </c>
      <c r="F31" s="197"/>
      <c r="G31" s="201"/>
      <c r="H31" s="202">
        <f t="shared" ref="H31" si="3">G31*F31</f>
        <v>0</v>
      </c>
    </row>
    <row r="32" spans="1:8" x14ac:dyDescent="0.25">
      <c r="A32" s="194"/>
      <c r="B32" s="195"/>
      <c r="C32" s="195"/>
      <c r="D32" s="213"/>
      <c r="E32" s="196"/>
      <c r="F32" s="197"/>
      <c r="G32" s="201"/>
      <c r="H32" s="202"/>
    </row>
    <row r="33" spans="1:8" x14ac:dyDescent="0.25">
      <c r="A33" s="194"/>
      <c r="B33" s="195"/>
      <c r="C33" s="195" t="s">
        <v>13</v>
      </c>
      <c r="D33" s="213" t="s">
        <v>170</v>
      </c>
      <c r="E33" s="196"/>
      <c r="F33" s="197"/>
      <c r="G33" s="201"/>
      <c r="H33" s="202"/>
    </row>
    <row r="34" spans="1:8" x14ac:dyDescent="0.25">
      <c r="A34" s="194"/>
      <c r="B34" s="195"/>
      <c r="C34" s="195"/>
      <c r="D34" s="193"/>
      <c r="E34" s="196"/>
      <c r="F34" s="197"/>
      <c r="G34" s="201"/>
      <c r="H34" s="202"/>
    </row>
    <row r="35" spans="1:8" x14ac:dyDescent="0.25">
      <c r="A35" s="194" t="s">
        <v>1104</v>
      </c>
      <c r="B35" s="195"/>
      <c r="C35" s="195"/>
      <c r="D35" s="194" t="s">
        <v>171</v>
      </c>
      <c r="E35" s="196" t="s">
        <v>172</v>
      </c>
      <c r="F35" s="197"/>
      <c r="G35" s="201"/>
      <c r="H35" s="202">
        <f t="shared" ref="H35" si="4">G35*F35</f>
        <v>0</v>
      </c>
    </row>
    <row r="36" spans="1:8" x14ac:dyDescent="0.25">
      <c r="A36" s="194"/>
      <c r="B36" s="195"/>
      <c r="C36" s="195"/>
      <c r="D36" s="193"/>
      <c r="E36" s="196"/>
      <c r="F36" s="197"/>
      <c r="G36" s="201"/>
      <c r="H36" s="202"/>
    </row>
    <row r="37" spans="1:8" x14ac:dyDescent="0.25">
      <c r="A37" s="194" t="s">
        <v>1105</v>
      </c>
      <c r="B37" s="195"/>
      <c r="C37" s="195"/>
      <c r="D37" s="194" t="s">
        <v>173</v>
      </c>
      <c r="E37" s="196" t="s">
        <v>172</v>
      </c>
      <c r="F37" s="197"/>
      <c r="G37" s="201"/>
      <c r="H37" s="202">
        <f t="shared" ref="H37" si="5">G37*F37</f>
        <v>0</v>
      </c>
    </row>
    <row r="38" spans="1:8" x14ac:dyDescent="0.25">
      <c r="A38" s="198"/>
      <c r="B38" s="199"/>
      <c r="C38" s="199"/>
      <c r="D38" s="198"/>
      <c r="E38" s="207"/>
      <c r="F38" s="208"/>
      <c r="G38" s="221"/>
      <c r="H38" s="202"/>
    </row>
    <row r="39" spans="1:8" x14ac:dyDescent="0.25">
      <c r="A39" s="198"/>
      <c r="B39" s="199"/>
      <c r="C39" s="199"/>
      <c r="D39" s="198"/>
      <c r="E39" s="207"/>
      <c r="F39" s="208"/>
      <c r="G39" s="221"/>
      <c r="H39" s="202"/>
    </row>
    <row r="40" spans="1:8" x14ac:dyDescent="0.25">
      <c r="A40" s="198"/>
      <c r="B40" s="199"/>
      <c r="C40" s="199"/>
      <c r="D40" s="198"/>
      <c r="E40" s="207"/>
      <c r="F40" s="208"/>
      <c r="G40" s="221"/>
      <c r="H40" s="202"/>
    </row>
    <row r="41" spans="1:8" x14ac:dyDescent="0.25">
      <c r="A41" s="198"/>
      <c r="B41" s="199"/>
      <c r="C41" s="199"/>
      <c r="D41" s="198"/>
      <c r="E41" s="207"/>
      <c r="F41" s="208"/>
      <c r="G41" s="221"/>
      <c r="H41" s="202"/>
    </row>
    <row r="42" spans="1:8" x14ac:dyDescent="0.25">
      <c r="A42" s="198"/>
      <c r="B42" s="199"/>
      <c r="C42" s="199"/>
      <c r="D42" s="198"/>
      <c r="E42" s="207"/>
      <c r="F42" s="208"/>
      <c r="G42" s="221"/>
      <c r="H42" s="202"/>
    </row>
    <row r="43" spans="1:8" x14ac:dyDescent="0.25">
      <c r="A43" s="198"/>
      <c r="B43" s="199"/>
      <c r="C43" s="199"/>
      <c r="D43" s="198"/>
      <c r="E43" s="207"/>
      <c r="F43" s="208"/>
      <c r="G43" s="221"/>
      <c r="H43" s="202"/>
    </row>
    <row r="44" spans="1:8" x14ac:dyDescent="0.25">
      <c r="A44" s="198"/>
      <c r="B44" s="199"/>
      <c r="C44" s="199"/>
      <c r="D44" s="198"/>
      <c r="E44" s="207"/>
      <c r="F44" s="208"/>
      <c r="G44" s="221"/>
      <c r="H44" s="202"/>
    </row>
    <row r="45" spans="1:8" x14ac:dyDescent="0.25">
      <c r="A45" s="198"/>
      <c r="B45" s="199"/>
      <c r="C45" s="199"/>
      <c r="D45" s="198"/>
      <c r="E45" s="207"/>
      <c r="F45" s="208"/>
      <c r="G45" s="221"/>
      <c r="H45" s="202"/>
    </row>
    <row r="46" spans="1:8" x14ac:dyDescent="0.25">
      <c r="A46" s="198"/>
      <c r="B46" s="199"/>
      <c r="C46" s="199"/>
      <c r="D46" s="198"/>
      <c r="E46" s="207"/>
      <c r="F46" s="208"/>
      <c r="G46" s="221"/>
      <c r="H46" s="202"/>
    </row>
    <row r="47" spans="1:8" s="11" customFormat="1" ht="20.149999999999999" customHeight="1" x14ac:dyDescent="0.25">
      <c r="A47" s="538" t="s">
        <v>358</v>
      </c>
      <c r="B47" s="538"/>
      <c r="C47" s="538"/>
      <c r="D47" s="538"/>
      <c r="E47" s="538"/>
      <c r="F47" s="538"/>
      <c r="G47" s="539"/>
      <c r="H47" s="413">
        <f>SUM(H6:H46)</f>
        <v>0</v>
      </c>
    </row>
    <row r="48" spans="1:8" s="11" customFormat="1" ht="20.149999999999999" customHeight="1" x14ac:dyDescent="0.25">
      <c r="A48" s="538" t="s">
        <v>1541</v>
      </c>
      <c r="B48" s="538"/>
      <c r="C48" s="538"/>
      <c r="D48" s="538"/>
      <c r="E48" s="538"/>
      <c r="F48" s="538"/>
      <c r="G48" s="539"/>
      <c r="H48" s="413">
        <f>H47</f>
        <v>0</v>
      </c>
    </row>
    <row r="49" spans="1:8" x14ac:dyDescent="0.25">
      <c r="A49" s="210"/>
      <c r="B49" s="193"/>
      <c r="C49" s="187"/>
      <c r="D49" s="193" t="s">
        <v>290</v>
      </c>
      <c r="E49" s="214"/>
      <c r="F49" s="197"/>
      <c r="G49" s="201"/>
      <c r="H49" s="202"/>
    </row>
    <row r="50" spans="1:8" x14ac:dyDescent="0.25">
      <c r="A50" s="194"/>
      <c r="B50" s="195"/>
      <c r="C50" s="195"/>
      <c r="D50" s="194"/>
      <c r="E50" s="196"/>
      <c r="F50" s="197"/>
      <c r="G50" s="201"/>
      <c r="H50" s="202"/>
    </row>
    <row r="51" spans="1:8" x14ac:dyDescent="0.25">
      <c r="A51" s="193" t="s">
        <v>1098</v>
      </c>
      <c r="B51" s="195"/>
      <c r="C51" s="195" t="s">
        <v>209</v>
      </c>
      <c r="D51" s="215" t="s">
        <v>176</v>
      </c>
      <c r="E51" s="196"/>
      <c r="F51" s="197"/>
      <c r="G51" s="201"/>
      <c r="H51" s="202"/>
    </row>
    <row r="52" spans="1:8" x14ac:dyDescent="0.25">
      <c r="A52" s="194"/>
      <c r="B52" s="195"/>
      <c r="C52" s="195"/>
      <c r="D52" s="194"/>
      <c r="E52" s="196"/>
      <c r="F52" s="197"/>
      <c r="G52" s="201"/>
      <c r="H52" s="202"/>
    </row>
    <row r="53" spans="1:8" x14ac:dyDescent="0.25">
      <c r="A53" s="194"/>
      <c r="B53" s="195"/>
      <c r="C53" s="195" t="s">
        <v>44</v>
      </c>
      <c r="D53" s="194" t="s">
        <v>187</v>
      </c>
      <c r="E53" s="196"/>
      <c r="F53" s="197"/>
      <c r="G53" s="201"/>
      <c r="H53" s="202"/>
    </row>
    <row r="54" spans="1:8" x14ac:dyDescent="0.25">
      <c r="A54" s="194"/>
      <c r="B54" s="195"/>
      <c r="C54" s="195"/>
      <c r="D54" s="194"/>
      <c r="E54" s="196"/>
      <c r="F54" s="197"/>
      <c r="G54" s="201"/>
      <c r="H54" s="202"/>
    </row>
    <row r="55" spans="1:8" x14ac:dyDescent="0.25">
      <c r="A55" s="194"/>
      <c r="B55" s="195"/>
      <c r="C55" s="195"/>
      <c r="D55" s="194" t="s">
        <v>177</v>
      </c>
      <c r="E55" s="196"/>
      <c r="F55" s="197"/>
      <c r="G55" s="201"/>
      <c r="H55" s="202"/>
    </row>
    <row r="56" spans="1:8" x14ac:dyDescent="0.25">
      <c r="A56" s="194" t="s">
        <v>1106</v>
      </c>
      <c r="B56" s="195"/>
      <c r="C56" s="195"/>
      <c r="D56" s="194" t="s">
        <v>178</v>
      </c>
      <c r="E56" s="196" t="s">
        <v>25</v>
      </c>
      <c r="F56" s="197">
        <v>95</v>
      </c>
      <c r="G56" s="201"/>
      <c r="H56" s="202">
        <f t="shared" ref="H56:H58" si="6">G56*F56</f>
        <v>0</v>
      </c>
    </row>
    <row r="57" spans="1:8" x14ac:dyDescent="0.25">
      <c r="A57" s="194" t="s">
        <v>1107</v>
      </c>
      <c r="B57" s="195"/>
      <c r="C57" s="195"/>
      <c r="D57" s="194" t="s">
        <v>179</v>
      </c>
      <c r="E57" s="196" t="s">
        <v>25</v>
      </c>
      <c r="F57" s="197">
        <v>78</v>
      </c>
      <c r="G57" s="201"/>
      <c r="H57" s="202">
        <f t="shared" si="6"/>
        <v>0</v>
      </c>
    </row>
    <row r="58" spans="1:8" x14ac:dyDescent="0.25">
      <c r="A58" s="194" t="s">
        <v>1108</v>
      </c>
      <c r="B58" s="195"/>
      <c r="C58" s="195"/>
      <c r="D58" s="194" t="s">
        <v>208</v>
      </c>
      <c r="E58" s="196" t="s">
        <v>25</v>
      </c>
      <c r="F58" s="197"/>
      <c r="G58" s="201"/>
      <c r="H58" s="202">
        <f t="shared" si="6"/>
        <v>0</v>
      </c>
    </row>
    <row r="59" spans="1:8" x14ac:dyDescent="0.25">
      <c r="A59" s="194"/>
      <c r="B59" s="195"/>
      <c r="C59" s="195"/>
      <c r="D59" s="194"/>
      <c r="E59" s="196"/>
      <c r="F59" s="197"/>
      <c r="G59" s="201"/>
      <c r="H59" s="202"/>
    </row>
    <row r="60" spans="1:8" x14ac:dyDescent="0.25">
      <c r="A60" s="194"/>
      <c r="B60" s="195"/>
      <c r="C60" s="195" t="s">
        <v>50</v>
      </c>
      <c r="D60" s="194" t="s">
        <v>188</v>
      </c>
      <c r="E60" s="196"/>
      <c r="F60" s="197"/>
      <c r="G60" s="201"/>
      <c r="H60" s="202"/>
    </row>
    <row r="61" spans="1:8" x14ac:dyDescent="0.25">
      <c r="A61" s="194"/>
      <c r="B61" s="195"/>
      <c r="C61" s="195"/>
      <c r="D61" s="194"/>
      <c r="E61" s="196"/>
      <c r="F61" s="197"/>
      <c r="G61" s="201"/>
      <c r="H61" s="202"/>
    </row>
    <row r="62" spans="1:8" x14ac:dyDescent="0.25">
      <c r="A62" s="194"/>
      <c r="B62" s="195"/>
      <c r="C62" s="195"/>
      <c r="D62" s="194" t="s">
        <v>177</v>
      </c>
      <c r="E62" s="196"/>
      <c r="F62" s="197"/>
      <c r="G62" s="201"/>
      <c r="H62" s="202"/>
    </row>
    <row r="63" spans="1:8" x14ac:dyDescent="0.25">
      <c r="A63" s="194" t="s">
        <v>1109</v>
      </c>
      <c r="B63" s="195"/>
      <c r="C63" s="195"/>
      <c r="D63" s="194" t="s">
        <v>178</v>
      </c>
      <c r="E63" s="196" t="s">
        <v>25</v>
      </c>
      <c r="F63" s="197">
        <v>8</v>
      </c>
      <c r="G63" s="201"/>
      <c r="H63" s="202">
        <f t="shared" ref="H63:H65" si="7">G63*F63</f>
        <v>0</v>
      </c>
    </row>
    <row r="64" spans="1:8" x14ac:dyDescent="0.25">
      <c r="A64" s="194" t="s">
        <v>1110</v>
      </c>
      <c r="B64" s="195"/>
      <c r="C64" s="195"/>
      <c r="D64" s="194" t="s">
        <v>179</v>
      </c>
      <c r="E64" s="196" t="s">
        <v>25</v>
      </c>
      <c r="F64" s="197">
        <v>6</v>
      </c>
      <c r="G64" s="201"/>
      <c r="H64" s="202">
        <f t="shared" si="7"/>
        <v>0</v>
      </c>
    </row>
    <row r="65" spans="1:8" x14ac:dyDescent="0.25">
      <c r="A65" s="194" t="s">
        <v>1111</v>
      </c>
      <c r="B65" s="195"/>
      <c r="C65" s="195"/>
      <c r="D65" s="194" t="s">
        <v>259</v>
      </c>
      <c r="E65" s="196" t="s">
        <v>25</v>
      </c>
      <c r="F65" s="197">
        <v>30</v>
      </c>
      <c r="G65" s="201"/>
      <c r="H65" s="202">
        <f t="shared" si="7"/>
        <v>0</v>
      </c>
    </row>
    <row r="66" spans="1:8" x14ac:dyDescent="0.25">
      <c r="A66" s="194"/>
      <c r="B66" s="195"/>
      <c r="C66" s="195"/>
      <c r="D66" s="194"/>
      <c r="E66" s="196"/>
      <c r="F66" s="197"/>
      <c r="G66" s="201"/>
      <c r="H66" s="202"/>
    </row>
    <row r="67" spans="1:8" x14ac:dyDescent="0.25">
      <c r="A67" s="194"/>
      <c r="B67" s="195"/>
      <c r="C67" s="195" t="s">
        <v>50</v>
      </c>
      <c r="D67" s="194" t="s">
        <v>182</v>
      </c>
      <c r="E67" s="196"/>
      <c r="F67" s="197"/>
      <c r="G67" s="201"/>
      <c r="H67" s="202"/>
    </row>
    <row r="68" spans="1:8" x14ac:dyDescent="0.25">
      <c r="A68" s="194" t="s">
        <v>1111</v>
      </c>
      <c r="B68" s="195"/>
      <c r="C68" s="195"/>
      <c r="D68" s="194" t="s">
        <v>190</v>
      </c>
      <c r="E68" s="196" t="s">
        <v>25</v>
      </c>
      <c r="F68" s="197">
        <v>55</v>
      </c>
      <c r="G68" s="201"/>
      <c r="H68" s="202">
        <f t="shared" ref="H68:H71" si="8">G68*F68</f>
        <v>0</v>
      </c>
    </row>
    <row r="69" spans="1:8" x14ac:dyDescent="0.25">
      <c r="A69" s="194" t="s">
        <v>1112</v>
      </c>
      <c r="B69" s="195"/>
      <c r="C69" s="195"/>
      <c r="D69" s="194" t="s">
        <v>191</v>
      </c>
      <c r="E69" s="196" t="s">
        <v>25</v>
      </c>
      <c r="F69" s="197">
        <v>7</v>
      </c>
      <c r="G69" s="201"/>
      <c r="H69" s="202">
        <f t="shared" si="8"/>
        <v>0</v>
      </c>
    </row>
    <row r="70" spans="1:8" x14ac:dyDescent="0.25">
      <c r="A70" s="194" t="s">
        <v>1113</v>
      </c>
      <c r="B70" s="195"/>
      <c r="C70" s="195"/>
      <c r="D70" s="194" t="s">
        <v>189</v>
      </c>
      <c r="E70" s="196" t="s">
        <v>25</v>
      </c>
      <c r="F70" s="197">
        <f>6.64*7.561</f>
        <v>50.205039999999997</v>
      </c>
      <c r="G70" s="201"/>
      <c r="H70" s="202">
        <f t="shared" si="8"/>
        <v>0</v>
      </c>
    </row>
    <row r="71" spans="1:8" x14ac:dyDescent="0.25">
      <c r="A71" s="194" t="s">
        <v>1114</v>
      </c>
      <c r="B71" s="195"/>
      <c r="C71" s="195"/>
      <c r="D71" s="194" t="s">
        <v>192</v>
      </c>
      <c r="E71" s="196" t="s">
        <v>25</v>
      </c>
      <c r="F71" s="197">
        <v>7</v>
      </c>
      <c r="G71" s="201"/>
      <c r="H71" s="202">
        <f t="shared" si="8"/>
        <v>0</v>
      </c>
    </row>
    <row r="72" spans="1:8" x14ac:dyDescent="0.25">
      <c r="A72" s="194" t="s">
        <v>1115</v>
      </c>
      <c r="B72" s="195"/>
      <c r="C72" s="195"/>
      <c r="D72" s="194" t="s">
        <v>982</v>
      </c>
      <c r="E72" s="196" t="s">
        <v>25</v>
      </c>
      <c r="F72" s="197">
        <v>38</v>
      </c>
      <c r="G72" s="201"/>
      <c r="H72" s="202">
        <f>F72*G72</f>
        <v>0</v>
      </c>
    </row>
    <row r="73" spans="1:8" x14ac:dyDescent="0.25">
      <c r="A73" s="198"/>
      <c r="B73" s="199"/>
      <c r="C73" s="199"/>
      <c r="D73" s="198"/>
      <c r="E73" s="207"/>
      <c r="F73" s="208"/>
      <c r="G73" s="209"/>
      <c r="H73" s="212"/>
    </row>
    <row r="74" spans="1:8" x14ac:dyDescent="0.25">
      <c r="A74" s="194"/>
      <c r="B74" s="195"/>
      <c r="C74" s="195" t="s">
        <v>143</v>
      </c>
      <c r="D74" s="194" t="s">
        <v>183</v>
      </c>
      <c r="E74" s="196"/>
      <c r="F74" s="197"/>
      <c r="G74" s="201"/>
      <c r="H74" s="202"/>
    </row>
    <row r="75" spans="1:8" x14ac:dyDescent="0.25">
      <c r="A75" s="194"/>
      <c r="B75" s="195"/>
      <c r="C75" s="195"/>
      <c r="D75" s="194"/>
      <c r="E75" s="196"/>
      <c r="F75" s="197"/>
      <c r="G75" s="201"/>
      <c r="H75" s="202"/>
    </row>
    <row r="76" spans="1:8" x14ac:dyDescent="0.25">
      <c r="A76" s="194" t="s">
        <v>1116</v>
      </c>
      <c r="B76" s="195"/>
      <c r="C76" s="195"/>
      <c r="D76" s="194" t="s">
        <v>184</v>
      </c>
      <c r="E76" s="196"/>
      <c r="F76" s="197"/>
      <c r="G76" s="201"/>
      <c r="H76" s="202"/>
    </row>
    <row r="77" spans="1:8" x14ac:dyDescent="0.25">
      <c r="A77" s="194"/>
      <c r="B77" s="195"/>
      <c r="C77" s="195"/>
      <c r="D77" s="194" t="s">
        <v>186</v>
      </c>
      <c r="E77" s="196" t="s">
        <v>8</v>
      </c>
      <c r="F77" s="197">
        <v>3</v>
      </c>
      <c r="G77" s="201"/>
      <c r="H77" s="202">
        <f t="shared" ref="H77" si="9">G77*F77</f>
        <v>0</v>
      </c>
    </row>
    <row r="78" spans="1:8" x14ac:dyDescent="0.25">
      <c r="A78" s="194"/>
      <c r="B78" s="195"/>
      <c r="C78" s="195"/>
      <c r="D78" s="194"/>
      <c r="E78" s="196"/>
      <c r="F78" s="197"/>
      <c r="G78" s="201"/>
      <c r="H78" s="202"/>
    </row>
    <row r="79" spans="1:8" x14ac:dyDescent="0.25">
      <c r="A79" s="194"/>
      <c r="B79" s="195"/>
      <c r="C79" s="195"/>
      <c r="D79" s="194" t="s">
        <v>193</v>
      </c>
      <c r="E79" s="196"/>
      <c r="F79" s="197"/>
      <c r="G79" s="201"/>
      <c r="H79" s="202"/>
    </row>
    <row r="80" spans="1:8" x14ac:dyDescent="0.25">
      <c r="A80" s="194" t="s">
        <v>1117</v>
      </c>
      <c r="B80" s="195"/>
      <c r="C80" s="195"/>
      <c r="D80" s="194" t="s">
        <v>186</v>
      </c>
      <c r="E80" s="196" t="s">
        <v>8</v>
      </c>
      <c r="F80" s="197"/>
      <c r="G80" s="201"/>
      <c r="H80" s="202">
        <f t="shared" ref="H80" si="10">G80*F80</f>
        <v>0</v>
      </c>
    </row>
    <row r="81" spans="1:8" x14ac:dyDescent="0.25">
      <c r="A81" s="194"/>
      <c r="B81" s="195"/>
      <c r="C81" s="195"/>
      <c r="D81" s="194"/>
      <c r="E81" s="196"/>
      <c r="F81" s="197"/>
      <c r="G81" s="201"/>
      <c r="H81" s="202"/>
    </row>
    <row r="82" spans="1:8" x14ac:dyDescent="0.25">
      <c r="A82" s="194" t="s">
        <v>1118</v>
      </c>
      <c r="B82" s="195"/>
      <c r="C82" s="195"/>
      <c r="D82" s="194" t="s">
        <v>198</v>
      </c>
      <c r="E82" s="196" t="s">
        <v>149</v>
      </c>
      <c r="F82" s="197"/>
      <c r="G82" s="201"/>
      <c r="H82" s="202">
        <f t="shared" ref="H82:H89" si="11">G82*F82</f>
        <v>0</v>
      </c>
    </row>
    <row r="83" spans="1:8" x14ac:dyDescent="0.25">
      <c r="A83" s="194" t="s">
        <v>1119</v>
      </c>
      <c r="B83" s="195"/>
      <c r="C83" s="195"/>
      <c r="D83" s="194" t="s">
        <v>199</v>
      </c>
      <c r="E83" s="196" t="s">
        <v>149</v>
      </c>
      <c r="F83" s="197"/>
      <c r="G83" s="201"/>
      <c r="H83" s="202">
        <f t="shared" si="11"/>
        <v>0</v>
      </c>
    </row>
    <row r="84" spans="1:8" x14ac:dyDescent="0.25">
      <c r="A84" s="194" t="s">
        <v>1120</v>
      </c>
      <c r="B84" s="195"/>
      <c r="C84" s="195"/>
      <c r="D84" s="194" t="s">
        <v>200</v>
      </c>
      <c r="E84" s="196" t="s">
        <v>149</v>
      </c>
      <c r="F84" s="197"/>
      <c r="G84" s="201"/>
      <c r="H84" s="202">
        <f t="shared" si="11"/>
        <v>0</v>
      </c>
    </row>
    <row r="85" spans="1:8" x14ac:dyDescent="0.25">
      <c r="A85" s="194" t="s">
        <v>1121</v>
      </c>
      <c r="B85" s="195"/>
      <c r="C85" s="195"/>
      <c r="D85" s="194" t="s">
        <v>201</v>
      </c>
      <c r="E85" s="196" t="s">
        <v>149</v>
      </c>
      <c r="F85" s="197"/>
      <c r="G85" s="201"/>
      <c r="H85" s="202">
        <f t="shared" si="11"/>
        <v>0</v>
      </c>
    </row>
    <row r="86" spans="1:8" x14ac:dyDescent="0.25">
      <c r="A86" s="194" t="s">
        <v>1122</v>
      </c>
      <c r="B86" s="195"/>
      <c r="C86" s="195"/>
      <c r="D86" s="194" t="s">
        <v>194</v>
      </c>
      <c r="E86" s="196" t="s">
        <v>149</v>
      </c>
      <c r="F86" s="197"/>
      <c r="G86" s="201"/>
      <c r="H86" s="202">
        <f t="shared" si="11"/>
        <v>0</v>
      </c>
    </row>
    <row r="87" spans="1:8" x14ac:dyDescent="0.25">
      <c r="A87" s="194" t="s">
        <v>1123</v>
      </c>
      <c r="B87" s="195"/>
      <c r="C87" s="195"/>
      <c r="D87" s="194" t="s">
        <v>195</v>
      </c>
      <c r="E87" s="196" t="s">
        <v>149</v>
      </c>
      <c r="F87" s="197"/>
      <c r="G87" s="201"/>
      <c r="H87" s="202">
        <f t="shared" si="11"/>
        <v>0</v>
      </c>
    </row>
    <row r="88" spans="1:8" x14ac:dyDescent="0.25">
      <c r="A88" s="194" t="s">
        <v>1124</v>
      </c>
      <c r="B88" s="195"/>
      <c r="C88" s="195"/>
      <c r="D88" s="194" t="s">
        <v>196</v>
      </c>
      <c r="E88" s="196" t="s">
        <v>149</v>
      </c>
      <c r="F88" s="197"/>
      <c r="G88" s="201"/>
      <c r="H88" s="202">
        <f t="shared" si="11"/>
        <v>0</v>
      </c>
    </row>
    <row r="89" spans="1:8" x14ac:dyDescent="0.25">
      <c r="A89" s="194" t="s">
        <v>1125</v>
      </c>
      <c r="B89" s="195"/>
      <c r="C89" s="195"/>
      <c r="D89" s="194" t="s">
        <v>197</v>
      </c>
      <c r="E89" s="196" t="s">
        <v>149</v>
      </c>
      <c r="F89" s="197"/>
      <c r="G89" s="201"/>
      <c r="H89" s="202">
        <f t="shared" si="11"/>
        <v>0</v>
      </c>
    </row>
    <row r="90" spans="1:8" x14ac:dyDescent="0.25">
      <c r="A90" s="198"/>
      <c r="B90" s="199"/>
      <c r="C90" s="199"/>
      <c r="D90" s="198"/>
      <c r="E90" s="207"/>
      <c r="F90" s="208"/>
      <c r="G90" s="221"/>
      <c r="H90" s="202"/>
    </row>
    <row r="91" spans="1:8" x14ac:dyDescent="0.25">
      <c r="A91" s="198"/>
      <c r="B91" s="199"/>
      <c r="C91" s="199"/>
      <c r="D91" s="198"/>
      <c r="E91" s="207"/>
      <c r="F91" s="208"/>
      <c r="G91" s="221"/>
      <c r="H91" s="202"/>
    </row>
    <row r="92" spans="1:8" x14ac:dyDescent="0.25">
      <c r="A92" s="198"/>
      <c r="B92" s="199"/>
      <c r="C92" s="199"/>
      <c r="D92" s="198"/>
      <c r="E92" s="207"/>
      <c r="F92" s="208"/>
      <c r="G92" s="221"/>
      <c r="H92" s="202"/>
    </row>
    <row r="93" spans="1:8" x14ac:dyDescent="0.25">
      <c r="A93" s="198"/>
      <c r="B93" s="199"/>
      <c r="C93" s="199"/>
      <c r="D93" s="198"/>
      <c r="E93" s="207"/>
      <c r="F93" s="208"/>
      <c r="G93" s="221"/>
      <c r="H93" s="202"/>
    </row>
    <row r="94" spans="1:8" ht="20.149999999999999" customHeight="1" x14ac:dyDescent="0.25">
      <c r="A94" s="549" t="s">
        <v>358</v>
      </c>
      <c r="B94" s="550"/>
      <c r="C94" s="550"/>
      <c r="D94" s="550"/>
      <c r="E94" s="550"/>
      <c r="F94" s="550"/>
      <c r="G94" s="551"/>
      <c r="H94" s="417">
        <f>SUM(H48:H93)</f>
        <v>0</v>
      </c>
    </row>
    <row r="95" spans="1:8" ht="20.149999999999999" customHeight="1" x14ac:dyDescent="0.25">
      <c r="A95" s="552" t="s">
        <v>1541</v>
      </c>
      <c r="B95" s="553"/>
      <c r="C95" s="553"/>
      <c r="D95" s="553"/>
      <c r="E95" s="553"/>
      <c r="F95" s="553"/>
      <c r="G95" s="554"/>
      <c r="H95" s="415">
        <f>H94</f>
        <v>0</v>
      </c>
    </row>
    <row r="96" spans="1:8" x14ac:dyDescent="0.25">
      <c r="A96" s="426"/>
      <c r="B96" s="449"/>
      <c r="C96" s="449"/>
      <c r="D96" s="450" t="s">
        <v>185</v>
      </c>
      <c r="E96" s="430"/>
      <c r="F96" s="451"/>
      <c r="G96" s="417"/>
      <c r="H96" s="202"/>
    </row>
    <row r="97" spans="1:8" x14ac:dyDescent="0.25">
      <c r="A97" s="194" t="s">
        <v>1126</v>
      </c>
      <c r="B97" s="195"/>
      <c r="C97" s="195" t="s">
        <v>59</v>
      </c>
      <c r="D97" s="194" t="s">
        <v>210</v>
      </c>
      <c r="E97" s="196"/>
      <c r="F97" s="197"/>
      <c r="G97" s="201"/>
      <c r="H97" s="202"/>
    </row>
    <row r="98" spans="1:8" x14ac:dyDescent="0.25">
      <c r="A98" s="194"/>
      <c r="B98" s="195"/>
      <c r="C98" s="195"/>
      <c r="D98" s="194" t="s">
        <v>207</v>
      </c>
      <c r="E98" s="196" t="s">
        <v>202</v>
      </c>
      <c r="F98" s="197">
        <v>0.5</v>
      </c>
      <c r="G98" s="201"/>
      <c r="H98" s="202">
        <f t="shared" ref="H98" si="12">G98*F98</f>
        <v>0</v>
      </c>
    </row>
    <row r="99" spans="1:8" x14ac:dyDescent="0.25">
      <c r="A99" s="194"/>
      <c r="B99" s="195"/>
      <c r="C99" s="195"/>
      <c r="D99" s="194"/>
      <c r="E99" s="196"/>
      <c r="F99" s="197"/>
      <c r="G99" s="201"/>
      <c r="H99" s="202"/>
    </row>
    <row r="100" spans="1:8" x14ac:dyDescent="0.25">
      <c r="A100" s="194" t="s">
        <v>1127</v>
      </c>
      <c r="B100" s="195"/>
      <c r="C100" s="195" t="s">
        <v>59</v>
      </c>
      <c r="D100" s="194" t="s">
        <v>211</v>
      </c>
      <c r="E100" s="196"/>
      <c r="F100" s="197"/>
      <c r="G100" s="201"/>
      <c r="H100" s="202"/>
    </row>
    <row r="101" spans="1:8" x14ac:dyDescent="0.25">
      <c r="A101" s="194"/>
      <c r="B101" s="195"/>
      <c r="C101" s="195"/>
      <c r="D101" s="194" t="s">
        <v>207</v>
      </c>
      <c r="E101" s="196" t="s">
        <v>202</v>
      </c>
      <c r="F101" s="197">
        <f>(F118*120*0.001)+(F120*120*0.001)+(F121*120*0.001)+(F123*120*0.001)+(F124*120*0.001)+(F125*120*0.001)+(F127*0.12*0.001)</f>
        <v>9.6665729999999979</v>
      </c>
      <c r="G101" s="201"/>
      <c r="H101" s="202">
        <f t="shared" ref="H101" si="13">G101*F101</f>
        <v>0</v>
      </c>
    </row>
    <row r="102" spans="1:8" x14ac:dyDescent="0.25">
      <c r="A102" s="194"/>
      <c r="B102" s="195"/>
      <c r="C102" s="195"/>
      <c r="D102" s="194"/>
      <c r="E102" s="196"/>
      <c r="F102" s="197"/>
      <c r="G102" s="201"/>
      <c r="H102" s="202"/>
    </row>
    <row r="103" spans="1:8" x14ac:dyDescent="0.25">
      <c r="A103" s="216"/>
      <c r="B103" s="195"/>
      <c r="C103" s="195"/>
      <c r="D103" s="194" t="s">
        <v>203</v>
      </c>
      <c r="E103" s="196"/>
      <c r="F103" s="197"/>
      <c r="G103" s="201"/>
      <c r="H103" s="202"/>
    </row>
    <row r="104" spans="1:8" x14ac:dyDescent="0.25">
      <c r="A104" s="194" t="s">
        <v>1128</v>
      </c>
      <c r="B104" s="195"/>
      <c r="C104" s="195"/>
      <c r="D104" s="194" t="s">
        <v>204</v>
      </c>
      <c r="E104" s="196" t="s">
        <v>25</v>
      </c>
      <c r="F104" s="197">
        <f>F122/0.1</f>
        <v>25</v>
      </c>
      <c r="G104" s="201"/>
      <c r="H104" s="202">
        <f t="shared" ref="H104:H106" si="14">G104*F104</f>
        <v>0</v>
      </c>
    </row>
    <row r="105" spans="1:8" x14ac:dyDescent="0.25">
      <c r="A105" s="194" t="s">
        <v>1129</v>
      </c>
      <c r="B105" s="195"/>
      <c r="C105" s="195"/>
      <c r="D105" s="194" t="s">
        <v>205</v>
      </c>
      <c r="E105" s="196" t="s">
        <v>25</v>
      </c>
      <c r="F105" s="197">
        <v>0</v>
      </c>
      <c r="G105" s="201"/>
      <c r="H105" s="202">
        <f t="shared" si="14"/>
        <v>0</v>
      </c>
    </row>
    <row r="106" spans="1:8" x14ac:dyDescent="0.25">
      <c r="A106" s="194" t="s">
        <v>1130</v>
      </c>
      <c r="B106" s="195"/>
      <c r="C106" s="195"/>
      <c r="D106" s="194" t="s">
        <v>206</v>
      </c>
      <c r="E106" s="196" t="s">
        <v>25</v>
      </c>
      <c r="F106" s="197">
        <v>0</v>
      </c>
      <c r="G106" s="201"/>
      <c r="H106" s="202">
        <f t="shared" si="14"/>
        <v>0</v>
      </c>
    </row>
    <row r="107" spans="1:8" x14ac:dyDescent="0.25">
      <c r="A107" s="194"/>
      <c r="B107" s="195"/>
      <c r="C107" s="195"/>
      <c r="D107" s="194"/>
      <c r="E107" s="196"/>
      <c r="F107" s="197"/>
      <c r="G107" s="201"/>
      <c r="H107" s="202"/>
    </row>
    <row r="108" spans="1:8" x14ac:dyDescent="0.25">
      <c r="A108" s="194" t="s">
        <v>1131</v>
      </c>
      <c r="B108" s="195"/>
      <c r="C108" s="195"/>
      <c r="D108" s="194" t="s">
        <v>218</v>
      </c>
      <c r="E108" s="196"/>
      <c r="F108" s="197"/>
      <c r="G108" s="201"/>
      <c r="H108" s="202"/>
    </row>
    <row r="109" spans="1:8" x14ac:dyDescent="0.25">
      <c r="A109" s="194"/>
      <c r="B109" s="195"/>
      <c r="C109" s="195" t="s">
        <v>14</v>
      </c>
      <c r="D109" s="194" t="s">
        <v>219</v>
      </c>
      <c r="E109" s="196" t="s">
        <v>25</v>
      </c>
      <c r="F109" s="197">
        <f>50205283/1000000</f>
        <v>50.205283000000001</v>
      </c>
      <c r="G109" s="201"/>
      <c r="H109" s="202">
        <f t="shared" ref="H109" si="15">G109*F109</f>
        <v>0</v>
      </c>
    </row>
    <row r="110" spans="1:8" x14ac:dyDescent="0.25">
      <c r="A110" s="194"/>
      <c r="B110" s="195"/>
      <c r="C110" s="195"/>
      <c r="D110" s="194"/>
      <c r="E110" s="196"/>
      <c r="F110" s="197"/>
      <c r="G110" s="201"/>
      <c r="H110" s="202"/>
    </row>
    <row r="111" spans="1:8" x14ac:dyDescent="0.25">
      <c r="A111" s="194"/>
      <c r="B111" s="195"/>
      <c r="C111" s="195"/>
      <c r="D111" s="194" t="s">
        <v>223</v>
      </c>
      <c r="E111" s="196"/>
      <c r="F111" s="197"/>
      <c r="G111" s="201"/>
      <c r="H111" s="202"/>
    </row>
    <row r="112" spans="1:8" x14ac:dyDescent="0.25">
      <c r="A112" s="194" t="s">
        <v>1132</v>
      </c>
      <c r="B112" s="195"/>
      <c r="C112" s="195" t="s">
        <v>138</v>
      </c>
      <c r="D112" s="194" t="s">
        <v>61</v>
      </c>
      <c r="E112" s="196" t="s">
        <v>34</v>
      </c>
      <c r="F112" s="197">
        <f>5.861*4.94*0.075</f>
        <v>2.1715005000000001</v>
      </c>
      <c r="G112" s="201"/>
      <c r="H112" s="202">
        <f t="shared" ref="H112:H114" si="16">G112*F112</f>
        <v>0</v>
      </c>
    </row>
    <row r="113" spans="1:8" x14ac:dyDescent="0.25">
      <c r="A113" s="194" t="s">
        <v>1133</v>
      </c>
      <c r="B113" s="195"/>
      <c r="C113" s="195" t="s">
        <v>138</v>
      </c>
      <c r="D113" s="194" t="s">
        <v>62</v>
      </c>
      <c r="E113" s="196" t="s">
        <v>34</v>
      </c>
      <c r="F113" s="197">
        <f>7.56*6.64*0.075</f>
        <v>3.7648799999999993</v>
      </c>
      <c r="G113" s="201"/>
      <c r="H113" s="202">
        <f t="shared" si="16"/>
        <v>0</v>
      </c>
    </row>
    <row r="114" spans="1:8" x14ac:dyDescent="0.25">
      <c r="A114" s="194" t="s">
        <v>1134</v>
      </c>
      <c r="B114" s="195"/>
      <c r="C114" s="195"/>
      <c r="D114" s="194" t="s">
        <v>989</v>
      </c>
      <c r="E114" s="196" t="s">
        <v>34</v>
      </c>
      <c r="F114" s="197">
        <f>4.94*1.3</f>
        <v>6.4220000000000006</v>
      </c>
      <c r="G114" s="201"/>
      <c r="H114" s="202">
        <f t="shared" si="16"/>
        <v>0</v>
      </c>
    </row>
    <row r="115" spans="1:8" x14ac:dyDescent="0.25">
      <c r="A115" s="217"/>
      <c r="B115" s="217"/>
      <c r="C115" s="217"/>
      <c r="D115" s="217"/>
      <c r="E115" s="217"/>
      <c r="F115" s="218"/>
      <c r="G115" s="217"/>
      <c r="H115" s="219"/>
    </row>
    <row r="116" spans="1:8" x14ac:dyDescent="0.25">
      <c r="A116" s="194"/>
      <c r="B116" s="195"/>
      <c r="C116" s="195"/>
      <c r="D116" s="194" t="s">
        <v>992</v>
      </c>
      <c r="E116" s="196"/>
      <c r="F116" s="197"/>
      <c r="G116" s="191"/>
      <c r="H116" s="212"/>
    </row>
    <row r="117" spans="1:8" x14ac:dyDescent="0.25">
      <c r="A117" s="194" t="s">
        <v>1135</v>
      </c>
      <c r="B117" s="195"/>
      <c r="C117" s="195" t="s">
        <v>17</v>
      </c>
      <c r="D117" s="194" t="s">
        <v>212</v>
      </c>
      <c r="E117" s="196" t="s">
        <v>34</v>
      </c>
      <c r="F117" s="197">
        <v>0</v>
      </c>
      <c r="G117" s="201"/>
      <c r="H117" s="202">
        <f t="shared" ref="H117:H122" si="17">G117*F117</f>
        <v>0</v>
      </c>
    </row>
    <row r="118" spans="1:8" x14ac:dyDescent="0.25">
      <c r="A118" s="194" t="s">
        <v>1136</v>
      </c>
      <c r="B118" s="195"/>
      <c r="C118" s="195" t="s">
        <v>17</v>
      </c>
      <c r="D118" s="194" t="s">
        <v>213</v>
      </c>
      <c r="E118" s="196" t="s">
        <v>34</v>
      </c>
      <c r="F118" s="197">
        <v>22</v>
      </c>
      <c r="G118" s="201"/>
      <c r="H118" s="202">
        <f t="shared" si="17"/>
        <v>0</v>
      </c>
    </row>
    <row r="119" spans="1:8" x14ac:dyDescent="0.25">
      <c r="A119" s="194" t="s">
        <v>1137</v>
      </c>
      <c r="B119" s="195"/>
      <c r="C119" s="195" t="s">
        <v>17</v>
      </c>
      <c r="D119" s="194" t="s">
        <v>214</v>
      </c>
      <c r="E119" s="196" t="s">
        <v>34</v>
      </c>
      <c r="F119" s="197">
        <v>0</v>
      </c>
      <c r="G119" s="201"/>
      <c r="H119" s="202">
        <f t="shared" si="17"/>
        <v>0</v>
      </c>
    </row>
    <row r="120" spans="1:8" x14ac:dyDescent="0.25">
      <c r="A120" s="194" t="s">
        <v>1138</v>
      </c>
      <c r="B120" s="195"/>
      <c r="C120" s="195" t="s">
        <v>17</v>
      </c>
      <c r="D120" s="194" t="s">
        <v>215</v>
      </c>
      <c r="E120" s="196" t="s">
        <v>34</v>
      </c>
      <c r="F120" s="197">
        <v>15</v>
      </c>
      <c r="G120" s="201"/>
      <c r="H120" s="202">
        <f t="shared" si="17"/>
        <v>0</v>
      </c>
    </row>
    <row r="121" spans="1:8" x14ac:dyDescent="0.25">
      <c r="A121" s="194" t="s">
        <v>1139</v>
      </c>
      <c r="B121" s="195"/>
      <c r="C121" s="195" t="s">
        <v>17</v>
      </c>
      <c r="D121" s="194" t="s">
        <v>217</v>
      </c>
      <c r="E121" s="196" t="s">
        <v>34</v>
      </c>
      <c r="F121" s="197">
        <v>30</v>
      </c>
      <c r="G121" s="201"/>
      <c r="H121" s="202">
        <f t="shared" si="17"/>
        <v>0</v>
      </c>
    </row>
    <row r="122" spans="1:8" x14ac:dyDescent="0.25">
      <c r="A122" s="194" t="s">
        <v>1140</v>
      </c>
      <c r="B122" s="195"/>
      <c r="C122" s="195" t="s">
        <v>17</v>
      </c>
      <c r="D122" s="194" t="s">
        <v>251</v>
      </c>
      <c r="E122" s="196" t="s">
        <v>34</v>
      </c>
      <c r="F122" s="197">
        <v>2.5</v>
      </c>
      <c r="G122" s="201"/>
      <c r="H122" s="202">
        <f t="shared" si="17"/>
        <v>0</v>
      </c>
    </row>
    <row r="123" spans="1:8" x14ac:dyDescent="0.25">
      <c r="A123" s="194" t="s">
        <v>1141</v>
      </c>
      <c r="B123" s="195"/>
      <c r="C123" s="195" t="s">
        <v>17</v>
      </c>
      <c r="D123" s="194" t="s">
        <v>980</v>
      </c>
      <c r="E123" s="196" t="s">
        <v>34</v>
      </c>
      <c r="F123" s="197">
        <f>6*0.35*0.35*3.465</f>
        <v>2.5467749999999993</v>
      </c>
      <c r="G123" s="201"/>
      <c r="H123" s="202">
        <f>G123*F123</f>
        <v>0</v>
      </c>
    </row>
    <row r="124" spans="1:8" x14ac:dyDescent="0.25">
      <c r="A124" s="194" t="s">
        <v>1142</v>
      </c>
      <c r="B124" s="199"/>
      <c r="C124" s="195" t="s">
        <v>17</v>
      </c>
      <c r="D124" s="198" t="s">
        <v>981</v>
      </c>
      <c r="E124" s="196" t="s">
        <v>34</v>
      </c>
      <c r="F124" s="208">
        <v>10</v>
      </c>
      <c r="G124" s="201"/>
      <c r="H124" s="202">
        <f>F124*G124</f>
        <v>0</v>
      </c>
    </row>
    <row r="125" spans="1:8" x14ac:dyDescent="0.25">
      <c r="A125" s="194" t="s">
        <v>1143</v>
      </c>
      <c r="B125" s="199"/>
      <c r="C125" s="195" t="s">
        <v>17</v>
      </c>
      <c r="D125" s="198" t="s">
        <v>985</v>
      </c>
      <c r="E125" s="196" t="s">
        <v>34</v>
      </c>
      <c r="F125" s="220">
        <v>1</v>
      </c>
      <c r="G125" s="201"/>
      <c r="H125" s="202">
        <f>F125*G125</f>
        <v>0</v>
      </c>
    </row>
    <row r="126" spans="1:8" x14ac:dyDescent="0.25">
      <c r="A126" s="194" t="s">
        <v>1144</v>
      </c>
      <c r="B126" s="199"/>
      <c r="C126" s="195" t="s">
        <v>17</v>
      </c>
      <c r="D126" s="198" t="s">
        <v>987</v>
      </c>
      <c r="E126" s="196" t="s">
        <v>34</v>
      </c>
      <c r="F126" s="208">
        <v>0</v>
      </c>
      <c r="G126" s="201"/>
      <c r="H126" s="202">
        <f>F126*G126</f>
        <v>0</v>
      </c>
    </row>
    <row r="127" spans="1:8" x14ac:dyDescent="0.25">
      <c r="A127" s="194" t="s">
        <v>1145</v>
      </c>
      <c r="B127" s="199"/>
      <c r="C127" s="195" t="s">
        <v>17</v>
      </c>
      <c r="D127" s="198" t="s">
        <v>988</v>
      </c>
      <c r="E127" s="196" t="s">
        <v>34</v>
      </c>
      <c r="F127" s="208">
        <v>8</v>
      </c>
      <c r="G127" s="201"/>
      <c r="H127" s="202">
        <f>F127*G127</f>
        <v>0</v>
      </c>
    </row>
    <row r="128" spans="1:8" x14ac:dyDescent="0.25">
      <c r="A128" s="198"/>
      <c r="B128" s="199"/>
      <c r="C128" s="199"/>
      <c r="D128" s="198"/>
      <c r="E128" s="207"/>
      <c r="F128" s="208"/>
      <c r="G128" s="221"/>
      <c r="H128" s="202"/>
    </row>
    <row r="129" spans="1:8" ht="20.149999999999999" customHeight="1" x14ac:dyDescent="0.25">
      <c r="A129" s="535" t="s">
        <v>358</v>
      </c>
      <c r="B129" s="536"/>
      <c r="C129" s="536"/>
      <c r="D129" s="536"/>
      <c r="E129" s="536"/>
      <c r="F129" s="536"/>
      <c r="G129" s="537"/>
      <c r="H129" s="415">
        <f>SUM(H95:H128)</f>
        <v>0</v>
      </c>
    </row>
    <row r="130" spans="1:8" ht="20.149999999999999" customHeight="1" x14ac:dyDescent="0.25">
      <c r="A130" s="535" t="s">
        <v>1541</v>
      </c>
      <c r="B130" s="536"/>
      <c r="C130" s="536"/>
      <c r="D130" s="536"/>
      <c r="E130" s="536"/>
      <c r="F130" s="536"/>
      <c r="G130" s="537"/>
      <c r="H130" s="415">
        <f>H129</f>
        <v>0</v>
      </c>
    </row>
    <row r="131" spans="1:8" x14ac:dyDescent="0.25">
      <c r="A131" s="194"/>
      <c r="B131" s="195"/>
      <c r="C131" s="195"/>
      <c r="D131" s="194"/>
      <c r="E131" s="196"/>
      <c r="F131" s="197"/>
      <c r="G131" s="201"/>
      <c r="H131" s="202"/>
    </row>
    <row r="132" spans="1:8" ht="23" x14ac:dyDescent="0.25">
      <c r="A132" s="194"/>
      <c r="B132" s="195"/>
      <c r="C132" s="195"/>
      <c r="D132" s="222" t="s">
        <v>42</v>
      </c>
      <c r="E132" s="196"/>
      <c r="F132" s="197"/>
      <c r="G132" s="201"/>
      <c r="H132" s="202"/>
    </row>
    <row r="133" spans="1:8" x14ac:dyDescent="0.25">
      <c r="A133" s="194" t="s">
        <v>1146</v>
      </c>
      <c r="B133" s="195"/>
      <c r="C133" s="195"/>
      <c r="D133" s="222" t="s">
        <v>256</v>
      </c>
      <c r="E133" s="196" t="s">
        <v>34</v>
      </c>
      <c r="F133" s="197">
        <v>0</v>
      </c>
      <c r="G133" s="201"/>
      <c r="H133" s="202">
        <f t="shared" ref="H133:H134" si="18">G133*F133</f>
        <v>0</v>
      </c>
    </row>
    <row r="134" spans="1:8" x14ac:dyDescent="0.25">
      <c r="A134" s="194" t="s">
        <v>1147</v>
      </c>
      <c r="B134" s="195"/>
      <c r="C134" s="195"/>
      <c r="D134" s="222" t="s">
        <v>257</v>
      </c>
      <c r="E134" s="196" t="s">
        <v>34</v>
      </c>
      <c r="F134" s="197">
        <v>0</v>
      </c>
      <c r="G134" s="201"/>
      <c r="H134" s="202">
        <f t="shared" si="18"/>
        <v>0</v>
      </c>
    </row>
    <row r="135" spans="1:8" x14ac:dyDescent="0.25">
      <c r="A135" s="194"/>
      <c r="B135" s="195"/>
      <c r="C135" s="195"/>
      <c r="D135" s="194"/>
      <c r="E135" s="196"/>
      <c r="F135" s="197"/>
      <c r="G135" s="201"/>
      <c r="H135" s="202"/>
    </row>
    <row r="136" spans="1:8" x14ac:dyDescent="0.25">
      <c r="A136" s="194"/>
      <c r="B136" s="195"/>
      <c r="C136" s="195"/>
      <c r="D136" s="194" t="s">
        <v>248</v>
      </c>
      <c r="E136" s="196"/>
      <c r="F136" s="197"/>
      <c r="G136" s="201"/>
      <c r="H136" s="202"/>
    </row>
    <row r="137" spans="1:8" ht="23" x14ac:dyDescent="0.25">
      <c r="A137" s="194" t="s">
        <v>1147</v>
      </c>
      <c r="B137" s="195"/>
      <c r="C137" s="195"/>
      <c r="D137" s="194" t="s">
        <v>292</v>
      </c>
      <c r="E137" s="196" t="s">
        <v>7</v>
      </c>
      <c r="F137" s="197">
        <v>1</v>
      </c>
      <c r="G137" s="201"/>
      <c r="H137" s="202">
        <f>G137</f>
        <v>0</v>
      </c>
    </row>
    <row r="138" spans="1:8" x14ac:dyDescent="0.25">
      <c r="A138" s="194"/>
      <c r="B138" s="195"/>
      <c r="C138" s="195"/>
      <c r="D138" s="194"/>
      <c r="E138" s="196"/>
      <c r="F138" s="197"/>
      <c r="G138" s="201"/>
      <c r="H138" s="202"/>
    </row>
    <row r="139" spans="1:8" x14ac:dyDescent="0.25">
      <c r="A139" s="194"/>
      <c r="B139" s="195"/>
      <c r="C139" s="195" t="s">
        <v>227</v>
      </c>
      <c r="D139" s="194" t="s">
        <v>228</v>
      </c>
      <c r="E139" s="196"/>
      <c r="F139" s="197"/>
      <c r="G139" s="201"/>
      <c r="H139" s="202"/>
    </row>
    <row r="140" spans="1:8" x14ac:dyDescent="0.25">
      <c r="A140" s="194"/>
      <c r="B140" s="195"/>
      <c r="C140" s="195"/>
      <c r="D140" s="194" t="s">
        <v>252</v>
      </c>
      <c r="E140" s="196"/>
      <c r="F140" s="197"/>
      <c r="G140" s="201"/>
      <c r="H140" s="202"/>
    </row>
    <row r="141" spans="1:8" x14ac:dyDescent="0.25">
      <c r="A141" s="194" t="s">
        <v>1148</v>
      </c>
      <c r="B141" s="195"/>
      <c r="C141" s="195"/>
      <c r="D141" s="194" t="s">
        <v>253</v>
      </c>
      <c r="E141" s="196" t="s">
        <v>149</v>
      </c>
      <c r="F141" s="197"/>
      <c r="G141" s="201"/>
      <c r="H141" s="223">
        <f t="shared" ref="H141:H143" si="19">G141*F141</f>
        <v>0</v>
      </c>
    </row>
    <row r="142" spans="1:8" x14ac:dyDescent="0.25">
      <c r="A142" s="194" t="s">
        <v>1149</v>
      </c>
      <c r="B142" s="195"/>
      <c r="C142" s="195"/>
      <c r="D142" s="194" t="s">
        <v>254</v>
      </c>
      <c r="E142" s="196" t="s">
        <v>149</v>
      </c>
      <c r="F142" s="197"/>
      <c r="G142" s="201"/>
      <c r="H142" s="223">
        <f t="shared" si="19"/>
        <v>0</v>
      </c>
    </row>
    <row r="143" spans="1:8" x14ac:dyDescent="0.25">
      <c r="A143" s="194" t="s">
        <v>1150</v>
      </c>
      <c r="B143" s="195"/>
      <c r="C143" s="195"/>
      <c r="D143" s="194" t="s">
        <v>255</v>
      </c>
      <c r="E143" s="196" t="s">
        <v>149</v>
      </c>
      <c r="F143" s="197"/>
      <c r="G143" s="201"/>
      <c r="H143" s="223">
        <f t="shared" si="19"/>
        <v>0</v>
      </c>
    </row>
    <row r="144" spans="1:8" x14ac:dyDescent="0.25">
      <c r="A144" s="194"/>
      <c r="B144" s="195"/>
      <c r="C144" s="195"/>
      <c r="D144" s="194"/>
      <c r="E144" s="196"/>
      <c r="F144" s="197"/>
      <c r="G144" s="201"/>
      <c r="H144" s="202"/>
    </row>
    <row r="145" spans="1:8" x14ac:dyDescent="0.25">
      <c r="A145" s="194"/>
      <c r="B145" s="195"/>
      <c r="C145" s="195"/>
      <c r="D145" s="215" t="s">
        <v>240</v>
      </c>
      <c r="E145" s="196"/>
      <c r="F145" s="197"/>
      <c r="G145" s="201"/>
      <c r="H145" s="202"/>
    </row>
    <row r="146" spans="1:8" x14ac:dyDescent="0.25">
      <c r="A146" s="194"/>
      <c r="B146" s="195"/>
      <c r="C146" s="194"/>
      <c r="D146" s="194"/>
      <c r="E146" s="224"/>
      <c r="F146" s="197"/>
      <c r="G146" s="201"/>
      <c r="H146" s="202"/>
    </row>
    <row r="147" spans="1:8" x14ac:dyDescent="0.25">
      <c r="A147" s="194"/>
      <c r="B147" s="194"/>
      <c r="C147" s="195" t="s">
        <v>18</v>
      </c>
      <c r="D147" s="222" t="s">
        <v>236</v>
      </c>
      <c r="E147" s="196"/>
      <c r="F147" s="197"/>
      <c r="G147" s="201"/>
      <c r="H147" s="202"/>
    </row>
    <row r="148" spans="1:8" x14ac:dyDescent="0.25">
      <c r="A148" s="194" t="s">
        <v>1151</v>
      </c>
      <c r="B148" s="194"/>
      <c r="C148" s="225"/>
      <c r="D148" s="213" t="s">
        <v>237</v>
      </c>
      <c r="E148" s="196" t="s">
        <v>25</v>
      </c>
      <c r="F148" s="197">
        <v>30</v>
      </c>
      <c r="G148" s="201"/>
      <c r="H148" s="202">
        <f t="shared" ref="H148:H153" si="20">G148*F148</f>
        <v>0</v>
      </c>
    </row>
    <row r="149" spans="1:8" x14ac:dyDescent="0.25">
      <c r="A149" s="194" t="s">
        <v>1152</v>
      </c>
      <c r="B149" s="194"/>
      <c r="C149" s="194"/>
      <c r="D149" s="213" t="s">
        <v>238</v>
      </c>
      <c r="E149" s="196" t="s">
        <v>25</v>
      </c>
      <c r="F149" s="197">
        <v>52</v>
      </c>
      <c r="G149" s="201"/>
      <c r="H149" s="202">
        <f t="shared" si="20"/>
        <v>0</v>
      </c>
    </row>
    <row r="150" spans="1:8" x14ac:dyDescent="0.25">
      <c r="A150" s="194" t="s">
        <v>1153</v>
      </c>
      <c r="B150" s="195"/>
      <c r="C150" s="194"/>
      <c r="D150" s="222" t="s">
        <v>239</v>
      </c>
      <c r="E150" s="224" t="s">
        <v>25</v>
      </c>
      <c r="F150" s="197">
        <v>5</v>
      </c>
      <c r="G150" s="201"/>
      <c r="H150" s="202">
        <f t="shared" si="20"/>
        <v>0</v>
      </c>
    </row>
    <row r="151" spans="1:8" x14ac:dyDescent="0.25">
      <c r="A151" s="194" t="s">
        <v>1154</v>
      </c>
      <c r="B151" s="195"/>
      <c r="C151" s="194"/>
      <c r="D151" s="222" t="s">
        <v>241</v>
      </c>
      <c r="E151" s="224" t="s">
        <v>25</v>
      </c>
      <c r="F151" s="197">
        <v>76</v>
      </c>
      <c r="G151" s="201"/>
      <c r="H151" s="202">
        <f t="shared" si="20"/>
        <v>0</v>
      </c>
    </row>
    <row r="152" spans="1:8" x14ac:dyDescent="0.25">
      <c r="A152" s="194" t="s">
        <v>1155</v>
      </c>
      <c r="B152" s="195"/>
      <c r="C152" s="194"/>
      <c r="D152" s="222" t="s">
        <v>983</v>
      </c>
      <c r="E152" s="224" t="s">
        <v>25</v>
      </c>
      <c r="F152" s="197">
        <v>71</v>
      </c>
      <c r="G152" s="201"/>
      <c r="H152" s="202">
        <f t="shared" si="20"/>
        <v>0</v>
      </c>
    </row>
    <row r="153" spans="1:8" x14ac:dyDescent="0.25">
      <c r="A153" s="194" t="s">
        <v>1156</v>
      </c>
      <c r="B153" s="195"/>
      <c r="C153" s="194"/>
      <c r="D153" s="222" t="s">
        <v>990</v>
      </c>
      <c r="E153" s="224" t="s">
        <v>25</v>
      </c>
      <c r="F153" s="197">
        <v>5</v>
      </c>
      <c r="G153" s="201"/>
      <c r="H153" s="202">
        <f t="shared" si="20"/>
        <v>0</v>
      </c>
    </row>
    <row r="154" spans="1:8" x14ac:dyDescent="0.25">
      <c r="A154" s="198"/>
      <c r="B154" s="199"/>
      <c r="C154" s="198"/>
      <c r="D154" s="226"/>
      <c r="E154" s="227"/>
      <c r="F154" s="208"/>
      <c r="G154" s="221"/>
      <c r="H154" s="202"/>
    </row>
    <row r="155" spans="1:8" x14ac:dyDescent="0.25">
      <c r="A155" s="194"/>
      <c r="B155" s="195"/>
      <c r="C155" s="194" t="s">
        <v>57</v>
      </c>
      <c r="D155" s="194" t="s">
        <v>242</v>
      </c>
      <c r="E155" s="196"/>
      <c r="F155" s="197"/>
      <c r="G155" s="201"/>
      <c r="H155" s="202"/>
    </row>
    <row r="156" spans="1:8" x14ac:dyDescent="0.25">
      <c r="A156" s="194"/>
      <c r="B156" s="195"/>
      <c r="C156" s="194"/>
      <c r="D156" s="194"/>
      <c r="E156" s="196"/>
      <c r="F156" s="197"/>
      <c r="G156" s="201"/>
      <c r="H156" s="202"/>
    </row>
    <row r="157" spans="1:8" x14ac:dyDescent="0.25">
      <c r="A157" s="194"/>
      <c r="B157" s="195"/>
      <c r="C157" s="194"/>
      <c r="D157" s="194" t="s">
        <v>245</v>
      </c>
      <c r="E157" s="196"/>
      <c r="F157" s="197"/>
      <c r="G157" s="201"/>
      <c r="H157" s="202"/>
    </row>
    <row r="158" spans="1:8" x14ac:dyDescent="0.25">
      <c r="A158" s="194" t="s">
        <v>1157</v>
      </c>
      <c r="B158" s="195"/>
      <c r="C158" s="194"/>
      <c r="D158" s="194" t="s">
        <v>246</v>
      </c>
      <c r="E158" s="196" t="s">
        <v>5</v>
      </c>
      <c r="F158" s="197">
        <f>(2*5.64)+(2*6.211)+(2*6.561)+(2*5.64)</f>
        <v>48.103999999999999</v>
      </c>
      <c r="G158" s="201"/>
      <c r="H158" s="202">
        <f t="shared" ref="H158:H159" si="21">G158*F158</f>
        <v>0</v>
      </c>
    </row>
    <row r="159" spans="1:8" x14ac:dyDescent="0.25">
      <c r="A159" s="194" t="s">
        <v>1158</v>
      </c>
      <c r="B159" s="195"/>
      <c r="C159" s="194"/>
      <c r="D159" s="194" t="s">
        <v>247</v>
      </c>
      <c r="E159" s="196" t="s">
        <v>5</v>
      </c>
      <c r="F159" s="197">
        <f>(2*6.561)+(2*5.64)</f>
        <v>24.402000000000001</v>
      </c>
      <c r="G159" s="201"/>
      <c r="H159" s="202">
        <f t="shared" si="21"/>
        <v>0</v>
      </c>
    </row>
    <row r="160" spans="1:8" x14ac:dyDescent="0.25">
      <c r="A160" s="194"/>
      <c r="B160" s="195"/>
      <c r="C160" s="194"/>
      <c r="D160" s="194"/>
      <c r="E160" s="196"/>
      <c r="F160" s="228"/>
      <c r="G160" s="229"/>
      <c r="H160" s="230"/>
    </row>
    <row r="161" spans="1:8" ht="23" x14ac:dyDescent="0.25">
      <c r="A161" s="194"/>
      <c r="B161" s="195"/>
      <c r="C161" s="194"/>
      <c r="D161" s="194" t="s">
        <v>224</v>
      </c>
      <c r="E161" s="196"/>
      <c r="F161" s="197"/>
      <c r="G161" s="229"/>
      <c r="H161" s="230"/>
    </row>
    <row r="162" spans="1:8" x14ac:dyDescent="0.25">
      <c r="A162" s="194" t="s">
        <v>1159</v>
      </c>
      <c r="B162" s="195"/>
      <c r="C162" s="194"/>
      <c r="D162" s="194" t="s">
        <v>225</v>
      </c>
      <c r="E162" s="196" t="s">
        <v>47</v>
      </c>
      <c r="F162" s="197"/>
      <c r="G162" s="201"/>
      <c r="H162" s="202">
        <f t="shared" ref="H162:H163" si="22">G162*F162</f>
        <v>0</v>
      </c>
    </row>
    <row r="163" spans="1:8" x14ac:dyDescent="0.25">
      <c r="A163" s="194" t="s">
        <v>1160</v>
      </c>
      <c r="B163" s="195"/>
      <c r="C163" s="194"/>
      <c r="D163" s="194" t="s">
        <v>226</v>
      </c>
      <c r="E163" s="196" t="s">
        <v>47</v>
      </c>
      <c r="F163" s="197"/>
      <c r="G163" s="201"/>
      <c r="H163" s="202">
        <f t="shared" si="22"/>
        <v>0</v>
      </c>
    </row>
    <row r="164" spans="1:8" x14ac:dyDescent="0.25">
      <c r="A164" s="194"/>
      <c r="B164" s="195"/>
      <c r="C164" s="194"/>
      <c r="D164" s="222"/>
      <c r="E164" s="224"/>
      <c r="F164" s="197"/>
      <c r="G164" s="201"/>
      <c r="H164" s="202"/>
    </row>
    <row r="165" spans="1:8" x14ac:dyDescent="0.25">
      <c r="A165" s="198"/>
      <c r="B165" s="199"/>
      <c r="C165" s="198"/>
      <c r="D165" s="231" t="s">
        <v>41</v>
      </c>
      <c r="E165" s="227"/>
      <c r="F165" s="208"/>
      <c r="G165" s="221"/>
      <c r="H165" s="202"/>
    </row>
    <row r="166" spans="1:8" x14ac:dyDescent="0.25">
      <c r="A166" s="198"/>
      <c r="B166" s="199"/>
      <c r="C166" s="198"/>
      <c r="D166" s="226"/>
      <c r="E166" s="227"/>
      <c r="F166" s="208"/>
      <c r="G166" s="221"/>
      <c r="H166" s="202"/>
    </row>
    <row r="167" spans="1:8" ht="27.65" customHeight="1" x14ac:dyDescent="0.25">
      <c r="A167" s="193" t="s">
        <v>1099</v>
      </c>
      <c r="B167" s="195"/>
      <c r="C167" s="195"/>
      <c r="D167" s="194" t="s">
        <v>249</v>
      </c>
      <c r="E167" s="196" t="s">
        <v>250</v>
      </c>
      <c r="F167" s="197"/>
      <c r="G167" s="201"/>
      <c r="H167" s="202">
        <f t="shared" ref="H167" si="23">G167*F167</f>
        <v>0</v>
      </c>
    </row>
    <row r="168" spans="1:8" x14ac:dyDescent="0.25">
      <c r="A168" s="194"/>
      <c r="B168" s="195"/>
      <c r="C168" s="194"/>
      <c r="D168" s="194"/>
      <c r="E168" s="224"/>
      <c r="F168" s="197"/>
      <c r="G168" s="201"/>
      <c r="H168" s="202"/>
    </row>
    <row r="169" spans="1:8" ht="26.5" customHeight="1" x14ac:dyDescent="0.25">
      <c r="A169" s="555" t="s">
        <v>358</v>
      </c>
      <c r="B169" s="556"/>
      <c r="C169" s="556"/>
      <c r="D169" s="556"/>
      <c r="E169" s="556"/>
      <c r="F169" s="556"/>
      <c r="G169" s="557"/>
      <c r="H169" s="415">
        <f>SUM(H130:H168)</f>
        <v>0</v>
      </c>
    </row>
    <row r="170" spans="1:8" ht="26.5" customHeight="1" x14ac:dyDescent="0.25">
      <c r="A170" s="535" t="s">
        <v>1541</v>
      </c>
      <c r="B170" s="536"/>
      <c r="C170" s="536"/>
      <c r="D170" s="536"/>
      <c r="E170" s="536"/>
      <c r="F170" s="536"/>
      <c r="G170" s="537"/>
      <c r="H170" s="230">
        <f>H169</f>
        <v>0</v>
      </c>
    </row>
    <row r="171" spans="1:8" ht="13.15" customHeight="1" x14ac:dyDescent="0.25">
      <c r="A171" s="543" t="s">
        <v>27</v>
      </c>
      <c r="B171" s="543" t="s">
        <v>30</v>
      </c>
      <c r="C171" s="543" t="s">
        <v>26</v>
      </c>
      <c r="D171" s="543" t="s">
        <v>1</v>
      </c>
      <c r="E171" s="543" t="s">
        <v>2</v>
      </c>
      <c r="F171" s="545" t="s">
        <v>6</v>
      </c>
      <c r="G171" s="541" t="s">
        <v>3</v>
      </c>
      <c r="H171" s="541" t="s">
        <v>4</v>
      </c>
    </row>
    <row r="172" spans="1:8" x14ac:dyDescent="0.25">
      <c r="A172" s="544"/>
      <c r="B172" s="544"/>
      <c r="C172" s="544"/>
      <c r="D172" s="544"/>
      <c r="E172" s="544"/>
      <c r="F172" s="546"/>
      <c r="G172" s="542"/>
      <c r="H172" s="542"/>
    </row>
    <row r="173" spans="1:8" x14ac:dyDescent="0.25">
      <c r="A173" s="233"/>
      <c r="B173" s="233"/>
      <c r="C173" s="233"/>
      <c r="D173" s="233"/>
      <c r="E173" s="233"/>
      <c r="F173" s="234"/>
      <c r="G173" s="235"/>
      <c r="H173" s="236"/>
    </row>
    <row r="174" spans="1:8" x14ac:dyDescent="0.25">
      <c r="A174" s="237">
        <v>6.2</v>
      </c>
      <c r="B174" s="233"/>
      <c r="C174" s="233"/>
      <c r="D174" s="237" t="s">
        <v>984</v>
      </c>
      <c r="E174" s="233"/>
      <c r="F174" s="234"/>
      <c r="G174" s="235"/>
      <c r="H174" s="236"/>
    </row>
    <row r="175" spans="1:8" x14ac:dyDescent="0.25">
      <c r="A175" s="237"/>
      <c r="B175" s="233"/>
      <c r="C175" s="233"/>
      <c r="D175" s="237"/>
      <c r="E175" s="233"/>
      <c r="F175" s="234"/>
      <c r="G175" s="235"/>
      <c r="H175" s="236"/>
    </row>
    <row r="176" spans="1:8" x14ac:dyDescent="0.25">
      <c r="A176" s="237" t="s">
        <v>870</v>
      </c>
      <c r="B176" s="233"/>
      <c r="C176" s="194"/>
      <c r="D176" s="200" t="s">
        <v>152</v>
      </c>
      <c r="E176" s="196"/>
      <c r="F176" s="196"/>
      <c r="G176" s="201"/>
      <c r="H176" s="202"/>
    </row>
    <row r="177" spans="1:8" x14ac:dyDescent="0.25">
      <c r="A177" s="233"/>
      <c r="B177" s="233"/>
      <c r="C177" s="194"/>
      <c r="D177" s="203"/>
      <c r="E177" s="196"/>
      <c r="F177" s="196"/>
      <c r="G177" s="201"/>
      <c r="H177" s="202"/>
    </row>
    <row r="178" spans="1:8" ht="23" x14ac:dyDescent="0.25">
      <c r="A178" s="233"/>
      <c r="B178" s="233"/>
      <c r="C178" s="194" t="s">
        <v>54</v>
      </c>
      <c r="D178" s="203" t="s">
        <v>153</v>
      </c>
      <c r="E178" s="196"/>
      <c r="F178" s="196"/>
      <c r="G178" s="201"/>
      <c r="H178" s="202"/>
    </row>
    <row r="179" spans="1:8" x14ac:dyDescent="0.25">
      <c r="A179" s="194" t="s">
        <v>1161</v>
      </c>
      <c r="B179" s="233"/>
      <c r="C179" s="194"/>
      <c r="D179" s="203" t="s">
        <v>154</v>
      </c>
      <c r="E179" s="196" t="s">
        <v>34</v>
      </c>
      <c r="F179" s="196">
        <v>290</v>
      </c>
      <c r="G179" s="201"/>
      <c r="H179" s="202">
        <f t="shared" ref="H179" si="24">G179*F179</f>
        <v>0</v>
      </c>
    </row>
    <row r="180" spans="1:8" x14ac:dyDescent="0.25">
      <c r="A180" s="233"/>
      <c r="B180" s="233"/>
      <c r="C180" s="194"/>
      <c r="D180" s="203"/>
      <c r="E180" s="196"/>
      <c r="F180" s="196"/>
      <c r="G180" s="201"/>
      <c r="H180" s="202"/>
    </row>
    <row r="181" spans="1:8" x14ac:dyDescent="0.25">
      <c r="A181" s="233"/>
      <c r="B181" s="233"/>
      <c r="C181" s="194"/>
      <c r="D181" s="203" t="s">
        <v>155</v>
      </c>
      <c r="E181" s="196"/>
      <c r="F181" s="196"/>
      <c r="G181" s="201"/>
      <c r="H181" s="202"/>
    </row>
    <row r="182" spans="1:8" x14ac:dyDescent="0.25">
      <c r="A182" s="233"/>
      <c r="B182" s="233"/>
      <c r="C182" s="205"/>
      <c r="D182" s="203"/>
      <c r="E182" s="196"/>
      <c r="F182" s="196"/>
      <c r="G182" s="201"/>
      <c r="H182" s="202"/>
    </row>
    <row r="183" spans="1:8" x14ac:dyDescent="0.25">
      <c r="A183" s="194" t="s">
        <v>1162</v>
      </c>
      <c r="B183" s="233"/>
      <c r="C183" s="206" t="s">
        <v>55</v>
      </c>
      <c r="D183" s="203" t="s">
        <v>267</v>
      </c>
      <c r="E183" s="196" t="s">
        <v>34</v>
      </c>
      <c r="F183" s="196">
        <f>F179*0.15</f>
        <v>43.5</v>
      </c>
      <c r="G183" s="201"/>
      <c r="H183" s="202">
        <f t="shared" ref="H183:H184" si="25">G183*F183</f>
        <v>0</v>
      </c>
    </row>
    <row r="184" spans="1:8" x14ac:dyDescent="0.25">
      <c r="A184" s="194" t="s">
        <v>1163</v>
      </c>
      <c r="B184" s="233"/>
      <c r="C184" s="206" t="s">
        <v>55</v>
      </c>
      <c r="D184" s="203" t="s">
        <v>268</v>
      </c>
      <c r="E184" s="196" t="s">
        <v>34</v>
      </c>
      <c r="F184" s="196">
        <f>F183</f>
        <v>43.5</v>
      </c>
      <c r="G184" s="201"/>
      <c r="H184" s="202">
        <f t="shared" si="25"/>
        <v>0</v>
      </c>
    </row>
    <row r="185" spans="1:8" x14ac:dyDescent="0.25">
      <c r="A185" s="194"/>
      <c r="B185" s="233"/>
      <c r="C185" s="233"/>
      <c r="D185" s="237"/>
      <c r="E185" s="233"/>
      <c r="F185" s="234"/>
      <c r="G185" s="235"/>
      <c r="H185" s="236"/>
    </row>
    <row r="186" spans="1:8" ht="23" x14ac:dyDescent="0.25">
      <c r="A186" s="233" t="s">
        <v>871</v>
      </c>
      <c r="B186" s="195"/>
      <c r="C186" s="193" t="s">
        <v>161</v>
      </c>
      <c r="D186" s="210" t="s">
        <v>162</v>
      </c>
      <c r="E186" s="211"/>
      <c r="F186" s="197"/>
      <c r="G186" s="191"/>
      <c r="H186" s="212"/>
    </row>
    <row r="187" spans="1:8" x14ac:dyDescent="0.25">
      <c r="A187" s="194"/>
      <c r="B187" s="195"/>
      <c r="C187" s="195"/>
      <c r="D187" s="193"/>
      <c r="E187" s="196"/>
      <c r="F187" s="197"/>
      <c r="G187" s="191"/>
      <c r="H187" s="212"/>
    </row>
    <row r="188" spans="1:8" ht="23" x14ac:dyDescent="0.25">
      <c r="A188" s="194"/>
      <c r="B188" s="195"/>
      <c r="C188" s="194" t="s">
        <v>163</v>
      </c>
      <c r="D188" s="194" t="s">
        <v>271</v>
      </c>
      <c r="E188" s="196"/>
      <c r="F188" s="197"/>
      <c r="G188" s="191"/>
      <c r="H188" s="212"/>
    </row>
    <row r="189" spans="1:8" x14ac:dyDescent="0.25">
      <c r="A189" s="194"/>
      <c r="B189" s="195"/>
      <c r="C189" s="195"/>
      <c r="D189" s="193"/>
      <c r="E189" s="196"/>
      <c r="F189" s="197"/>
      <c r="G189" s="191"/>
      <c r="H189" s="212"/>
    </row>
    <row r="190" spans="1:8" x14ac:dyDescent="0.25">
      <c r="A190" s="238" t="s">
        <v>1100</v>
      </c>
      <c r="B190" s="195"/>
      <c r="C190" s="195"/>
      <c r="D190" s="194" t="s">
        <v>270</v>
      </c>
      <c r="E190" s="196" t="s">
        <v>34</v>
      </c>
      <c r="F190" s="197">
        <v>25</v>
      </c>
      <c r="G190" s="201"/>
      <c r="H190" s="202">
        <f t="shared" ref="H190" si="26">G190*F190</f>
        <v>0</v>
      </c>
    </row>
    <row r="191" spans="1:8" x14ac:dyDescent="0.25">
      <c r="A191" s="194"/>
      <c r="B191" s="195"/>
      <c r="C191" s="195"/>
      <c r="D191" s="193"/>
      <c r="E191" s="196"/>
      <c r="F191" s="197"/>
      <c r="G191" s="201"/>
      <c r="H191" s="202"/>
    </row>
    <row r="192" spans="1:8" ht="23" x14ac:dyDescent="0.25">
      <c r="A192" s="239"/>
      <c r="B192" s="195"/>
      <c r="C192" s="195" t="s">
        <v>164</v>
      </c>
      <c r="D192" s="213" t="s">
        <v>165</v>
      </c>
      <c r="E192" s="196"/>
      <c r="F192" s="197"/>
      <c r="G192" s="201"/>
      <c r="H192" s="202"/>
    </row>
    <row r="193" spans="1:8" x14ac:dyDescent="0.25">
      <c r="A193" s="194"/>
      <c r="B193" s="195"/>
      <c r="C193" s="195"/>
      <c r="D193" s="213"/>
      <c r="E193" s="196"/>
      <c r="F193" s="197"/>
      <c r="G193" s="201"/>
      <c r="H193" s="202"/>
    </row>
    <row r="194" spans="1:8" ht="23" x14ac:dyDescent="0.25">
      <c r="A194" s="238"/>
      <c r="B194" s="195"/>
      <c r="C194" s="195" t="s">
        <v>166</v>
      </c>
      <c r="D194" s="213" t="s">
        <v>167</v>
      </c>
      <c r="E194" s="196"/>
      <c r="F194" s="197"/>
      <c r="G194" s="201"/>
      <c r="H194" s="202"/>
    </row>
    <row r="195" spans="1:8" x14ac:dyDescent="0.25">
      <c r="A195" s="194"/>
      <c r="B195" s="195"/>
      <c r="C195" s="195"/>
      <c r="D195" s="213"/>
      <c r="E195" s="196"/>
      <c r="F195" s="197"/>
      <c r="G195" s="201"/>
      <c r="H195" s="202"/>
    </row>
    <row r="196" spans="1:8" x14ac:dyDescent="0.25">
      <c r="A196" s="238" t="s">
        <v>1164</v>
      </c>
      <c r="B196" s="195"/>
      <c r="C196" s="195" t="s">
        <v>168</v>
      </c>
      <c r="D196" s="213" t="s">
        <v>169</v>
      </c>
      <c r="E196" s="196" t="s">
        <v>34</v>
      </c>
      <c r="F196" s="197"/>
      <c r="G196" s="201"/>
      <c r="H196" s="202">
        <f t="shared" ref="H196" si="27">G196*F196</f>
        <v>0</v>
      </c>
    </row>
    <row r="197" spans="1:8" x14ac:dyDescent="0.25">
      <c r="A197" s="194"/>
      <c r="B197" s="195"/>
      <c r="C197" s="195"/>
      <c r="D197" s="213"/>
      <c r="E197" s="196"/>
      <c r="F197" s="197"/>
      <c r="G197" s="201"/>
      <c r="H197" s="202"/>
    </row>
    <row r="198" spans="1:8" x14ac:dyDescent="0.25">
      <c r="A198" s="194"/>
      <c r="B198" s="195"/>
      <c r="C198" s="195" t="s">
        <v>13</v>
      </c>
      <c r="D198" s="213" t="s">
        <v>170</v>
      </c>
      <c r="E198" s="196"/>
      <c r="F198" s="197"/>
      <c r="G198" s="201"/>
      <c r="H198" s="202"/>
    </row>
    <row r="199" spans="1:8" x14ac:dyDescent="0.25">
      <c r="A199" s="194"/>
      <c r="B199" s="195"/>
      <c r="C199" s="195"/>
      <c r="D199" s="193"/>
      <c r="E199" s="196"/>
      <c r="F199" s="197"/>
      <c r="G199" s="201"/>
      <c r="H199" s="202"/>
    </row>
    <row r="200" spans="1:8" x14ac:dyDescent="0.25">
      <c r="A200" s="238" t="s">
        <v>1165</v>
      </c>
      <c r="B200" s="195"/>
      <c r="C200" s="195"/>
      <c r="D200" s="194" t="s">
        <v>171</v>
      </c>
      <c r="E200" s="196" t="s">
        <v>172</v>
      </c>
      <c r="F200" s="197"/>
      <c r="G200" s="201"/>
      <c r="H200" s="202">
        <f t="shared" ref="H200" si="28">G200*F200</f>
        <v>0</v>
      </c>
    </row>
    <row r="201" spans="1:8" x14ac:dyDescent="0.25">
      <c r="A201" s="194"/>
      <c r="B201" s="195"/>
      <c r="C201" s="195"/>
      <c r="D201" s="193"/>
      <c r="E201" s="196"/>
      <c r="F201" s="197"/>
      <c r="G201" s="201"/>
      <c r="H201" s="202"/>
    </row>
    <row r="202" spans="1:8" x14ac:dyDescent="0.25">
      <c r="A202" s="238" t="s">
        <v>1166</v>
      </c>
      <c r="B202" s="195"/>
      <c r="C202" s="195"/>
      <c r="D202" s="194" t="s">
        <v>173</v>
      </c>
      <c r="E202" s="196" t="s">
        <v>172</v>
      </c>
      <c r="F202" s="197"/>
      <c r="G202" s="201"/>
      <c r="H202" s="202">
        <f t="shared" ref="H202" si="29">G202*F202</f>
        <v>0</v>
      </c>
    </row>
    <row r="203" spans="1:8" x14ac:dyDescent="0.25">
      <c r="A203" s="238"/>
      <c r="B203" s="199"/>
      <c r="C203" s="199"/>
      <c r="D203" s="198"/>
      <c r="E203" s="207"/>
      <c r="F203" s="208"/>
      <c r="G203" s="221"/>
      <c r="H203" s="202"/>
    </row>
    <row r="204" spans="1:8" x14ac:dyDescent="0.25">
      <c r="A204" s="238" t="s">
        <v>1167</v>
      </c>
      <c r="B204" s="199"/>
      <c r="C204" s="199"/>
      <c r="D204" s="198" t="s">
        <v>290</v>
      </c>
      <c r="E204" s="207"/>
      <c r="F204" s="208"/>
      <c r="G204" s="221"/>
      <c r="H204" s="202"/>
    </row>
    <row r="205" spans="1:8" x14ac:dyDescent="0.25">
      <c r="A205" s="238"/>
      <c r="B205" s="199"/>
      <c r="C205" s="199"/>
      <c r="D205" s="198"/>
      <c r="E205" s="207"/>
      <c r="F205" s="208"/>
      <c r="G205" s="221"/>
      <c r="H205" s="202"/>
    </row>
    <row r="206" spans="1:8" x14ac:dyDescent="0.25">
      <c r="A206" s="238"/>
      <c r="B206" s="199"/>
      <c r="C206" s="199" t="s">
        <v>209</v>
      </c>
      <c r="D206" s="198" t="s">
        <v>176</v>
      </c>
      <c r="E206" s="207"/>
      <c r="F206" s="208"/>
      <c r="G206" s="221"/>
      <c r="H206" s="202"/>
    </row>
    <row r="207" spans="1:8" x14ac:dyDescent="0.25">
      <c r="A207" s="238"/>
      <c r="B207" s="199"/>
      <c r="C207" s="199"/>
      <c r="D207" s="198"/>
      <c r="E207" s="207"/>
      <c r="F207" s="208"/>
      <c r="G207" s="221"/>
      <c r="H207" s="202"/>
    </row>
    <row r="208" spans="1:8" x14ac:dyDescent="0.25">
      <c r="A208" s="238"/>
      <c r="B208" s="199"/>
      <c r="C208" s="199" t="s">
        <v>44</v>
      </c>
      <c r="D208" s="198" t="s">
        <v>187</v>
      </c>
      <c r="E208" s="207"/>
      <c r="F208" s="208"/>
      <c r="G208" s="221"/>
      <c r="H208" s="202"/>
    </row>
    <row r="209" spans="1:8" x14ac:dyDescent="0.25">
      <c r="A209" s="238"/>
      <c r="B209" s="199"/>
      <c r="C209" s="199"/>
      <c r="D209" s="198"/>
      <c r="E209" s="207"/>
      <c r="F209" s="208"/>
      <c r="G209" s="221"/>
      <c r="H209" s="202"/>
    </row>
    <row r="210" spans="1:8" x14ac:dyDescent="0.25">
      <c r="A210" s="238"/>
      <c r="B210" s="199"/>
      <c r="C210" s="199"/>
      <c r="D210" s="198" t="s">
        <v>177</v>
      </c>
      <c r="E210" s="207"/>
      <c r="F210" s="208"/>
      <c r="G210" s="221"/>
      <c r="H210" s="202"/>
    </row>
    <row r="211" spans="1:8" x14ac:dyDescent="0.25">
      <c r="A211" s="238" t="s">
        <v>1168</v>
      </c>
      <c r="B211" s="199"/>
      <c r="C211" s="199"/>
      <c r="D211" s="198" t="s">
        <v>178</v>
      </c>
      <c r="E211" s="207" t="s">
        <v>25</v>
      </c>
      <c r="F211" s="208">
        <v>65</v>
      </c>
      <c r="G211" s="221"/>
      <c r="H211" s="202">
        <f t="shared" ref="H211:H212" si="30">G211*F211</f>
        <v>0</v>
      </c>
    </row>
    <row r="212" spans="1:8" x14ac:dyDescent="0.25">
      <c r="A212" s="238" t="s">
        <v>1169</v>
      </c>
      <c r="B212" s="199"/>
      <c r="C212" s="199"/>
      <c r="D212" s="198" t="s">
        <v>179</v>
      </c>
      <c r="E212" s="207" t="s">
        <v>25</v>
      </c>
      <c r="F212" s="208">
        <v>51</v>
      </c>
      <c r="G212" s="221"/>
      <c r="H212" s="202">
        <f t="shared" si="30"/>
        <v>0</v>
      </c>
    </row>
    <row r="213" spans="1:8" x14ac:dyDescent="0.25">
      <c r="A213" s="238"/>
      <c r="B213" s="199"/>
      <c r="C213" s="199"/>
      <c r="D213" s="198"/>
      <c r="E213" s="207"/>
      <c r="F213" s="208"/>
      <c r="G213" s="221"/>
      <c r="H213" s="202"/>
    </row>
    <row r="214" spans="1:8" x14ac:dyDescent="0.25">
      <c r="A214" s="238"/>
      <c r="B214" s="199"/>
      <c r="C214" s="199" t="s">
        <v>50</v>
      </c>
      <c r="D214" s="198" t="s">
        <v>188</v>
      </c>
      <c r="E214" s="207"/>
      <c r="F214" s="208"/>
      <c r="G214" s="221"/>
      <c r="H214" s="202"/>
    </row>
    <row r="215" spans="1:8" x14ac:dyDescent="0.25">
      <c r="A215" s="238"/>
      <c r="B215" s="199"/>
      <c r="C215" s="199"/>
      <c r="D215" s="198"/>
      <c r="E215" s="207"/>
      <c r="F215" s="208"/>
      <c r="G215" s="221"/>
      <c r="H215" s="202"/>
    </row>
    <row r="216" spans="1:8" x14ac:dyDescent="0.25">
      <c r="A216" s="238"/>
      <c r="B216" s="199"/>
      <c r="C216" s="199"/>
      <c r="D216" s="198" t="s">
        <v>177</v>
      </c>
      <c r="E216" s="207"/>
      <c r="F216" s="208"/>
      <c r="G216" s="221"/>
      <c r="H216" s="202"/>
    </row>
    <row r="217" spans="1:8" x14ac:dyDescent="0.25">
      <c r="A217" s="238" t="s">
        <v>1170</v>
      </c>
      <c r="B217" s="199"/>
      <c r="C217" s="199"/>
      <c r="D217" s="198" t="s">
        <v>178</v>
      </c>
      <c r="E217" s="207" t="s">
        <v>25</v>
      </c>
      <c r="F217" s="208">
        <v>0</v>
      </c>
      <c r="G217" s="221"/>
      <c r="H217" s="202">
        <f t="shared" ref="H217:H219" si="31">G217*F217</f>
        <v>0</v>
      </c>
    </row>
    <row r="218" spans="1:8" x14ac:dyDescent="0.25">
      <c r="A218" s="238" t="s">
        <v>1171</v>
      </c>
      <c r="B218" s="199"/>
      <c r="C218" s="199"/>
      <c r="D218" s="198" t="s">
        <v>179</v>
      </c>
      <c r="E218" s="207" t="s">
        <v>25</v>
      </c>
      <c r="F218" s="208">
        <v>0</v>
      </c>
      <c r="G218" s="221"/>
      <c r="H218" s="202">
        <f t="shared" si="31"/>
        <v>0</v>
      </c>
    </row>
    <row r="219" spans="1:8" x14ac:dyDescent="0.25">
      <c r="A219" s="238" t="s">
        <v>1172</v>
      </c>
      <c r="B219" s="199"/>
      <c r="C219" s="199"/>
      <c r="D219" s="198" t="s">
        <v>259</v>
      </c>
      <c r="E219" s="207" t="s">
        <v>25</v>
      </c>
      <c r="F219" s="208">
        <v>0</v>
      </c>
      <c r="G219" s="221"/>
      <c r="H219" s="202">
        <f t="shared" si="31"/>
        <v>0</v>
      </c>
    </row>
    <row r="220" spans="1:8" x14ac:dyDescent="0.25">
      <c r="A220" s="238"/>
      <c r="B220" s="199"/>
      <c r="C220" s="199"/>
      <c r="D220" s="198"/>
      <c r="E220" s="207"/>
      <c r="F220" s="208"/>
      <c r="G220" s="221"/>
      <c r="H220" s="202"/>
    </row>
    <row r="221" spans="1:8" x14ac:dyDescent="0.25">
      <c r="A221" s="238"/>
      <c r="B221" s="199"/>
      <c r="C221" s="199"/>
      <c r="D221" s="198"/>
      <c r="E221" s="207"/>
      <c r="F221" s="208"/>
      <c r="G221" s="221"/>
      <c r="H221" s="202"/>
    </row>
    <row r="222" spans="1:8" x14ac:dyDescent="0.25">
      <c r="A222" s="238"/>
      <c r="B222" s="199"/>
      <c r="C222" s="199"/>
      <c r="D222" s="198"/>
      <c r="E222" s="207"/>
      <c r="F222" s="208"/>
      <c r="G222" s="221"/>
      <c r="H222" s="202"/>
    </row>
    <row r="223" spans="1:8" x14ac:dyDescent="0.25">
      <c r="A223" s="238"/>
      <c r="B223" s="199"/>
      <c r="C223" s="199"/>
      <c r="D223" s="198"/>
      <c r="E223" s="207"/>
      <c r="F223" s="208"/>
      <c r="G223" s="221"/>
      <c r="H223" s="202"/>
    </row>
    <row r="224" spans="1:8" x14ac:dyDescent="0.25">
      <c r="A224" s="238"/>
      <c r="B224" s="199"/>
      <c r="C224" s="199"/>
      <c r="D224" s="198"/>
      <c r="E224" s="207"/>
      <c r="F224" s="208"/>
      <c r="G224" s="221"/>
      <c r="H224" s="202"/>
    </row>
    <row r="225" spans="1:8" x14ac:dyDescent="0.25">
      <c r="A225" s="238"/>
      <c r="B225" s="199"/>
      <c r="C225" s="199"/>
      <c r="D225" s="198"/>
      <c r="E225" s="207"/>
      <c r="F225" s="208"/>
      <c r="G225" s="221"/>
      <c r="H225" s="202"/>
    </row>
    <row r="226" spans="1:8" x14ac:dyDescent="0.25">
      <c r="A226" s="238"/>
      <c r="B226" s="199"/>
      <c r="C226" s="199"/>
      <c r="D226" s="198"/>
      <c r="E226" s="207"/>
      <c r="F226" s="208"/>
      <c r="G226" s="221"/>
      <c r="H226" s="202"/>
    </row>
    <row r="227" spans="1:8" ht="26.5" customHeight="1" x14ac:dyDescent="0.25">
      <c r="A227" s="558" t="s">
        <v>358</v>
      </c>
      <c r="B227" s="559"/>
      <c r="C227" s="559"/>
      <c r="D227" s="559"/>
      <c r="E227" s="559"/>
      <c r="F227" s="559"/>
      <c r="G227" s="560"/>
      <c r="H227" s="423">
        <f>SUM(H170:H226)</f>
        <v>0</v>
      </c>
    </row>
    <row r="228" spans="1:8" ht="26.5" customHeight="1" x14ac:dyDescent="0.25">
      <c r="A228" s="561" t="s">
        <v>1541</v>
      </c>
      <c r="B228" s="562"/>
      <c r="C228" s="562"/>
      <c r="D228" s="562"/>
      <c r="E228" s="562"/>
      <c r="F228" s="562"/>
      <c r="G228" s="563"/>
      <c r="H228" s="422">
        <f>H227</f>
        <v>0</v>
      </c>
    </row>
    <row r="229" spans="1:8" x14ac:dyDescent="0.25">
      <c r="A229" s="210"/>
      <c r="B229" s="193"/>
      <c r="C229" s="187"/>
      <c r="D229" s="193"/>
      <c r="E229" s="214"/>
      <c r="F229" s="197"/>
      <c r="G229" s="201"/>
      <c r="H229" s="202"/>
    </row>
    <row r="230" spans="1:8" x14ac:dyDescent="0.25">
      <c r="A230" s="194"/>
      <c r="B230" s="195"/>
      <c r="C230" s="195"/>
      <c r="D230" s="194"/>
      <c r="E230" s="196"/>
      <c r="F230" s="197"/>
      <c r="G230" s="201"/>
      <c r="H230" s="202"/>
    </row>
    <row r="231" spans="1:8" x14ac:dyDescent="0.25">
      <c r="A231" s="194"/>
      <c r="B231" s="195"/>
      <c r="C231" s="195" t="s">
        <v>50</v>
      </c>
      <c r="D231" s="194" t="s">
        <v>182</v>
      </c>
      <c r="E231" s="196"/>
      <c r="F231" s="197"/>
      <c r="G231" s="201"/>
      <c r="H231" s="202"/>
    </row>
    <row r="232" spans="1:8" x14ac:dyDescent="0.25">
      <c r="A232" s="194" t="s">
        <v>1173</v>
      </c>
      <c r="B232" s="195"/>
      <c r="C232" s="195"/>
      <c r="D232" s="194" t="s">
        <v>190</v>
      </c>
      <c r="E232" s="196" t="s">
        <v>25</v>
      </c>
      <c r="F232" s="197">
        <v>0</v>
      </c>
      <c r="G232" s="201"/>
      <c r="H232" s="202">
        <f t="shared" ref="H232:H234" si="32">G232*F232</f>
        <v>0</v>
      </c>
    </row>
    <row r="233" spans="1:8" x14ac:dyDescent="0.25">
      <c r="A233" s="194" t="s">
        <v>1174</v>
      </c>
      <c r="B233" s="195"/>
      <c r="C233" s="195"/>
      <c r="D233" s="194" t="s">
        <v>191</v>
      </c>
      <c r="E233" s="196" t="s">
        <v>25</v>
      </c>
      <c r="F233" s="197">
        <v>0</v>
      </c>
      <c r="G233" s="201"/>
      <c r="H233" s="202">
        <f t="shared" si="32"/>
        <v>0</v>
      </c>
    </row>
    <row r="234" spans="1:8" x14ac:dyDescent="0.25">
      <c r="A234" s="194" t="s">
        <v>1175</v>
      </c>
      <c r="B234" s="195"/>
      <c r="C234" s="195"/>
      <c r="D234" s="194" t="s">
        <v>189</v>
      </c>
      <c r="E234" s="196" t="s">
        <v>25</v>
      </c>
      <c r="F234" s="197">
        <f>3*3</f>
        <v>9</v>
      </c>
      <c r="G234" s="201"/>
      <c r="H234" s="202">
        <f t="shared" si="32"/>
        <v>0</v>
      </c>
    </row>
    <row r="235" spans="1:8" x14ac:dyDescent="0.25">
      <c r="A235" s="194"/>
      <c r="B235" s="195"/>
      <c r="C235" s="195"/>
      <c r="D235" s="194"/>
      <c r="E235" s="196"/>
      <c r="F235" s="197"/>
      <c r="G235" s="201"/>
      <c r="H235" s="202"/>
    </row>
    <row r="236" spans="1:8" x14ac:dyDescent="0.25">
      <c r="A236" s="194"/>
      <c r="B236" s="195"/>
      <c r="C236" s="195" t="s">
        <v>143</v>
      </c>
      <c r="D236" s="194" t="s">
        <v>183</v>
      </c>
      <c r="E236" s="196"/>
      <c r="F236" s="197"/>
      <c r="G236" s="201"/>
      <c r="H236" s="202"/>
    </row>
    <row r="237" spans="1:8" x14ac:dyDescent="0.25">
      <c r="A237" s="194"/>
      <c r="B237" s="195"/>
      <c r="C237" s="195"/>
      <c r="D237" s="194"/>
      <c r="E237" s="196"/>
      <c r="F237" s="197"/>
      <c r="G237" s="201"/>
      <c r="H237" s="202"/>
    </row>
    <row r="238" spans="1:8" x14ac:dyDescent="0.25">
      <c r="A238" s="194"/>
      <c r="B238" s="195"/>
      <c r="C238" s="195"/>
      <c r="D238" s="194" t="s">
        <v>184</v>
      </c>
      <c r="E238" s="196"/>
      <c r="F238" s="197"/>
      <c r="G238" s="201"/>
      <c r="H238" s="202"/>
    </row>
    <row r="239" spans="1:8" x14ac:dyDescent="0.25">
      <c r="A239" s="194" t="s">
        <v>1176</v>
      </c>
      <c r="B239" s="195"/>
      <c r="C239" s="195"/>
      <c r="D239" s="194" t="s">
        <v>186</v>
      </c>
      <c r="E239" s="196" t="s">
        <v>8</v>
      </c>
      <c r="F239" s="197">
        <v>3</v>
      </c>
      <c r="G239" s="201"/>
      <c r="H239" s="202">
        <f t="shared" ref="H239" si="33">G239*F239</f>
        <v>0</v>
      </c>
    </row>
    <row r="240" spans="1:8" x14ac:dyDescent="0.25">
      <c r="A240" s="194"/>
      <c r="B240" s="195"/>
      <c r="C240" s="195"/>
      <c r="D240" s="194"/>
      <c r="E240" s="196"/>
      <c r="F240" s="197"/>
      <c r="G240" s="201"/>
      <c r="H240" s="202"/>
    </row>
    <row r="241" spans="1:8" x14ac:dyDescent="0.25">
      <c r="B241" s="195"/>
      <c r="C241" s="195"/>
      <c r="D241" s="194" t="s">
        <v>193</v>
      </c>
      <c r="E241" s="196"/>
      <c r="F241" s="197"/>
      <c r="G241" s="201"/>
      <c r="H241" s="202"/>
    </row>
    <row r="242" spans="1:8" x14ac:dyDescent="0.25">
      <c r="A242" s="194" t="s">
        <v>1177</v>
      </c>
      <c r="B242" s="195"/>
      <c r="C242" s="195"/>
      <c r="D242" s="194" t="s">
        <v>186</v>
      </c>
      <c r="E242" s="196" t="s">
        <v>8</v>
      </c>
      <c r="F242" s="197"/>
      <c r="G242" s="201"/>
      <c r="H242" s="202">
        <f t="shared" ref="H242" si="34">G242*F242</f>
        <v>0</v>
      </c>
    </row>
    <row r="243" spans="1:8" x14ac:dyDescent="0.25">
      <c r="A243" s="194"/>
      <c r="B243" s="195"/>
      <c r="C243" s="195"/>
      <c r="D243" s="194"/>
      <c r="E243" s="196"/>
      <c r="F243" s="197"/>
      <c r="G243" s="201"/>
      <c r="H243" s="202"/>
    </row>
    <row r="244" spans="1:8" x14ac:dyDescent="0.25">
      <c r="A244" s="194" t="s">
        <v>1178</v>
      </c>
      <c r="B244" s="195"/>
      <c r="C244" s="195"/>
      <c r="D244" s="194" t="s">
        <v>198</v>
      </c>
      <c r="E244" s="196" t="s">
        <v>149</v>
      </c>
      <c r="F244" s="197"/>
      <c r="G244" s="201"/>
      <c r="H244" s="202">
        <f t="shared" ref="H244:H251" si="35">G244*F244</f>
        <v>0</v>
      </c>
    </row>
    <row r="245" spans="1:8" x14ac:dyDescent="0.25">
      <c r="A245" s="194" t="s">
        <v>1179</v>
      </c>
      <c r="B245" s="195"/>
      <c r="C245" s="195"/>
      <c r="D245" s="194" t="s">
        <v>199</v>
      </c>
      <c r="E245" s="196" t="s">
        <v>149</v>
      </c>
      <c r="F245" s="197"/>
      <c r="G245" s="201"/>
      <c r="H245" s="202">
        <f t="shared" si="35"/>
        <v>0</v>
      </c>
    </row>
    <row r="246" spans="1:8" x14ac:dyDescent="0.25">
      <c r="A246" s="194" t="s">
        <v>1180</v>
      </c>
      <c r="B246" s="195"/>
      <c r="C246" s="195"/>
      <c r="D246" s="194" t="s">
        <v>200</v>
      </c>
      <c r="E246" s="196" t="s">
        <v>149</v>
      </c>
      <c r="F246" s="197"/>
      <c r="G246" s="201"/>
      <c r="H246" s="202">
        <f t="shared" si="35"/>
        <v>0</v>
      </c>
    </row>
    <row r="247" spans="1:8" x14ac:dyDescent="0.25">
      <c r="A247" s="194" t="s">
        <v>1181</v>
      </c>
      <c r="B247" s="195"/>
      <c r="C247" s="195"/>
      <c r="D247" s="194" t="s">
        <v>201</v>
      </c>
      <c r="E247" s="196" t="s">
        <v>149</v>
      </c>
      <c r="F247" s="197"/>
      <c r="G247" s="201"/>
      <c r="H247" s="202">
        <f t="shared" si="35"/>
        <v>0</v>
      </c>
    </row>
    <row r="248" spans="1:8" x14ac:dyDescent="0.25">
      <c r="A248" s="194" t="s">
        <v>1182</v>
      </c>
      <c r="B248" s="195"/>
      <c r="C248" s="195"/>
      <c r="D248" s="194" t="s">
        <v>194</v>
      </c>
      <c r="E248" s="196" t="s">
        <v>149</v>
      </c>
      <c r="F248" s="197"/>
      <c r="G248" s="201"/>
      <c r="H248" s="202">
        <f t="shared" si="35"/>
        <v>0</v>
      </c>
    </row>
    <row r="249" spans="1:8" x14ac:dyDescent="0.25">
      <c r="A249" s="194" t="s">
        <v>1183</v>
      </c>
      <c r="B249" s="195"/>
      <c r="C249" s="195"/>
      <c r="D249" s="194" t="s">
        <v>195</v>
      </c>
      <c r="E249" s="196" t="s">
        <v>149</v>
      </c>
      <c r="F249" s="197"/>
      <c r="G249" s="201"/>
      <c r="H249" s="202">
        <f t="shared" si="35"/>
        <v>0</v>
      </c>
    </row>
    <row r="250" spans="1:8" x14ac:dyDescent="0.25">
      <c r="A250" s="194" t="s">
        <v>1184</v>
      </c>
      <c r="B250" s="195"/>
      <c r="C250" s="195"/>
      <c r="D250" s="194" t="s">
        <v>196</v>
      </c>
      <c r="E250" s="196" t="s">
        <v>149</v>
      </c>
      <c r="F250" s="197"/>
      <c r="G250" s="201"/>
      <c r="H250" s="202">
        <f t="shared" si="35"/>
        <v>0</v>
      </c>
    </row>
    <row r="251" spans="1:8" x14ac:dyDescent="0.25">
      <c r="A251" s="194" t="s">
        <v>1185</v>
      </c>
      <c r="B251" s="195"/>
      <c r="C251" s="195"/>
      <c r="D251" s="194" t="s">
        <v>197</v>
      </c>
      <c r="E251" s="196" t="s">
        <v>149</v>
      </c>
      <c r="F251" s="197"/>
      <c r="G251" s="201"/>
      <c r="H251" s="202">
        <f t="shared" si="35"/>
        <v>0</v>
      </c>
    </row>
    <row r="252" spans="1:8" x14ac:dyDescent="0.25">
      <c r="A252" s="198"/>
      <c r="B252" s="199"/>
      <c r="C252" s="199"/>
      <c r="D252" s="198"/>
      <c r="E252" s="207"/>
      <c r="F252" s="208"/>
      <c r="G252" s="221"/>
      <c r="H252" s="202"/>
    </row>
    <row r="253" spans="1:8" x14ac:dyDescent="0.25">
      <c r="A253" s="198"/>
      <c r="B253" s="199"/>
      <c r="C253" s="199"/>
      <c r="D253" s="198"/>
      <c r="E253" s="207"/>
      <c r="F253" s="208"/>
      <c r="G253" s="221"/>
      <c r="H253" s="202"/>
    </row>
    <row r="254" spans="1:8" x14ac:dyDescent="0.25">
      <c r="A254" s="216"/>
      <c r="B254" s="195"/>
      <c r="C254" s="195"/>
      <c r="D254" s="194"/>
      <c r="E254" s="196"/>
      <c r="F254" s="197"/>
      <c r="G254" s="201"/>
      <c r="H254" s="202"/>
    </row>
    <row r="255" spans="1:8" x14ac:dyDescent="0.25">
      <c r="A255" s="194"/>
      <c r="B255" s="195"/>
      <c r="C255" s="195"/>
      <c r="D255" s="215" t="s">
        <v>185</v>
      </c>
      <c r="E255" s="196"/>
      <c r="F255" s="197"/>
      <c r="G255" s="201"/>
      <c r="H255" s="202"/>
    </row>
    <row r="256" spans="1:8" x14ac:dyDescent="0.25">
      <c r="A256" s="194" t="s">
        <v>1186</v>
      </c>
      <c r="B256" s="195"/>
      <c r="C256" s="195" t="s">
        <v>59</v>
      </c>
      <c r="D256" s="194" t="s">
        <v>210</v>
      </c>
      <c r="E256" s="196"/>
      <c r="F256" s="197"/>
      <c r="G256" s="201"/>
      <c r="H256" s="202"/>
    </row>
    <row r="257" spans="1:8" x14ac:dyDescent="0.25">
      <c r="A257" s="194"/>
      <c r="B257" s="195"/>
      <c r="C257" s="195"/>
      <c r="D257" s="194" t="s">
        <v>207</v>
      </c>
      <c r="E257" s="196" t="s">
        <v>202</v>
      </c>
      <c r="F257" s="197">
        <v>1</v>
      </c>
      <c r="G257" s="201"/>
      <c r="H257" s="202">
        <f t="shared" ref="H257" si="36">G257*F257</f>
        <v>0</v>
      </c>
    </row>
    <row r="258" spans="1:8" x14ac:dyDescent="0.25">
      <c r="A258" s="194"/>
      <c r="B258" s="195"/>
      <c r="C258" s="195"/>
      <c r="D258" s="194"/>
      <c r="E258" s="196"/>
      <c r="F258" s="197"/>
      <c r="G258" s="201"/>
      <c r="H258" s="202"/>
    </row>
    <row r="259" spans="1:8" x14ac:dyDescent="0.25">
      <c r="A259" s="194" t="s">
        <v>1187</v>
      </c>
      <c r="B259" s="195"/>
      <c r="C259" s="195" t="s">
        <v>59</v>
      </c>
      <c r="D259" s="194" t="s">
        <v>211</v>
      </c>
      <c r="E259" s="196"/>
      <c r="F259" s="197"/>
      <c r="G259" s="201"/>
      <c r="H259" s="202"/>
    </row>
    <row r="260" spans="1:8" x14ac:dyDescent="0.25">
      <c r="A260" s="194"/>
      <c r="B260" s="195"/>
      <c r="C260" s="195"/>
      <c r="D260" s="194" t="s">
        <v>207</v>
      </c>
      <c r="E260" s="196" t="s">
        <v>202</v>
      </c>
      <c r="F260" s="197">
        <v>5</v>
      </c>
      <c r="G260" s="201"/>
      <c r="H260" s="202">
        <f t="shared" ref="H260" si="37">G260*F260</f>
        <v>0</v>
      </c>
    </row>
    <row r="261" spans="1:8" x14ac:dyDescent="0.25">
      <c r="A261" s="194"/>
      <c r="B261" s="195"/>
      <c r="C261" s="195"/>
      <c r="D261" s="194"/>
      <c r="E261" s="196"/>
      <c r="F261" s="197"/>
      <c r="G261" s="201"/>
      <c r="H261" s="202"/>
    </row>
    <row r="262" spans="1:8" x14ac:dyDescent="0.25">
      <c r="A262" s="194"/>
      <c r="B262" s="195"/>
      <c r="C262" s="195"/>
      <c r="D262" s="194" t="s">
        <v>203</v>
      </c>
      <c r="E262" s="196"/>
      <c r="F262" s="197"/>
      <c r="G262" s="201"/>
      <c r="H262" s="202"/>
    </row>
    <row r="263" spans="1:8" x14ac:dyDescent="0.25">
      <c r="A263" s="194" t="s">
        <v>1188</v>
      </c>
      <c r="B263" s="195"/>
      <c r="C263" s="195"/>
      <c r="D263" s="194" t="s">
        <v>204</v>
      </c>
      <c r="E263" s="196" t="s">
        <v>25</v>
      </c>
      <c r="F263" s="197"/>
      <c r="G263" s="201"/>
      <c r="H263" s="202">
        <f t="shared" ref="H263:H265" si="38">G263*F263</f>
        <v>0</v>
      </c>
    </row>
    <row r="264" spans="1:8" x14ac:dyDescent="0.25">
      <c r="A264" s="194" t="s">
        <v>1189</v>
      </c>
      <c r="B264" s="195"/>
      <c r="C264" s="195"/>
      <c r="D264" s="194" t="s">
        <v>205</v>
      </c>
      <c r="E264" s="196" t="s">
        <v>25</v>
      </c>
      <c r="F264" s="197"/>
      <c r="G264" s="201"/>
      <c r="H264" s="202">
        <f t="shared" si="38"/>
        <v>0</v>
      </c>
    </row>
    <row r="265" spans="1:8" x14ac:dyDescent="0.25">
      <c r="A265" s="194" t="s">
        <v>1190</v>
      </c>
      <c r="B265" s="195"/>
      <c r="C265" s="195"/>
      <c r="D265" s="194" t="s">
        <v>206</v>
      </c>
      <c r="E265" s="196" t="s">
        <v>25</v>
      </c>
      <c r="F265" s="197"/>
      <c r="G265" s="201"/>
      <c r="H265" s="202">
        <f t="shared" si="38"/>
        <v>0</v>
      </c>
    </row>
    <row r="266" spans="1:8" x14ac:dyDescent="0.25">
      <c r="A266" s="198"/>
      <c r="B266" s="199"/>
      <c r="C266" s="199"/>
      <c r="D266" s="198"/>
      <c r="E266" s="207"/>
      <c r="F266" s="208"/>
      <c r="G266" s="221"/>
      <c r="H266" s="202"/>
    </row>
    <row r="267" spans="1:8" x14ac:dyDescent="0.25">
      <c r="A267" s="198"/>
      <c r="B267" s="199"/>
      <c r="C267" s="199"/>
      <c r="D267" s="198"/>
      <c r="E267" s="207"/>
      <c r="F267" s="208"/>
      <c r="G267" s="221"/>
      <c r="H267" s="202"/>
    </row>
    <row r="268" spans="1:8" x14ac:dyDescent="0.25">
      <c r="A268" s="198"/>
      <c r="B268" s="199"/>
      <c r="C268" s="199"/>
      <c r="D268" s="198"/>
      <c r="E268" s="207"/>
      <c r="F268" s="208"/>
      <c r="G268" s="221"/>
      <c r="H268" s="202"/>
    </row>
    <row r="269" spans="1:8" x14ac:dyDescent="0.25">
      <c r="A269" s="198"/>
      <c r="B269" s="199"/>
      <c r="C269" s="199"/>
      <c r="D269" s="198"/>
      <c r="E269" s="207"/>
      <c r="F269" s="208"/>
      <c r="G269" s="221"/>
      <c r="H269" s="202"/>
    </row>
    <row r="270" spans="1:8" x14ac:dyDescent="0.25">
      <c r="A270" s="198"/>
      <c r="B270" s="199"/>
      <c r="C270" s="199"/>
      <c r="D270" s="198"/>
      <c r="E270" s="207"/>
      <c r="F270" s="208"/>
      <c r="G270" s="221"/>
      <c r="H270" s="202"/>
    </row>
    <row r="271" spans="1:8" x14ac:dyDescent="0.25">
      <c r="A271" s="198"/>
      <c r="B271" s="199"/>
      <c r="C271" s="199"/>
      <c r="D271" s="198"/>
      <c r="E271" s="207"/>
      <c r="F271" s="208"/>
      <c r="G271" s="221"/>
      <c r="H271" s="202"/>
    </row>
    <row r="272" spans="1:8" x14ac:dyDescent="0.25">
      <c r="A272" s="198"/>
      <c r="B272" s="199"/>
      <c r="C272" s="199"/>
      <c r="D272" s="198"/>
      <c r="E272" s="207"/>
      <c r="F272" s="208"/>
      <c r="G272" s="221"/>
      <c r="H272" s="202"/>
    </row>
    <row r="273" spans="1:8" x14ac:dyDescent="0.25">
      <c r="A273" s="198"/>
      <c r="B273" s="199"/>
      <c r="C273" s="199"/>
      <c r="D273" s="198"/>
      <c r="E273" s="207"/>
      <c r="F273" s="208"/>
      <c r="G273" s="221"/>
      <c r="H273" s="202"/>
    </row>
    <row r="274" spans="1:8" x14ac:dyDescent="0.25">
      <c r="A274" s="198"/>
      <c r="B274" s="199"/>
      <c r="C274" s="199"/>
      <c r="D274" s="198"/>
      <c r="E274" s="207"/>
      <c r="F274" s="208"/>
      <c r="G274" s="221"/>
      <c r="H274" s="202"/>
    </row>
    <row r="275" spans="1:8" x14ac:dyDescent="0.25">
      <c r="A275" s="198"/>
      <c r="B275" s="199"/>
      <c r="C275" s="199"/>
      <c r="D275" s="198"/>
      <c r="E275" s="207"/>
      <c r="F275" s="208"/>
      <c r="G275" s="221"/>
      <c r="H275" s="202"/>
    </row>
    <row r="276" spans="1:8" ht="26.5" customHeight="1" x14ac:dyDescent="0.25">
      <c r="A276" s="558" t="s">
        <v>358</v>
      </c>
      <c r="B276" s="559"/>
      <c r="C276" s="559"/>
      <c r="D276" s="559"/>
      <c r="E276" s="559"/>
      <c r="F276" s="559"/>
      <c r="G276" s="560"/>
      <c r="H276" s="423">
        <f>SUM(H228:H275)</f>
        <v>0</v>
      </c>
    </row>
    <row r="277" spans="1:8" ht="26.5" customHeight="1" x14ac:dyDescent="0.25">
      <c r="A277" s="535" t="s">
        <v>1541</v>
      </c>
      <c r="B277" s="536"/>
      <c r="C277" s="536"/>
      <c r="D277" s="536"/>
      <c r="E277" s="536"/>
      <c r="F277" s="536"/>
      <c r="G277" s="537"/>
      <c r="H277" s="418">
        <f>H276</f>
        <v>0</v>
      </c>
    </row>
    <row r="278" spans="1:8" x14ac:dyDescent="0.25">
      <c r="A278" s="194"/>
      <c r="B278" s="195"/>
      <c r="C278" s="195"/>
      <c r="D278" s="194" t="s">
        <v>218</v>
      </c>
      <c r="E278" s="196"/>
      <c r="F278" s="197"/>
      <c r="G278" s="201"/>
      <c r="H278" s="202"/>
    </row>
    <row r="279" spans="1:8" x14ac:dyDescent="0.25">
      <c r="A279" s="194" t="s">
        <v>1191</v>
      </c>
      <c r="B279" s="195"/>
      <c r="C279" s="195" t="s">
        <v>14</v>
      </c>
      <c r="D279" s="194" t="s">
        <v>219</v>
      </c>
      <c r="E279" s="196" t="s">
        <v>25</v>
      </c>
      <c r="F279" s="197">
        <v>18</v>
      </c>
      <c r="G279" s="201"/>
      <c r="H279" s="202">
        <f t="shared" ref="H279:H280" si="39">G279*F279</f>
        <v>0</v>
      </c>
    </row>
    <row r="280" spans="1:8" x14ac:dyDescent="0.25">
      <c r="A280" s="194" t="s">
        <v>1192</v>
      </c>
      <c r="B280" s="195"/>
      <c r="C280" s="195" t="s">
        <v>17</v>
      </c>
      <c r="D280" s="194" t="s">
        <v>222</v>
      </c>
      <c r="E280" s="196" t="s">
        <v>34</v>
      </c>
      <c r="F280" s="197">
        <v>25</v>
      </c>
      <c r="G280" s="201"/>
      <c r="H280" s="202">
        <f t="shared" si="39"/>
        <v>0</v>
      </c>
    </row>
    <row r="281" spans="1:8" x14ac:dyDescent="0.25">
      <c r="A281" s="194"/>
      <c r="B281" s="195"/>
      <c r="C281" s="195"/>
      <c r="D281" s="194"/>
      <c r="E281" s="196"/>
      <c r="F281" s="197"/>
      <c r="G281" s="201"/>
      <c r="H281" s="202"/>
    </row>
    <row r="282" spans="1:8" x14ac:dyDescent="0.25">
      <c r="A282" s="194"/>
      <c r="B282" s="195"/>
      <c r="C282" s="195"/>
      <c r="D282" s="194" t="s">
        <v>223</v>
      </c>
      <c r="E282" s="196"/>
      <c r="F282" s="197"/>
      <c r="G282" s="201"/>
      <c r="H282" s="202"/>
    </row>
    <row r="283" spans="1:8" x14ac:dyDescent="0.25">
      <c r="A283" s="194" t="s">
        <v>1193</v>
      </c>
      <c r="B283" s="195"/>
      <c r="C283" s="195" t="s">
        <v>138</v>
      </c>
      <c r="D283" s="194" t="s">
        <v>61</v>
      </c>
      <c r="E283" s="196" t="s">
        <v>34</v>
      </c>
      <c r="F283" s="197">
        <v>8</v>
      </c>
      <c r="G283" s="201"/>
      <c r="H283" s="202">
        <f t="shared" ref="H283:H284" si="40">G283*F283</f>
        <v>0</v>
      </c>
    </row>
    <row r="284" spans="1:8" x14ac:dyDescent="0.25">
      <c r="A284" s="194" t="s">
        <v>1194</v>
      </c>
      <c r="B284" s="195"/>
      <c r="C284" s="195" t="s">
        <v>138</v>
      </c>
      <c r="D284" s="194" t="s">
        <v>62</v>
      </c>
      <c r="E284" s="196" t="s">
        <v>34</v>
      </c>
      <c r="F284" s="197">
        <v>11</v>
      </c>
      <c r="G284" s="201"/>
      <c r="H284" s="202">
        <f t="shared" si="40"/>
        <v>0</v>
      </c>
    </row>
    <row r="285" spans="1:8" x14ac:dyDescent="0.25">
      <c r="A285" s="194"/>
      <c r="B285" s="195"/>
      <c r="C285" s="195"/>
      <c r="D285" s="194"/>
      <c r="E285" s="196"/>
      <c r="F285" s="197"/>
      <c r="G285" s="201"/>
      <c r="H285" s="202"/>
    </row>
    <row r="286" spans="1:8" x14ac:dyDescent="0.25">
      <c r="A286" s="194"/>
      <c r="B286" s="195"/>
      <c r="C286" s="195"/>
      <c r="D286" s="194" t="s">
        <v>992</v>
      </c>
      <c r="E286" s="196"/>
      <c r="F286" s="197"/>
      <c r="G286" s="191"/>
      <c r="H286" s="212"/>
    </row>
    <row r="287" spans="1:8" x14ac:dyDescent="0.25">
      <c r="A287" s="194" t="s">
        <v>1195</v>
      </c>
      <c r="B287" s="195"/>
      <c r="C287" s="195" t="s">
        <v>17</v>
      </c>
      <c r="D287" s="194" t="s">
        <v>212</v>
      </c>
      <c r="E287" s="196" t="s">
        <v>34</v>
      </c>
      <c r="F287" s="197">
        <v>0</v>
      </c>
      <c r="G287" s="201"/>
      <c r="H287" s="202">
        <f t="shared" ref="H287:H291" si="41">G287*F287</f>
        <v>0</v>
      </c>
    </row>
    <row r="288" spans="1:8" x14ac:dyDescent="0.25">
      <c r="A288" s="194" t="s">
        <v>1196</v>
      </c>
      <c r="B288" s="195"/>
      <c r="C288" s="195" t="s">
        <v>17</v>
      </c>
      <c r="D288" s="194" t="s">
        <v>213</v>
      </c>
      <c r="E288" s="196" t="s">
        <v>34</v>
      </c>
      <c r="F288" s="197">
        <v>8</v>
      </c>
      <c r="G288" s="201"/>
      <c r="H288" s="202">
        <f t="shared" si="41"/>
        <v>0</v>
      </c>
    </row>
    <row r="289" spans="1:8" x14ac:dyDescent="0.25">
      <c r="A289" s="194" t="s">
        <v>1197</v>
      </c>
      <c r="B289" s="195"/>
      <c r="C289" s="195" t="s">
        <v>17</v>
      </c>
      <c r="D289" s="194" t="s">
        <v>214</v>
      </c>
      <c r="E289" s="196" t="s">
        <v>34</v>
      </c>
      <c r="F289" s="197">
        <v>0</v>
      </c>
      <c r="G289" s="201"/>
      <c r="H289" s="202">
        <f t="shared" si="41"/>
        <v>0</v>
      </c>
    </row>
    <row r="290" spans="1:8" x14ac:dyDescent="0.25">
      <c r="A290" s="194" t="s">
        <v>1198</v>
      </c>
      <c r="B290" s="195"/>
      <c r="C290" s="195" t="s">
        <v>17</v>
      </c>
      <c r="D290" s="194" t="s">
        <v>215</v>
      </c>
      <c r="E290" s="196" t="s">
        <v>34</v>
      </c>
      <c r="F290" s="197">
        <v>5</v>
      </c>
      <c r="G290" s="201"/>
      <c r="H290" s="202">
        <f t="shared" si="41"/>
        <v>0</v>
      </c>
    </row>
    <row r="291" spans="1:8" x14ac:dyDescent="0.25">
      <c r="A291" s="194" t="s">
        <v>1199</v>
      </c>
      <c r="B291" s="195"/>
      <c r="C291" s="195" t="s">
        <v>17</v>
      </c>
      <c r="D291" s="194" t="s">
        <v>217</v>
      </c>
      <c r="E291" s="196" t="s">
        <v>34</v>
      </c>
      <c r="F291" s="197">
        <v>22</v>
      </c>
      <c r="G291" s="201"/>
      <c r="H291" s="202">
        <f t="shared" si="41"/>
        <v>0</v>
      </c>
    </row>
    <row r="292" spans="1:8" x14ac:dyDescent="0.25">
      <c r="A292" s="194" t="s">
        <v>1200</v>
      </c>
      <c r="B292" s="199"/>
      <c r="C292" s="199"/>
      <c r="D292" s="194" t="s">
        <v>993</v>
      </c>
      <c r="E292" s="196" t="s">
        <v>34</v>
      </c>
      <c r="F292" s="208">
        <f>2.065*1*0.2*2</f>
        <v>0.82600000000000007</v>
      </c>
      <c r="G292" s="201"/>
      <c r="H292" s="202">
        <f>F292*G292</f>
        <v>0</v>
      </c>
    </row>
    <row r="293" spans="1:8" x14ac:dyDescent="0.25">
      <c r="A293" s="198"/>
      <c r="B293" s="199"/>
      <c r="C293" s="199"/>
      <c r="D293" s="198"/>
      <c r="E293" s="207"/>
      <c r="F293" s="208"/>
      <c r="G293" s="221"/>
      <c r="H293" s="202"/>
    </row>
    <row r="294" spans="1:8" x14ac:dyDescent="0.25">
      <c r="A294" s="198"/>
      <c r="B294" s="199"/>
      <c r="C294" s="199"/>
      <c r="D294" s="198"/>
      <c r="E294" s="207"/>
      <c r="F294" s="208"/>
      <c r="G294" s="221"/>
      <c r="H294" s="202"/>
    </row>
    <row r="295" spans="1:8" ht="23" x14ac:dyDescent="0.25">
      <c r="A295" s="194"/>
      <c r="B295" s="195"/>
      <c r="C295" s="195"/>
      <c r="D295" s="222" t="s">
        <v>42</v>
      </c>
      <c r="E295" s="196"/>
      <c r="F295" s="197"/>
      <c r="G295" s="201"/>
      <c r="H295" s="202"/>
    </row>
    <row r="296" spans="1:8" x14ac:dyDescent="0.25">
      <c r="A296" s="194" t="s">
        <v>1201</v>
      </c>
      <c r="B296" s="195"/>
      <c r="C296" s="195"/>
      <c r="D296" s="222" t="s">
        <v>256</v>
      </c>
      <c r="E296" s="196" t="s">
        <v>34</v>
      </c>
      <c r="F296" s="197">
        <v>0</v>
      </c>
      <c r="G296" s="201"/>
      <c r="H296" s="202">
        <f t="shared" ref="H296:H297" si="42">G296*F296</f>
        <v>0</v>
      </c>
    </row>
    <row r="297" spans="1:8" x14ac:dyDescent="0.25">
      <c r="A297" s="194" t="s">
        <v>1202</v>
      </c>
      <c r="B297" s="195"/>
      <c r="C297" s="195"/>
      <c r="D297" s="222" t="s">
        <v>257</v>
      </c>
      <c r="E297" s="196" t="s">
        <v>34</v>
      </c>
      <c r="F297" s="197">
        <v>0</v>
      </c>
      <c r="G297" s="201"/>
      <c r="H297" s="202">
        <f t="shared" si="42"/>
        <v>0</v>
      </c>
    </row>
    <row r="298" spans="1:8" x14ac:dyDescent="0.25">
      <c r="A298" s="194"/>
      <c r="B298" s="195"/>
      <c r="C298" s="195"/>
      <c r="D298" s="194"/>
      <c r="E298" s="196"/>
      <c r="F298" s="197"/>
      <c r="G298" s="201"/>
      <c r="H298" s="202"/>
    </row>
    <row r="299" spans="1:8" x14ac:dyDescent="0.25">
      <c r="A299" s="194"/>
      <c r="B299" s="195"/>
      <c r="C299" s="195"/>
      <c r="D299" s="194" t="s">
        <v>248</v>
      </c>
      <c r="E299" s="196"/>
      <c r="F299" s="197"/>
      <c r="G299" s="201"/>
      <c r="H299" s="202"/>
    </row>
    <row r="300" spans="1:8" ht="23" x14ac:dyDescent="0.25">
      <c r="A300" s="194" t="s">
        <v>1203</v>
      </c>
      <c r="B300" s="195"/>
      <c r="C300" s="195"/>
      <c r="D300" s="194" t="s">
        <v>292</v>
      </c>
      <c r="E300" s="196" t="s">
        <v>7</v>
      </c>
      <c r="F300" s="197">
        <v>1</v>
      </c>
      <c r="G300" s="201"/>
      <c r="H300" s="202">
        <f>G300</f>
        <v>0</v>
      </c>
    </row>
    <row r="301" spans="1:8" x14ac:dyDescent="0.25">
      <c r="A301" s="194"/>
      <c r="B301" s="195"/>
      <c r="C301" s="195"/>
      <c r="D301" s="194"/>
      <c r="E301" s="196"/>
      <c r="F301" s="197"/>
      <c r="G301" s="201"/>
      <c r="H301" s="202"/>
    </row>
    <row r="302" spans="1:8" x14ac:dyDescent="0.25">
      <c r="A302" s="194"/>
      <c r="B302" s="195"/>
      <c r="C302" s="195" t="s">
        <v>227</v>
      </c>
      <c r="D302" s="194" t="s">
        <v>228</v>
      </c>
      <c r="E302" s="196"/>
      <c r="F302" s="197"/>
      <c r="G302" s="201"/>
      <c r="H302" s="202"/>
    </row>
    <row r="303" spans="1:8" x14ac:dyDescent="0.25">
      <c r="A303" s="194"/>
      <c r="B303" s="195"/>
      <c r="C303" s="195"/>
      <c r="D303" s="194" t="s">
        <v>252</v>
      </c>
      <c r="E303" s="196"/>
      <c r="F303" s="197"/>
      <c r="G303" s="201"/>
      <c r="H303" s="202"/>
    </row>
    <row r="304" spans="1:8" x14ac:dyDescent="0.25">
      <c r="A304" s="194" t="s">
        <v>1204</v>
      </c>
      <c r="B304" s="195"/>
      <c r="C304" s="195"/>
      <c r="D304" s="194" t="s">
        <v>253</v>
      </c>
      <c r="E304" s="196" t="s">
        <v>149</v>
      </c>
      <c r="F304" s="197"/>
      <c r="G304" s="201"/>
      <c r="H304" s="223">
        <f t="shared" ref="H304:H306" si="43">G304*F304</f>
        <v>0</v>
      </c>
    </row>
    <row r="305" spans="1:8" x14ac:dyDescent="0.25">
      <c r="A305" s="194" t="s">
        <v>1205</v>
      </c>
      <c r="B305" s="195"/>
      <c r="C305" s="195"/>
      <c r="D305" s="194" t="s">
        <v>254</v>
      </c>
      <c r="E305" s="196" t="s">
        <v>149</v>
      </c>
      <c r="F305" s="197"/>
      <c r="G305" s="201"/>
      <c r="H305" s="223">
        <f t="shared" si="43"/>
        <v>0</v>
      </c>
    </row>
    <row r="306" spans="1:8" x14ac:dyDescent="0.25">
      <c r="A306" s="194" t="s">
        <v>1206</v>
      </c>
      <c r="B306" s="195"/>
      <c r="C306" s="195"/>
      <c r="D306" s="194" t="s">
        <v>255</v>
      </c>
      <c r="E306" s="196" t="s">
        <v>149</v>
      </c>
      <c r="F306" s="197"/>
      <c r="G306" s="201"/>
      <c r="H306" s="223">
        <f t="shared" si="43"/>
        <v>0</v>
      </c>
    </row>
    <row r="307" spans="1:8" x14ac:dyDescent="0.25">
      <c r="A307" s="198"/>
      <c r="B307" s="199"/>
      <c r="C307" s="199"/>
      <c r="D307" s="198"/>
      <c r="E307" s="207"/>
      <c r="F307" s="208"/>
      <c r="G307" s="221"/>
      <c r="H307" s="223"/>
    </row>
    <row r="308" spans="1:8" x14ac:dyDescent="0.25">
      <c r="A308" s="194"/>
      <c r="B308" s="195"/>
      <c r="C308" s="195"/>
      <c r="D308" s="215" t="s">
        <v>240</v>
      </c>
      <c r="E308" s="196"/>
      <c r="F308" s="197"/>
      <c r="G308" s="201"/>
      <c r="H308" s="202"/>
    </row>
    <row r="309" spans="1:8" x14ac:dyDescent="0.25">
      <c r="A309" s="194"/>
      <c r="B309" s="195"/>
      <c r="C309" s="194"/>
      <c r="D309" s="194"/>
      <c r="E309" s="224"/>
      <c r="F309" s="197"/>
      <c r="G309" s="201"/>
      <c r="H309" s="202"/>
    </row>
    <row r="310" spans="1:8" x14ac:dyDescent="0.25">
      <c r="A310" s="194"/>
      <c r="B310" s="194"/>
      <c r="C310" s="195" t="s">
        <v>18</v>
      </c>
      <c r="D310" s="222" t="s">
        <v>236</v>
      </c>
      <c r="E310" s="196"/>
      <c r="F310" s="197"/>
      <c r="G310" s="201"/>
      <c r="H310" s="202"/>
    </row>
    <row r="311" spans="1:8" x14ac:dyDescent="0.25">
      <c r="A311" s="194" t="s">
        <v>1207</v>
      </c>
      <c r="B311" s="194"/>
      <c r="C311" s="225"/>
      <c r="D311" s="213" t="s">
        <v>237</v>
      </c>
      <c r="E311" s="196" t="s">
        <v>25</v>
      </c>
      <c r="F311" s="197">
        <f>2.5*2.5</f>
        <v>6.25</v>
      </c>
      <c r="G311" s="201"/>
      <c r="H311" s="202">
        <f t="shared" ref="H311:H314" si="44">G311*F311</f>
        <v>0</v>
      </c>
    </row>
    <row r="312" spans="1:8" x14ac:dyDescent="0.25">
      <c r="A312" s="194" t="s">
        <v>1208</v>
      </c>
      <c r="B312" s="194"/>
      <c r="C312" s="194"/>
      <c r="D312" s="213" t="s">
        <v>238</v>
      </c>
      <c r="E312" s="196" t="s">
        <v>25</v>
      </c>
      <c r="F312" s="197">
        <f>3*3</f>
        <v>9</v>
      </c>
      <c r="G312" s="201"/>
      <c r="H312" s="202">
        <f t="shared" si="44"/>
        <v>0</v>
      </c>
    </row>
    <row r="313" spans="1:8" x14ac:dyDescent="0.25">
      <c r="A313" s="194" t="s">
        <v>1209</v>
      </c>
      <c r="B313" s="195"/>
      <c r="C313" s="194"/>
      <c r="D313" s="222" t="s">
        <v>239</v>
      </c>
      <c r="E313" s="224" t="s">
        <v>25</v>
      </c>
      <c r="F313" s="197">
        <f>2*1*2.065</f>
        <v>4.13</v>
      </c>
      <c r="G313" s="201"/>
      <c r="H313" s="202">
        <f t="shared" si="44"/>
        <v>0</v>
      </c>
    </row>
    <row r="314" spans="1:8" x14ac:dyDescent="0.25">
      <c r="A314" s="194" t="s">
        <v>1210</v>
      </c>
      <c r="B314" s="195"/>
      <c r="C314" s="194"/>
      <c r="D314" s="222" t="s">
        <v>241</v>
      </c>
      <c r="E314" s="224" t="s">
        <v>25</v>
      </c>
      <c r="F314" s="197">
        <f>4*2.5</f>
        <v>10</v>
      </c>
      <c r="G314" s="201"/>
      <c r="H314" s="202">
        <f t="shared" si="44"/>
        <v>0</v>
      </c>
    </row>
    <row r="315" spans="1:8" x14ac:dyDescent="0.25">
      <c r="A315" s="194" t="s">
        <v>1211</v>
      </c>
      <c r="B315" s="195"/>
      <c r="C315" s="194"/>
      <c r="D315" s="222" t="s">
        <v>983</v>
      </c>
      <c r="E315" s="224" t="s">
        <v>25</v>
      </c>
      <c r="F315" s="197"/>
      <c r="G315" s="201"/>
      <c r="H315" s="202">
        <f>F315*G315</f>
        <v>0</v>
      </c>
    </row>
    <row r="316" spans="1:8" x14ac:dyDescent="0.25">
      <c r="A316" s="194"/>
      <c r="B316" s="195"/>
      <c r="C316" s="194"/>
      <c r="D316" s="222"/>
      <c r="E316" s="224"/>
      <c r="F316" s="197"/>
      <c r="G316" s="201"/>
      <c r="H316" s="202"/>
    </row>
    <row r="317" spans="1:8" x14ac:dyDescent="0.25">
      <c r="A317" s="194"/>
      <c r="B317" s="195"/>
      <c r="C317" s="194" t="s">
        <v>57</v>
      </c>
      <c r="D317" s="194" t="s">
        <v>242</v>
      </c>
      <c r="E317" s="196"/>
      <c r="F317" s="197"/>
      <c r="G317" s="201"/>
      <c r="H317" s="202"/>
    </row>
    <row r="318" spans="1:8" x14ac:dyDescent="0.25">
      <c r="A318" s="194"/>
      <c r="B318" s="195"/>
      <c r="C318" s="194"/>
      <c r="D318" s="194"/>
      <c r="E318" s="196"/>
      <c r="F318" s="197"/>
      <c r="G318" s="201"/>
      <c r="H318" s="202"/>
    </row>
    <row r="319" spans="1:8" x14ac:dyDescent="0.25">
      <c r="A319" s="194" t="s">
        <v>1213</v>
      </c>
      <c r="B319" s="195"/>
      <c r="C319" s="194"/>
      <c r="D319" s="194" t="s">
        <v>243</v>
      </c>
      <c r="E319" s="196"/>
      <c r="F319" s="197"/>
      <c r="G319" s="201"/>
      <c r="H319" s="202"/>
    </row>
    <row r="320" spans="1:8" x14ac:dyDescent="0.25">
      <c r="A320" s="194"/>
      <c r="B320" s="195"/>
      <c r="C320" s="194"/>
      <c r="D320" s="194" t="s">
        <v>244</v>
      </c>
      <c r="E320" s="196" t="s">
        <v>5</v>
      </c>
      <c r="F320" s="197"/>
      <c r="G320" s="201"/>
      <c r="H320" s="202">
        <f t="shared" ref="H320" si="45">G320*F320</f>
        <v>0</v>
      </c>
    </row>
    <row r="321" spans="1:8" x14ac:dyDescent="0.25">
      <c r="A321" s="194"/>
      <c r="B321" s="195"/>
      <c r="C321" s="194"/>
      <c r="D321" s="194"/>
      <c r="E321" s="196"/>
      <c r="F321" s="197"/>
      <c r="G321" s="201"/>
      <c r="H321" s="202"/>
    </row>
    <row r="322" spans="1:8" x14ac:dyDescent="0.25">
      <c r="A322" s="194"/>
      <c r="B322" s="195"/>
      <c r="C322" s="194"/>
      <c r="D322" s="194" t="s">
        <v>245</v>
      </c>
      <c r="E322" s="196"/>
      <c r="F322" s="197"/>
      <c r="G322" s="201"/>
      <c r="H322" s="202"/>
    </row>
    <row r="323" spans="1:8" x14ac:dyDescent="0.25">
      <c r="A323" s="194" t="s">
        <v>1214</v>
      </c>
      <c r="B323" s="195"/>
      <c r="C323" s="194"/>
      <c r="D323" s="194" t="s">
        <v>246</v>
      </c>
      <c r="E323" s="196" t="s">
        <v>5</v>
      </c>
      <c r="F323" s="197">
        <f>4*3.2</f>
        <v>12.8</v>
      </c>
      <c r="G323" s="201"/>
      <c r="H323" s="202">
        <f t="shared" ref="H323:H324" si="46">G323*F323</f>
        <v>0</v>
      </c>
    </row>
    <row r="324" spans="1:8" x14ac:dyDescent="0.25">
      <c r="A324" s="194" t="s">
        <v>1215</v>
      </c>
      <c r="B324" s="195"/>
      <c r="C324" s="194"/>
      <c r="D324" s="194" t="s">
        <v>247</v>
      </c>
      <c r="E324" s="196" t="s">
        <v>5</v>
      </c>
      <c r="F324" s="197">
        <f>4*3.2</f>
        <v>12.8</v>
      </c>
      <c r="G324" s="201"/>
      <c r="H324" s="202">
        <f t="shared" si="46"/>
        <v>0</v>
      </c>
    </row>
    <row r="325" spans="1:8" x14ac:dyDescent="0.25">
      <c r="A325" s="194"/>
      <c r="B325" s="195"/>
      <c r="C325" s="194"/>
      <c r="D325" s="194"/>
      <c r="E325" s="196"/>
      <c r="F325" s="228"/>
      <c r="G325" s="229"/>
      <c r="H325" s="230"/>
    </row>
    <row r="326" spans="1:8" ht="23" x14ac:dyDescent="0.25">
      <c r="A326" s="194"/>
      <c r="B326" s="195"/>
      <c r="C326" s="194"/>
      <c r="D326" s="194" t="s">
        <v>224</v>
      </c>
      <c r="E326" s="196"/>
      <c r="F326" s="197"/>
      <c r="G326" s="229"/>
      <c r="H326" s="230"/>
    </row>
    <row r="327" spans="1:8" x14ac:dyDescent="0.25">
      <c r="A327" s="194" t="s">
        <v>1216</v>
      </c>
      <c r="B327" s="195"/>
      <c r="C327" s="194"/>
      <c r="D327" s="194" t="s">
        <v>225</v>
      </c>
      <c r="E327" s="196" t="s">
        <v>47</v>
      </c>
      <c r="F327" s="197"/>
      <c r="G327" s="201"/>
      <c r="H327" s="202">
        <f t="shared" ref="H327:H328" si="47">G327*F327</f>
        <v>0</v>
      </c>
    </row>
    <row r="328" spans="1:8" x14ac:dyDescent="0.25">
      <c r="A328" s="194" t="s">
        <v>1217</v>
      </c>
      <c r="B328" s="195"/>
      <c r="C328" s="194"/>
      <c r="D328" s="194" t="s">
        <v>226</v>
      </c>
      <c r="E328" s="196" t="s">
        <v>47</v>
      </c>
      <c r="F328" s="197"/>
      <c r="G328" s="201"/>
      <c r="H328" s="202">
        <f t="shared" si="47"/>
        <v>0</v>
      </c>
    </row>
    <row r="329" spans="1:8" x14ac:dyDescent="0.25">
      <c r="A329" s="194"/>
      <c r="B329" s="195"/>
      <c r="C329" s="194"/>
      <c r="D329" s="222"/>
      <c r="E329" s="224"/>
      <c r="F329" s="197"/>
      <c r="G329" s="201"/>
      <c r="H329" s="202"/>
    </row>
    <row r="330" spans="1:8" x14ac:dyDescent="0.25">
      <c r="A330" s="204" t="s">
        <v>1212</v>
      </c>
      <c r="B330" s="199"/>
      <c r="C330" s="198"/>
      <c r="D330" s="231" t="s">
        <v>41</v>
      </c>
      <c r="E330" s="227"/>
      <c r="F330" s="208"/>
      <c r="G330" s="221"/>
      <c r="H330" s="202"/>
    </row>
    <row r="331" spans="1:8" x14ac:dyDescent="0.25">
      <c r="A331" s="198"/>
      <c r="B331" s="199"/>
      <c r="C331" s="198"/>
      <c r="D331" s="226"/>
      <c r="E331" s="227"/>
      <c r="F331" s="208"/>
      <c r="G331" s="221"/>
      <c r="H331" s="202"/>
    </row>
    <row r="332" spans="1:8" ht="27.65" customHeight="1" x14ac:dyDescent="0.25">
      <c r="A332" s="194"/>
      <c r="B332" s="195"/>
      <c r="C332" s="195"/>
      <c r="D332" s="194" t="s">
        <v>249</v>
      </c>
      <c r="E332" s="196" t="s">
        <v>250</v>
      </c>
      <c r="F332" s="197"/>
      <c r="G332" s="201"/>
      <c r="H332" s="202">
        <f>G332</f>
        <v>0</v>
      </c>
    </row>
    <row r="333" spans="1:8" ht="26.5" customHeight="1" x14ac:dyDescent="0.25">
      <c r="A333" s="535" t="s">
        <v>358</v>
      </c>
      <c r="B333" s="536"/>
      <c r="C333" s="536"/>
      <c r="D333" s="536"/>
      <c r="E333" s="536"/>
      <c r="F333" s="536"/>
      <c r="G333" s="537"/>
      <c r="H333" s="419">
        <f>SUM(H277:H332)</f>
        <v>0</v>
      </c>
    </row>
    <row r="334" spans="1:8" ht="26.5" customHeight="1" x14ac:dyDescent="0.25">
      <c r="A334" s="536" t="s">
        <v>1541</v>
      </c>
      <c r="B334" s="536"/>
      <c r="C334" s="536"/>
      <c r="D334" s="536"/>
      <c r="E334" s="536"/>
      <c r="F334" s="536"/>
      <c r="G334" s="537"/>
      <c r="H334" s="420">
        <f>H333</f>
        <v>0</v>
      </c>
    </row>
    <row r="336" spans="1:8" ht="13.15" customHeight="1" x14ac:dyDescent="0.25">
      <c r="A336" s="543" t="s">
        <v>27</v>
      </c>
      <c r="B336" s="543" t="s">
        <v>30</v>
      </c>
      <c r="C336" s="543" t="s">
        <v>26</v>
      </c>
      <c r="D336" s="543" t="s">
        <v>1</v>
      </c>
      <c r="E336" s="543" t="s">
        <v>2</v>
      </c>
      <c r="F336" s="545" t="s">
        <v>6</v>
      </c>
      <c r="G336" s="541" t="s">
        <v>3</v>
      </c>
      <c r="H336" s="541" t="s">
        <v>4</v>
      </c>
    </row>
    <row r="337" spans="1:8" x14ac:dyDescent="0.25">
      <c r="A337" s="544"/>
      <c r="B337" s="544"/>
      <c r="C337" s="544"/>
      <c r="D337" s="544"/>
      <c r="E337" s="544"/>
      <c r="F337" s="546"/>
      <c r="G337" s="542"/>
      <c r="H337" s="542"/>
    </row>
    <row r="338" spans="1:8" x14ac:dyDescent="0.25">
      <c r="A338" s="237">
        <v>6.3</v>
      </c>
      <c r="B338" s="233"/>
      <c r="C338" s="233"/>
      <c r="D338" s="237" t="s">
        <v>986</v>
      </c>
      <c r="E338" s="233"/>
      <c r="F338" s="234"/>
      <c r="G338" s="235"/>
      <c r="H338" s="236"/>
    </row>
    <row r="339" spans="1:8" x14ac:dyDescent="0.25">
      <c r="A339" s="233"/>
      <c r="B339" s="233"/>
      <c r="C339" s="233"/>
      <c r="D339" s="237"/>
      <c r="E339" s="233"/>
      <c r="F339" s="234"/>
      <c r="G339" s="235"/>
      <c r="H339" s="236"/>
    </row>
    <row r="340" spans="1:8" x14ac:dyDescent="0.25">
      <c r="A340" s="193" t="s">
        <v>994</v>
      </c>
      <c r="B340" s="233"/>
      <c r="C340" s="194"/>
      <c r="D340" s="200" t="s">
        <v>152</v>
      </c>
      <c r="E340" s="196"/>
      <c r="F340" s="196"/>
      <c r="G340" s="201"/>
      <c r="H340" s="202"/>
    </row>
    <row r="341" spans="1:8" x14ac:dyDescent="0.25">
      <c r="A341" s="233"/>
      <c r="B341" s="233"/>
      <c r="C341" s="194"/>
      <c r="D341" s="203"/>
      <c r="E341" s="196"/>
      <c r="F341" s="196"/>
      <c r="G341" s="201"/>
      <c r="H341" s="202"/>
    </row>
    <row r="342" spans="1:8" ht="23" x14ac:dyDescent="0.25">
      <c r="A342" s="233"/>
      <c r="B342" s="233"/>
      <c r="C342" s="194" t="s">
        <v>54</v>
      </c>
      <c r="D342" s="203" t="s">
        <v>153</v>
      </c>
      <c r="E342" s="196"/>
      <c r="F342" s="196"/>
      <c r="G342" s="201"/>
      <c r="H342" s="202"/>
    </row>
    <row r="343" spans="1:8" x14ac:dyDescent="0.25">
      <c r="A343" s="194" t="s">
        <v>1220</v>
      </c>
      <c r="B343" s="233"/>
      <c r="C343" s="194"/>
      <c r="D343" s="203" t="s">
        <v>154</v>
      </c>
      <c r="E343" s="196" t="s">
        <v>34</v>
      </c>
      <c r="F343" s="196">
        <v>130</v>
      </c>
      <c r="G343" s="201"/>
      <c r="H343" s="202">
        <f t="shared" ref="H343" si="48">G343*F343</f>
        <v>0</v>
      </c>
    </row>
    <row r="344" spans="1:8" x14ac:dyDescent="0.25">
      <c r="A344" s="233"/>
      <c r="B344" s="233"/>
      <c r="C344" s="194"/>
      <c r="D344" s="203"/>
      <c r="E344" s="196"/>
      <c r="F344" s="196"/>
      <c r="G344" s="201"/>
      <c r="H344" s="202"/>
    </row>
    <row r="345" spans="1:8" x14ac:dyDescent="0.25">
      <c r="A345" s="233"/>
      <c r="B345" s="233"/>
      <c r="C345" s="194"/>
      <c r="D345" s="203" t="s">
        <v>155</v>
      </c>
      <c r="E345" s="196"/>
      <c r="F345" s="196"/>
      <c r="G345" s="201"/>
      <c r="H345" s="202"/>
    </row>
    <row r="346" spans="1:8" x14ac:dyDescent="0.25">
      <c r="A346" s="233"/>
      <c r="B346" s="233"/>
      <c r="C346" s="205"/>
      <c r="D346" s="203"/>
      <c r="E346" s="196"/>
      <c r="F346" s="196"/>
      <c r="G346" s="201"/>
      <c r="H346" s="202"/>
    </row>
    <row r="347" spans="1:8" x14ac:dyDescent="0.25">
      <c r="A347" s="194" t="s">
        <v>1221</v>
      </c>
      <c r="B347" s="233"/>
      <c r="C347" s="206" t="s">
        <v>55</v>
      </c>
      <c r="D347" s="203" t="s">
        <v>267</v>
      </c>
      <c r="E347" s="196" t="s">
        <v>34</v>
      </c>
      <c r="F347" s="196">
        <f>F343*0.15</f>
        <v>19.5</v>
      </c>
      <c r="G347" s="201"/>
      <c r="H347" s="202">
        <f t="shared" ref="H347:H348" si="49">G347*F347</f>
        <v>0</v>
      </c>
    </row>
    <row r="348" spans="1:8" x14ac:dyDescent="0.25">
      <c r="A348" s="194" t="s">
        <v>1222</v>
      </c>
      <c r="B348" s="233"/>
      <c r="C348" s="206" t="s">
        <v>55</v>
      </c>
      <c r="D348" s="203" t="s">
        <v>268</v>
      </c>
      <c r="E348" s="196" t="s">
        <v>34</v>
      </c>
      <c r="F348" s="196">
        <f>F347</f>
        <v>19.5</v>
      </c>
      <c r="G348" s="201"/>
      <c r="H348" s="202">
        <f t="shared" si="49"/>
        <v>0</v>
      </c>
    </row>
    <row r="349" spans="1:8" x14ac:dyDescent="0.25">
      <c r="A349" s="233"/>
      <c r="B349" s="233"/>
      <c r="C349" s="199"/>
      <c r="D349" s="199"/>
      <c r="E349" s="207"/>
      <c r="F349" s="208"/>
      <c r="G349" s="209"/>
      <c r="H349" s="192"/>
    </row>
    <row r="350" spans="1:8" ht="23" x14ac:dyDescent="0.25">
      <c r="A350" s="194" t="s">
        <v>995</v>
      </c>
      <c r="B350" s="195"/>
      <c r="C350" s="193" t="s">
        <v>161</v>
      </c>
      <c r="D350" s="210" t="s">
        <v>162</v>
      </c>
      <c r="E350" s="211"/>
      <c r="F350" s="197"/>
      <c r="G350" s="191"/>
      <c r="H350" s="212"/>
    </row>
    <row r="351" spans="1:8" x14ac:dyDescent="0.25">
      <c r="A351" s="194"/>
      <c r="B351" s="195"/>
      <c r="C351" s="195"/>
      <c r="D351" s="193"/>
      <c r="E351" s="196"/>
      <c r="F351" s="197"/>
      <c r="G351" s="191"/>
      <c r="H351" s="212"/>
    </row>
    <row r="352" spans="1:8" ht="23" x14ac:dyDescent="0.25">
      <c r="A352" s="194"/>
      <c r="B352" s="195"/>
      <c r="C352" s="194" t="s">
        <v>163</v>
      </c>
      <c r="D352" s="194" t="s">
        <v>271</v>
      </c>
      <c r="E352" s="196"/>
      <c r="F352" s="197"/>
      <c r="G352" s="191"/>
      <c r="H352" s="212"/>
    </row>
    <row r="353" spans="1:8" x14ac:dyDescent="0.25">
      <c r="A353" s="194"/>
      <c r="B353" s="195"/>
      <c r="C353" s="195"/>
      <c r="D353" s="193"/>
      <c r="E353" s="196"/>
      <c r="F353" s="197"/>
      <c r="G353" s="191"/>
      <c r="H353" s="212"/>
    </row>
    <row r="354" spans="1:8" x14ac:dyDescent="0.25">
      <c r="A354" s="194" t="s">
        <v>1223</v>
      </c>
      <c r="B354" s="195"/>
      <c r="C354" s="195"/>
      <c r="D354" s="194" t="s">
        <v>270</v>
      </c>
      <c r="E354" s="196" t="s">
        <v>34</v>
      </c>
      <c r="F354" s="197">
        <v>25</v>
      </c>
      <c r="G354" s="201"/>
      <c r="H354" s="202">
        <f t="shared" ref="H354" si="50">G354*F354</f>
        <v>0</v>
      </c>
    </row>
    <row r="355" spans="1:8" x14ac:dyDescent="0.25">
      <c r="A355" s="194"/>
      <c r="B355" s="195"/>
      <c r="C355" s="195"/>
      <c r="D355" s="193"/>
      <c r="E355" s="196"/>
      <c r="F355" s="197"/>
      <c r="G355" s="201"/>
      <c r="H355" s="202"/>
    </row>
    <row r="356" spans="1:8" ht="23" x14ac:dyDescent="0.25">
      <c r="A356" s="194"/>
      <c r="B356" s="195"/>
      <c r="C356" s="195" t="s">
        <v>164</v>
      </c>
      <c r="D356" s="213" t="s">
        <v>165</v>
      </c>
      <c r="E356" s="196"/>
      <c r="F356" s="197"/>
      <c r="G356" s="201"/>
      <c r="H356" s="202"/>
    </row>
    <row r="357" spans="1:8" x14ac:dyDescent="0.25">
      <c r="A357" s="194"/>
      <c r="B357" s="195"/>
      <c r="C357" s="195"/>
      <c r="D357" s="213"/>
      <c r="E357" s="196"/>
      <c r="F357" s="197"/>
      <c r="G357" s="201"/>
      <c r="H357" s="202"/>
    </row>
    <row r="358" spans="1:8" ht="23" x14ac:dyDescent="0.25">
      <c r="A358" s="194"/>
      <c r="B358" s="195"/>
      <c r="C358" s="195" t="s">
        <v>166</v>
      </c>
      <c r="D358" s="213" t="s">
        <v>167</v>
      </c>
      <c r="E358" s="196"/>
      <c r="F358" s="197"/>
      <c r="G358" s="201"/>
      <c r="H358" s="202"/>
    </row>
    <row r="359" spans="1:8" x14ac:dyDescent="0.25">
      <c r="A359" s="194"/>
      <c r="B359" s="195"/>
      <c r="C359" s="195"/>
      <c r="D359" s="213"/>
      <c r="E359" s="196"/>
      <c r="F359" s="197"/>
      <c r="G359" s="201"/>
      <c r="H359" s="202"/>
    </row>
    <row r="360" spans="1:8" x14ac:dyDescent="0.25">
      <c r="A360" s="194" t="s">
        <v>1224</v>
      </c>
      <c r="B360" s="195"/>
      <c r="C360" s="195" t="s">
        <v>168</v>
      </c>
      <c r="D360" s="213" t="s">
        <v>169</v>
      </c>
      <c r="E360" s="196" t="s">
        <v>34</v>
      </c>
      <c r="F360" s="197"/>
      <c r="G360" s="201"/>
      <c r="H360" s="202">
        <f t="shared" ref="H360" si="51">G360*F360</f>
        <v>0</v>
      </c>
    </row>
    <row r="361" spans="1:8" x14ac:dyDescent="0.25">
      <c r="A361" s="194"/>
      <c r="B361" s="195"/>
      <c r="C361" s="195"/>
      <c r="D361" s="213"/>
      <c r="E361" s="196"/>
      <c r="F361" s="197"/>
      <c r="G361" s="201"/>
      <c r="H361" s="202"/>
    </row>
    <row r="362" spans="1:8" x14ac:dyDescent="0.25">
      <c r="A362" s="194"/>
      <c r="B362" s="195"/>
      <c r="C362" s="195" t="s">
        <v>13</v>
      </c>
      <c r="D362" s="213" t="s">
        <v>170</v>
      </c>
      <c r="E362" s="196"/>
      <c r="F362" s="197"/>
      <c r="G362" s="201"/>
      <c r="H362" s="202"/>
    </row>
    <row r="363" spans="1:8" x14ac:dyDescent="0.25">
      <c r="A363" s="194"/>
      <c r="B363" s="195"/>
      <c r="C363" s="195"/>
      <c r="D363" s="193"/>
      <c r="E363" s="196"/>
      <c r="F363" s="197"/>
      <c r="G363" s="201"/>
      <c r="H363" s="202"/>
    </row>
    <row r="364" spans="1:8" x14ac:dyDescent="0.25">
      <c r="A364" s="194" t="s">
        <v>1225</v>
      </c>
      <c r="B364" s="195"/>
      <c r="C364" s="195"/>
      <c r="D364" s="194" t="s">
        <v>171</v>
      </c>
      <c r="E364" s="196" t="s">
        <v>172</v>
      </c>
      <c r="F364" s="197"/>
      <c r="G364" s="201"/>
      <c r="H364" s="202">
        <f t="shared" ref="H364" si="52">G364*F364</f>
        <v>0</v>
      </c>
    </row>
    <row r="365" spans="1:8" x14ac:dyDescent="0.25">
      <c r="A365" s="194"/>
      <c r="B365" s="195"/>
      <c r="C365" s="195"/>
      <c r="D365" s="193"/>
      <c r="E365" s="196"/>
      <c r="F365" s="197"/>
      <c r="G365" s="201"/>
      <c r="H365" s="202"/>
    </row>
    <row r="366" spans="1:8" x14ac:dyDescent="0.25">
      <c r="A366" s="194" t="s">
        <v>1226</v>
      </c>
      <c r="B366" s="195"/>
      <c r="C366" s="195"/>
      <c r="D366" s="194" t="s">
        <v>173</v>
      </c>
      <c r="E366" s="196" t="s">
        <v>172</v>
      </c>
      <c r="F366" s="197"/>
      <c r="G366" s="201"/>
      <c r="H366" s="202">
        <f t="shared" ref="H366" si="53">G366*F366</f>
        <v>0</v>
      </c>
    </row>
    <row r="367" spans="1:8" x14ac:dyDescent="0.25">
      <c r="A367" s="194"/>
      <c r="B367" s="195"/>
      <c r="C367" s="195"/>
      <c r="D367" s="194"/>
      <c r="E367" s="196"/>
      <c r="F367" s="197"/>
      <c r="G367" s="201"/>
      <c r="H367" s="202"/>
    </row>
    <row r="368" spans="1:8" x14ac:dyDescent="0.25">
      <c r="A368" s="210"/>
      <c r="B368" s="193"/>
      <c r="C368" s="187"/>
      <c r="D368" s="193" t="s">
        <v>290</v>
      </c>
      <c r="E368" s="214"/>
      <c r="F368" s="197"/>
      <c r="G368" s="201"/>
      <c r="H368" s="202"/>
    </row>
    <row r="369" spans="1:8" x14ac:dyDescent="0.25">
      <c r="A369" s="194"/>
      <c r="B369" s="195"/>
      <c r="C369" s="195"/>
      <c r="D369" s="194"/>
      <c r="E369" s="196"/>
      <c r="F369" s="197"/>
      <c r="G369" s="201"/>
      <c r="H369" s="202"/>
    </row>
    <row r="370" spans="1:8" x14ac:dyDescent="0.25">
      <c r="A370" s="194"/>
      <c r="B370" s="195"/>
      <c r="C370" s="195" t="s">
        <v>209</v>
      </c>
      <c r="D370" s="215" t="s">
        <v>176</v>
      </c>
      <c r="E370" s="196"/>
      <c r="F370" s="197"/>
      <c r="G370" s="201"/>
      <c r="H370" s="202"/>
    </row>
    <row r="371" spans="1:8" x14ac:dyDescent="0.25">
      <c r="A371" s="194"/>
      <c r="B371" s="195"/>
      <c r="C371" s="195"/>
      <c r="D371" s="194"/>
      <c r="E371" s="196"/>
      <c r="F371" s="197"/>
      <c r="G371" s="201"/>
      <c r="H371" s="202"/>
    </row>
    <row r="372" spans="1:8" x14ac:dyDescent="0.25">
      <c r="A372" s="194" t="s">
        <v>1218</v>
      </c>
      <c r="B372" s="195"/>
      <c r="C372" s="195" t="s">
        <v>44</v>
      </c>
      <c r="D372" s="194" t="s">
        <v>187</v>
      </c>
      <c r="E372" s="196"/>
      <c r="F372" s="197"/>
      <c r="G372" s="201"/>
      <c r="H372" s="202"/>
    </row>
    <row r="373" spans="1:8" x14ac:dyDescent="0.25">
      <c r="A373" s="194"/>
      <c r="B373" s="195"/>
      <c r="C373" s="195"/>
      <c r="D373" s="194"/>
      <c r="E373" s="196"/>
      <c r="F373" s="197"/>
      <c r="G373" s="201"/>
      <c r="H373" s="202"/>
    </row>
    <row r="374" spans="1:8" x14ac:dyDescent="0.25">
      <c r="A374" s="194"/>
      <c r="B374" s="195"/>
      <c r="C374" s="195"/>
      <c r="D374" s="194" t="s">
        <v>177</v>
      </c>
      <c r="E374" s="196"/>
      <c r="F374" s="197"/>
      <c r="G374" s="201"/>
      <c r="H374" s="202"/>
    </row>
    <row r="375" spans="1:8" x14ac:dyDescent="0.25">
      <c r="A375" s="194" t="s">
        <v>1227</v>
      </c>
      <c r="B375" s="195"/>
      <c r="C375" s="195"/>
      <c r="D375" s="194" t="s">
        <v>178</v>
      </c>
      <c r="E375" s="196" t="s">
        <v>25</v>
      </c>
      <c r="F375" s="197">
        <v>30</v>
      </c>
      <c r="G375" s="201"/>
      <c r="H375" s="202">
        <f t="shared" ref="H375:H377" si="54">G375*F375</f>
        <v>0</v>
      </c>
    </row>
    <row r="376" spans="1:8" x14ac:dyDescent="0.25">
      <c r="A376" s="194" t="s">
        <v>1228</v>
      </c>
      <c r="B376" s="195"/>
      <c r="C376" s="195"/>
      <c r="D376" s="194" t="s">
        <v>179</v>
      </c>
      <c r="E376" s="196" t="s">
        <v>25</v>
      </c>
      <c r="F376" s="197">
        <v>23</v>
      </c>
      <c r="G376" s="201"/>
      <c r="H376" s="202">
        <f t="shared" si="54"/>
        <v>0</v>
      </c>
    </row>
    <row r="377" spans="1:8" x14ac:dyDescent="0.25">
      <c r="A377" s="194" t="s">
        <v>1229</v>
      </c>
      <c r="B377" s="195"/>
      <c r="C377" s="195"/>
      <c r="D377" s="194" t="s">
        <v>208</v>
      </c>
      <c r="E377" s="196" t="s">
        <v>25</v>
      </c>
      <c r="F377" s="197"/>
      <c r="G377" s="201"/>
      <c r="H377" s="202">
        <f t="shared" si="54"/>
        <v>0</v>
      </c>
    </row>
    <row r="378" spans="1:8" x14ac:dyDescent="0.25">
      <c r="A378" s="194"/>
      <c r="B378" s="195"/>
      <c r="C378" s="195"/>
      <c r="D378" s="194"/>
      <c r="E378" s="196"/>
      <c r="F378" s="197"/>
      <c r="G378" s="201"/>
      <c r="H378" s="202"/>
    </row>
    <row r="379" spans="1:8" x14ac:dyDescent="0.25">
      <c r="A379" s="194"/>
      <c r="B379" s="195"/>
      <c r="C379" s="195" t="s">
        <v>50</v>
      </c>
      <c r="D379" s="194" t="s">
        <v>188</v>
      </c>
      <c r="E379" s="196"/>
      <c r="F379" s="197"/>
      <c r="G379" s="201"/>
      <c r="H379" s="202"/>
    </row>
    <row r="380" spans="1:8" x14ac:dyDescent="0.25">
      <c r="A380" s="194"/>
      <c r="B380" s="195"/>
      <c r="C380" s="195"/>
      <c r="D380" s="194"/>
      <c r="E380" s="196"/>
      <c r="F380" s="197"/>
      <c r="G380" s="201"/>
      <c r="H380" s="202"/>
    </row>
    <row r="381" spans="1:8" x14ac:dyDescent="0.25">
      <c r="A381" s="194"/>
      <c r="B381" s="195"/>
      <c r="C381" s="195"/>
      <c r="D381" s="194" t="s">
        <v>177</v>
      </c>
      <c r="E381" s="196"/>
      <c r="F381" s="197"/>
      <c r="G381" s="201"/>
      <c r="H381" s="202"/>
    </row>
    <row r="382" spans="1:8" x14ac:dyDescent="0.25">
      <c r="A382" s="194" t="s">
        <v>1230</v>
      </c>
      <c r="B382" s="195"/>
      <c r="C382" s="195"/>
      <c r="D382" s="194" t="s">
        <v>178</v>
      </c>
      <c r="E382" s="196" t="s">
        <v>25</v>
      </c>
      <c r="F382" s="197">
        <v>6</v>
      </c>
      <c r="G382" s="201"/>
      <c r="H382" s="202">
        <f t="shared" ref="H382:H383" si="55">G382*F382</f>
        <v>0</v>
      </c>
    </row>
    <row r="383" spans="1:8" x14ac:dyDescent="0.25">
      <c r="A383" s="194" t="s">
        <v>1231</v>
      </c>
      <c r="B383" s="195"/>
      <c r="C383" s="195"/>
      <c r="D383" s="194" t="s">
        <v>179</v>
      </c>
      <c r="E383" s="196" t="s">
        <v>25</v>
      </c>
      <c r="F383" s="197">
        <v>5</v>
      </c>
      <c r="G383" s="201"/>
      <c r="H383" s="202">
        <f t="shared" si="55"/>
        <v>0</v>
      </c>
    </row>
    <row r="384" spans="1:8" x14ac:dyDescent="0.25">
      <c r="A384" s="194"/>
      <c r="B384" s="195"/>
      <c r="C384" s="195"/>
      <c r="D384" s="194"/>
      <c r="E384" s="196"/>
      <c r="F384" s="197"/>
      <c r="G384" s="201"/>
      <c r="H384" s="202"/>
    </row>
    <row r="385" spans="1:8" x14ac:dyDescent="0.25">
      <c r="A385" s="194"/>
      <c r="B385" s="195"/>
      <c r="C385" s="195" t="s">
        <v>50</v>
      </c>
      <c r="D385" s="194" t="s">
        <v>182</v>
      </c>
      <c r="E385" s="196"/>
      <c r="F385" s="197"/>
      <c r="G385" s="201"/>
      <c r="H385" s="202"/>
    </row>
    <row r="386" spans="1:8" x14ac:dyDescent="0.25">
      <c r="A386" s="194" t="s">
        <v>1232</v>
      </c>
      <c r="B386" s="195"/>
      <c r="C386" s="195"/>
      <c r="D386" s="194" t="s">
        <v>190</v>
      </c>
      <c r="E386" s="196" t="s">
        <v>25</v>
      </c>
      <c r="F386" s="197">
        <v>0</v>
      </c>
      <c r="G386" s="201"/>
      <c r="H386" s="202">
        <f t="shared" ref="H386:H388" si="56">G386*F386</f>
        <v>0</v>
      </c>
    </row>
    <row r="387" spans="1:8" x14ac:dyDescent="0.25">
      <c r="A387" s="194" t="s">
        <v>1233</v>
      </c>
      <c r="B387" s="195"/>
      <c r="C387" s="195"/>
      <c r="D387" s="194" t="s">
        <v>191</v>
      </c>
      <c r="E387" s="196" t="s">
        <v>25</v>
      </c>
      <c r="F387" s="197">
        <v>0</v>
      </c>
      <c r="G387" s="201"/>
      <c r="H387" s="202">
        <f t="shared" si="56"/>
        <v>0</v>
      </c>
    </row>
    <row r="388" spans="1:8" x14ac:dyDescent="0.25">
      <c r="A388" s="194" t="s">
        <v>1234</v>
      </c>
      <c r="B388" s="195"/>
      <c r="C388" s="195"/>
      <c r="D388" s="194" t="s">
        <v>189</v>
      </c>
      <c r="E388" s="196" t="s">
        <v>25</v>
      </c>
      <c r="F388" s="197">
        <f>3*3</f>
        <v>9</v>
      </c>
      <c r="G388" s="201"/>
      <c r="H388" s="202">
        <f t="shared" si="56"/>
        <v>0</v>
      </c>
    </row>
    <row r="389" spans="1:8" x14ac:dyDescent="0.25">
      <c r="A389" s="198"/>
      <c r="B389" s="199"/>
      <c r="C389" s="199"/>
      <c r="D389" s="198"/>
      <c r="E389" s="207"/>
      <c r="F389" s="208"/>
      <c r="G389" s="209"/>
      <c r="H389" s="212"/>
    </row>
    <row r="390" spans="1:8" x14ac:dyDescent="0.25">
      <c r="A390" s="194" t="s">
        <v>1235</v>
      </c>
      <c r="B390" s="195"/>
      <c r="C390" s="195" t="s">
        <v>57</v>
      </c>
      <c r="D390" s="194" t="s">
        <v>180</v>
      </c>
      <c r="E390" s="196"/>
      <c r="F390" s="197"/>
      <c r="G390" s="191"/>
      <c r="H390" s="212"/>
    </row>
    <row r="391" spans="1:8" x14ac:dyDescent="0.25">
      <c r="A391" s="194"/>
      <c r="B391" s="195"/>
      <c r="C391" s="195"/>
      <c r="D391" s="194" t="s">
        <v>181</v>
      </c>
      <c r="E391" s="196" t="s">
        <v>5</v>
      </c>
      <c r="F391" s="197"/>
      <c r="G391" s="201"/>
      <c r="H391" s="202">
        <f t="shared" ref="H391" si="57">G391*F391</f>
        <v>0</v>
      </c>
    </row>
    <row r="392" spans="1:8" x14ac:dyDescent="0.25">
      <c r="A392" s="198"/>
      <c r="B392" s="199"/>
      <c r="C392" s="199"/>
      <c r="D392" s="198"/>
      <c r="E392" s="207"/>
      <c r="F392" s="208"/>
      <c r="G392" s="221"/>
      <c r="H392" s="202"/>
    </row>
    <row r="393" spans="1:8" x14ac:dyDescent="0.25">
      <c r="A393" s="198"/>
      <c r="B393" s="199"/>
      <c r="C393" s="199"/>
      <c r="D393" s="198"/>
      <c r="E393" s="207"/>
      <c r="F393" s="208"/>
      <c r="G393" s="221"/>
      <c r="H393" s="202"/>
    </row>
    <row r="394" spans="1:8" ht="26.5" customHeight="1" x14ac:dyDescent="0.25">
      <c r="A394" s="526" t="s">
        <v>358</v>
      </c>
      <c r="B394" s="527"/>
      <c r="C394" s="527"/>
      <c r="D394" s="527"/>
      <c r="E394" s="527"/>
      <c r="F394" s="527"/>
      <c r="G394" s="528"/>
      <c r="H394" s="415">
        <f>SUM(H334:H391)</f>
        <v>0</v>
      </c>
    </row>
    <row r="395" spans="1:8" ht="26.5" customHeight="1" x14ac:dyDescent="0.25">
      <c r="A395" s="526" t="s">
        <v>1541</v>
      </c>
      <c r="B395" s="527"/>
      <c r="C395" s="527"/>
      <c r="D395" s="527"/>
      <c r="E395" s="527"/>
      <c r="F395" s="527"/>
      <c r="G395" s="528"/>
      <c r="H395" s="418">
        <f>H394</f>
        <v>0</v>
      </c>
    </row>
    <row r="396" spans="1:8" x14ac:dyDescent="0.25">
      <c r="A396" s="198"/>
      <c r="B396" s="199"/>
      <c r="C396" s="199"/>
      <c r="D396" s="198"/>
      <c r="E396" s="207"/>
      <c r="F396" s="208"/>
      <c r="G396" s="221"/>
      <c r="H396" s="202"/>
    </row>
    <row r="397" spans="1:8" x14ac:dyDescent="0.25">
      <c r="A397" s="198"/>
      <c r="B397" s="199"/>
      <c r="C397" s="199"/>
      <c r="D397" s="198"/>
      <c r="E397" s="207"/>
      <c r="F397" s="208"/>
      <c r="G397" s="221"/>
      <c r="H397" s="202"/>
    </row>
    <row r="398" spans="1:8" x14ac:dyDescent="0.25">
      <c r="A398" s="198"/>
      <c r="B398" s="199"/>
      <c r="C398" s="199"/>
      <c r="D398" s="198"/>
      <c r="E398" s="207"/>
      <c r="F398" s="208"/>
      <c r="G398" s="221"/>
      <c r="H398" s="202"/>
    </row>
    <row r="399" spans="1:8" x14ac:dyDescent="0.25">
      <c r="A399" s="198"/>
      <c r="B399" s="199"/>
      <c r="C399" s="199"/>
      <c r="D399" s="198"/>
      <c r="E399" s="207"/>
      <c r="F399" s="208"/>
      <c r="G399" s="221"/>
      <c r="H399" s="202"/>
    </row>
    <row r="400" spans="1:8" x14ac:dyDescent="0.25">
      <c r="A400" s="194"/>
      <c r="B400" s="195"/>
      <c r="C400" s="195"/>
      <c r="D400" s="194"/>
      <c r="E400" s="196"/>
      <c r="F400" s="197"/>
      <c r="G400" s="201"/>
      <c r="H400" s="202"/>
    </row>
    <row r="401" spans="1:8" x14ac:dyDescent="0.25">
      <c r="A401" s="194"/>
      <c r="B401" s="195"/>
      <c r="C401" s="195" t="s">
        <v>143</v>
      </c>
      <c r="D401" s="194" t="s">
        <v>183</v>
      </c>
      <c r="E401" s="196"/>
      <c r="F401" s="197"/>
      <c r="G401" s="201"/>
      <c r="H401" s="202"/>
    </row>
    <row r="402" spans="1:8" x14ac:dyDescent="0.25">
      <c r="A402" s="194"/>
      <c r="B402" s="195"/>
      <c r="C402" s="195"/>
      <c r="D402" s="194"/>
      <c r="E402" s="196"/>
      <c r="F402" s="197"/>
      <c r="G402" s="201"/>
      <c r="H402" s="202"/>
    </row>
    <row r="403" spans="1:8" x14ac:dyDescent="0.25">
      <c r="A403" s="194"/>
      <c r="B403" s="195"/>
      <c r="C403" s="195"/>
      <c r="D403" s="194" t="s">
        <v>184</v>
      </c>
      <c r="E403" s="196"/>
      <c r="F403" s="197"/>
      <c r="G403" s="201"/>
      <c r="H403" s="202"/>
    </row>
    <row r="404" spans="1:8" x14ac:dyDescent="0.25">
      <c r="A404" s="194" t="s">
        <v>1236</v>
      </c>
      <c r="B404" s="195"/>
      <c r="C404" s="195"/>
      <c r="D404" s="194" t="s">
        <v>186</v>
      </c>
      <c r="E404" s="196" t="s">
        <v>8</v>
      </c>
      <c r="F404" s="197">
        <v>3</v>
      </c>
      <c r="G404" s="201"/>
      <c r="H404" s="202">
        <f t="shared" ref="H404" si="58">G404*F404</f>
        <v>0</v>
      </c>
    </row>
    <row r="405" spans="1:8" x14ac:dyDescent="0.25">
      <c r="A405" s="194"/>
      <c r="B405" s="195"/>
      <c r="C405" s="195"/>
      <c r="D405" s="194"/>
      <c r="E405" s="196"/>
      <c r="F405" s="197"/>
      <c r="G405" s="201"/>
      <c r="H405" s="202"/>
    </row>
    <row r="406" spans="1:8" x14ac:dyDescent="0.25">
      <c r="A406" s="194" t="s">
        <v>1237</v>
      </c>
      <c r="B406" s="195"/>
      <c r="C406" s="195"/>
      <c r="D406" s="194" t="s">
        <v>193</v>
      </c>
      <c r="E406" s="196"/>
      <c r="F406" s="197"/>
      <c r="G406" s="201"/>
      <c r="H406" s="202"/>
    </row>
    <row r="407" spans="1:8" x14ac:dyDescent="0.25">
      <c r="A407" s="194"/>
      <c r="B407" s="195"/>
      <c r="C407" s="195"/>
      <c r="D407" s="194" t="s">
        <v>186</v>
      </c>
      <c r="E407" s="196" t="s">
        <v>8</v>
      </c>
      <c r="F407" s="197"/>
      <c r="G407" s="201"/>
      <c r="H407" s="202">
        <f t="shared" ref="H407" si="59">G407*F407</f>
        <v>0</v>
      </c>
    </row>
    <row r="408" spans="1:8" x14ac:dyDescent="0.25">
      <c r="A408" s="194"/>
      <c r="B408" s="195"/>
      <c r="C408" s="195"/>
      <c r="D408" s="194"/>
      <c r="E408" s="196"/>
      <c r="F408" s="197"/>
      <c r="G408" s="201"/>
      <c r="H408" s="202"/>
    </row>
    <row r="409" spans="1:8" x14ac:dyDescent="0.25">
      <c r="A409" s="194" t="s">
        <v>1238</v>
      </c>
      <c r="B409" s="195"/>
      <c r="C409" s="195"/>
      <c r="D409" s="194" t="s">
        <v>198</v>
      </c>
      <c r="E409" s="196" t="s">
        <v>149</v>
      </c>
      <c r="F409" s="197"/>
      <c r="G409" s="201"/>
      <c r="H409" s="202">
        <f t="shared" ref="H409:H416" si="60">G409*F409</f>
        <v>0</v>
      </c>
    </row>
    <row r="410" spans="1:8" x14ac:dyDescent="0.25">
      <c r="A410" s="194" t="s">
        <v>1239</v>
      </c>
      <c r="B410" s="195"/>
      <c r="C410" s="195"/>
      <c r="D410" s="194" t="s">
        <v>199</v>
      </c>
      <c r="E410" s="196" t="s">
        <v>149</v>
      </c>
      <c r="F410" s="197"/>
      <c r="G410" s="201"/>
      <c r="H410" s="202">
        <f t="shared" si="60"/>
        <v>0</v>
      </c>
    </row>
    <row r="411" spans="1:8" x14ac:dyDescent="0.25">
      <c r="A411" s="194" t="s">
        <v>1240</v>
      </c>
      <c r="B411" s="195"/>
      <c r="C411" s="195"/>
      <c r="D411" s="194" t="s">
        <v>200</v>
      </c>
      <c r="E411" s="196" t="s">
        <v>149</v>
      </c>
      <c r="F411" s="197"/>
      <c r="G411" s="201"/>
      <c r="H411" s="202">
        <f t="shared" si="60"/>
        <v>0</v>
      </c>
    </row>
    <row r="412" spans="1:8" x14ac:dyDescent="0.25">
      <c r="A412" s="194" t="s">
        <v>1241</v>
      </c>
      <c r="B412" s="195"/>
      <c r="C412" s="195"/>
      <c r="D412" s="194" t="s">
        <v>201</v>
      </c>
      <c r="E412" s="196" t="s">
        <v>149</v>
      </c>
      <c r="F412" s="197"/>
      <c r="G412" s="201"/>
      <c r="H412" s="202">
        <f t="shared" si="60"/>
        <v>0</v>
      </c>
    </row>
    <row r="413" spans="1:8" x14ac:dyDescent="0.25">
      <c r="A413" s="194" t="s">
        <v>1242</v>
      </c>
      <c r="B413" s="195"/>
      <c r="C413" s="195"/>
      <c r="D413" s="194" t="s">
        <v>194</v>
      </c>
      <c r="E413" s="196" t="s">
        <v>149</v>
      </c>
      <c r="F413" s="197"/>
      <c r="G413" s="201"/>
      <c r="H413" s="202">
        <f t="shared" si="60"/>
        <v>0</v>
      </c>
    </row>
    <row r="414" spans="1:8" x14ac:dyDescent="0.25">
      <c r="A414" s="194" t="s">
        <v>1243</v>
      </c>
      <c r="B414" s="195"/>
      <c r="C414" s="195"/>
      <c r="D414" s="194" t="s">
        <v>195</v>
      </c>
      <c r="E414" s="196" t="s">
        <v>149</v>
      </c>
      <c r="F414" s="197"/>
      <c r="G414" s="201"/>
      <c r="H414" s="202">
        <f t="shared" si="60"/>
        <v>0</v>
      </c>
    </row>
    <row r="415" spans="1:8" x14ac:dyDescent="0.25">
      <c r="A415" s="194" t="s">
        <v>1244</v>
      </c>
      <c r="B415" s="195"/>
      <c r="C415" s="195"/>
      <c r="D415" s="194" t="s">
        <v>196</v>
      </c>
      <c r="E415" s="196" t="s">
        <v>149</v>
      </c>
      <c r="F415" s="197"/>
      <c r="G415" s="201"/>
      <c r="H415" s="202">
        <f t="shared" si="60"/>
        <v>0</v>
      </c>
    </row>
    <row r="416" spans="1:8" x14ac:dyDescent="0.25">
      <c r="A416" s="194" t="s">
        <v>1245</v>
      </c>
      <c r="B416" s="195"/>
      <c r="C416" s="195"/>
      <c r="D416" s="194" t="s">
        <v>197</v>
      </c>
      <c r="E416" s="196" t="s">
        <v>149</v>
      </c>
      <c r="F416" s="197"/>
      <c r="G416" s="201"/>
      <c r="H416" s="202">
        <f t="shared" si="60"/>
        <v>0</v>
      </c>
    </row>
    <row r="417" spans="1:8" x14ac:dyDescent="0.25">
      <c r="A417" s="198"/>
      <c r="B417" s="254"/>
      <c r="C417" s="288"/>
      <c r="D417" s="289"/>
      <c r="E417" s="207"/>
      <c r="F417" s="208"/>
      <c r="G417" s="202"/>
      <c r="H417" s="202"/>
    </row>
    <row r="418" spans="1:8" x14ac:dyDescent="0.25">
      <c r="A418" s="198"/>
      <c r="B418" s="254"/>
      <c r="C418" s="288"/>
      <c r="D418" s="289"/>
      <c r="E418" s="207"/>
      <c r="F418" s="208"/>
      <c r="G418" s="202"/>
      <c r="H418" s="202"/>
    </row>
    <row r="419" spans="1:8" x14ac:dyDescent="0.25">
      <c r="A419" s="198"/>
      <c r="B419" s="254"/>
      <c r="C419" s="288"/>
      <c r="D419" s="289"/>
      <c r="E419" s="207"/>
      <c r="F419" s="208"/>
      <c r="G419" s="202"/>
      <c r="H419" s="202"/>
    </row>
    <row r="420" spans="1:8" x14ac:dyDescent="0.25">
      <c r="A420" s="198"/>
      <c r="B420" s="254"/>
      <c r="C420" s="288"/>
      <c r="D420" s="289"/>
      <c r="E420" s="207"/>
      <c r="F420" s="208"/>
      <c r="G420" s="202"/>
      <c r="H420" s="202"/>
    </row>
    <row r="421" spans="1:8" x14ac:dyDescent="0.25">
      <c r="A421" s="198"/>
      <c r="B421" s="254"/>
      <c r="C421" s="288"/>
      <c r="D421" s="289"/>
      <c r="E421" s="207"/>
      <c r="F421" s="208"/>
      <c r="G421" s="202"/>
      <c r="H421" s="202"/>
    </row>
    <row r="422" spans="1:8" x14ac:dyDescent="0.25">
      <c r="A422" s="198"/>
      <c r="B422" s="254"/>
      <c r="C422" s="288"/>
      <c r="D422" s="289"/>
      <c r="E422" s="207"/>
      <c r="F422" s="208"/>
      <c r="G422" s="202"/>
      <c r="H422" s="202"/>
    </row>
    <row r="423" spans="1:8" x14ac:dyDescent="0.25">
      <c r="A423" s="198"/>
      <c r="B423" s="254"/>
      <c r="C423" s="288"/>
      <c r="D423" s="289"/>
      <c r="E423" s="207"/>
      <c r="F423" s="208"/>
      <c r="G423" s="202"/>
      <c r="H423" s="202"/>
    </row>
    <row r="424" spans="1:8" x14ac:dyDescent="0.25">
      <c r="A424" s="198"/>
      <c r="B424" s="254"/>
      <c r="C424" s="288"/>
      <c r="D424" s="289"/>
      <c r="E424" s="207"/>
      <c r="F424" s="208"/>
      <c r="G424" s="202"/>
      <c r="H424" s="202"/>
    </row>
    <row r="425" spans="1:8" x14ac:dyDescent="0.25">
      <c r="A425" s="198"/>
      <c r="B425" s="254"/>
      <c r="C425" s="288"/>
      <c r="D425" s="289"/>
      <c r="E425" s="207"/>
      <c r="F425" s="208"/>
      <c r="G425" s="202"/>
      <c r="H425" s="202"/>
    </row>
    <row r="426" spans="1:8" x14ac:dyDescent="0.25">
      <c r="A426" s="198"/>
      <c r="B426" s="254"/>
      <c r="C426" s="288"/>
      <c r="D426" s="289"/>
      <c r="E426" s="207"/>
      <c r="F426" s="208"/>
      <c r="G426" s="202"/>
      <c r="H426" s="202"/>
    </row>
    <row r="427" spans="1:8" x14ac:dyDescent="0.25">
      <c r="A427" s="198"/>
      <c r="B427" s="254"/>
      <c r="C427" s="288"/>
      <c r="D427" s="289"/>
      <c r="E427" s="207"/>
      <c r="F427" s="208"/>
      <c r="G427" s="202"/>
      <c r="H427" s="202"/>
    </row>
    <row r="428" spans="1:8" x14ac:dyDescent="0.25">
      <c r="A428" s="198"/>
      <c r="B428" s="254"/>
      <c r="C428" s="288"/>
      <c r="D428" s="289"/>
      <c r="E428" s="207"/>
      <c r="F428" s="208"/>
      <c r="G428" s="202"/>
      <c r="H428" s="202"/>
    </row>
    <row r="429" spans="1:8" x14ac:dyDescent="0.25">
      <c r="A429" s="198"/>
      <c r="B429" s="254"/>
      <c r="C429" s="288"/>
      <c r="D429" s="289"/>
      <c r="E429" s="207"/>
      <c r="F429" s="208"/>
      <c r="G429" s="202"/>
      <c r="H429" s="202"/>
    </row>
    <row r="430" spans="1:8" x14ac:dyDescent="0.25">
      <c r="A430" s="198"/>
      <c r="B430" s="254"/>
      <c r="C430" s="288"/>
      <c r="D430" s="289"/>
      <c r="E430" s="207"/>
      <c r="F430" s="208"/>
      <c r="G430" s="202"/>
      <c r="H430" s="202"/>
    </row>
    <row r="431" spans="1:8" x14ac:dyDescent="0.25">
      <c r="A431" s="198"/>
      <c r="B431" s="254"/>
      <c r="C431" s="288"/>
      <c r="D431" s="289"/>
      <c r="E431" s="207"/>
      <c r="F431" s="208"/>
      <c r="G431" s="202"/>
      <c r="H431" s="202"/>
    </row>
    <row r="432" spans="1:8" x14ac:dyDescent="0.25">
      <c r="A432" s="448"/>
      <c r="B432" s="254"/>
      <c r="C432" s="452"/>
      <c r="D432" s="289"/>
      <c r="E432" s="453"/>
      <c r="F432" s="454"/>
      <c r="G432" s="422"/>
      <c r="H432" s="202"/>
    </row>
    <row r="433" spans="1:8" ht="26.5" customHeight="1" x14ac:dyDescent="0.25">
      <c r="A433" s="526" t="s">
        <v>358</v>
      </c>
      <c r="B433" s="527"/>
      <c r="C433" s="527"/>
      <c r="D433" s="527"/>
      <c r="E433" s="527"/>
      <c r="F433" s="527"/>
      <c r="G433" s="528"/>
      <c r="H433" s="423">
        <f>SUM(H395:H416)</f>
        <v>0</v>
      </c>
    </row>
    <row r="434" spans="1:8" ht="26.5" customHeight="1" x14ac:dyDescent="0.25">
      <c r="A434" s="529" t="s">
        <v>1541</v>
      </c>
      <c r="B434" s="530"/>
      <c r="C434" s="530"/>
      <c r="D434" s="530"/>
      <c r="E434" s="530"/>
      <c r="F434" s="530"/>
      <c r="G434" s="531"/>
      <c r="H434" s="423">
        <f>H433</f>
        <v>0</v>
      </c>
    </row>
    <row r="435" spans="1:8" x14ac:dyDescent="0.25">
      <c r="A435" s="194"/>
      <c r="B435" s="195"/>
      <c r="C435" s="195"/>
      <c r="D435" s="215" t="s">
        <v>185</v>
      </c>
      <c r="E435" s="196"/>
      <c r="F435" s="197"/>
      <c r="G435" s="201"/>
      <c r="H435" s="202"/>
    </row>
    <row r="436" spans="1:8" x14ac:dyDescent="0.25">
      <c r="A436" s="194" t="s">
        <v>1219</v>
      </c>
      <c r="B436" s="195"/>
      <c r="C436" s="195" t="s">
        <v>59</v>
      </c>
      <c r="D436" s="194" t="s">
        <v>210</v>
      </c>
      <c r="E436" s="196"/>
      <c r="F436" s="197"/>
      <c r="G436" s="201"/>
      <c r="H436" s="202"/>
    </row>
    <row r="437" spans="1:8" x14ac:dyDescent="0.25">
      <c r="A437" s="194"/>
      <c r="B437" s="195"/>
      <c r="C437" s="195"/>
      <c r="D437" s="194" t="s">
        <v>207</v>
      </c>
      <c r="E437" s="196" t="s">
        <v>202</v>
      </c>
      <c r="F437" s="240">
        <v>0.06</v>
      </c>
      <c r="G437" s="201"/>
      <c r="H437" s="202">
        <f t="shared" ref="H437" si="61">G437*F437</f>
        <v>0</v>
      </c>
    </row>
    <row r="438" spans="1:8" x14ac:dyDescent="0.25">
      <c r="A438" s="194"/>
      <c r="B438" s="195"/>
      <c r="C438" s="195"/>
      <c r="D438" s="194"/>
      <c r="E438" s="196"/>
      <c r="F438" s="197"/>
      <c r="G438" s="201"/>
      <c r="H438" s="202"/>
    </row>
    <row r="439" spans="1:8" x14ac:dyDescent="0.25">
      <c r="A439" s="194" t="s">
        <v>1246</v>
      </c>
      <c r="B439" s="195"/>
      <c r="C439" s="195" t="s">
        <v>59</v>
      </c>
      <c r="D439" s="194" t="s">
        <v>211</v>
      </c>
      <c r="E439" s="196"/>
      <c r="F439" s="197"/>
      <c r="G439" s="201"/>
      <c r="H439" s="202"/>
    </row>
    <row r="440" spans="1:8" x14ac:dyDescent="0.25">
      <c r="A440" s="194"/>
      <c r="B440" s="195"/>
      <c r="C440" s="195"/>
      <c r="D440" s="194" t="s">
        <v>207</v>
      </c>
      <c r="E440" s="196" t="s">
        <v>202</v>
      </c>
      <c r="F440" s="197">
        <f>(F459*125*0.001)+(F461*125*0.001)+(F462*125*0.0014)</f>
        <v>2.875</v>
      </c>
      <c r="G440" s="201"/>
      <c r="H440" s="202">
        <f t="shared" ref="H440" si="62">G440*F440</f>
        <v>0</v>
      </c>
    </row>
    <row r="441" spans="1:8" x14ac:dyDescent="0.25">
      <c r="A441" s="194"/>
      <c r="B441" s="195"/>
      <c r="C441" s="195"/>
      <c r="D441" s="194"/>
      <c r="E441" s="196"/>
      <c r="F441" s="197"/>
      <c r="G441" s="201"/>
      <c r="H441" s="202"/>
    </row>
    <row r="442" spans="1:8" x14ac:dyDescent="0.25">
      <c r="A442" s="216"/>
      <c r="B442" s="195"/>
      <c r="C442" s="195"/>
      <c r="D442" s="194" t="s">
        <v>203</v>
      </c>
      <c r="E442" s="196"/>
      <c r="F442" s="197"/>
      <c r="G442" s="201"/>
      <c r="H442" s="202"/>
    </row>
    <row r="443" spans="1:8" x14ac:dyDescent="0.25">
      <c r="A443" s="216" t="s">
        <v>999</v>
      </c>
      <c r="B443" s="195"/>
      <c r="C443" s="195"/>
      <c r="D443" s="194" t="s">
        <v>204</v>
      </c>
      <c r="E443" s="196" t="s">
        <v>25</v>
      </c>
      <c r="F443" s="197"/>
      <c r="G443" s="201"/>
      <c r="H443" s="202">
        <f t="shared" ref="H443:H445" si="63">G443*F443</f>
        <v>0</v>
      </c>
    </row>
    <row r="444" spans="1:8" x14ac:dyDescent="0.25">
      <c r="A444" s="216" t="s">
        <v>1000</v>
      </c>
      <c r="B444" s="195"/>
      <c r="C444" s="195"/>
      <c r="D444" s="194" t="s">
        <v>205</v>
      </c>
      <c r="E444" s="196" t="s">
        <v>25</v>
      </c>
      <c r="F444" s="197"/>
      <c r="G444" s="201"/>
      <c r="H444" s="202">
        <f t="shared" si="63"/>
        <v>0</v>
      </c>
    </row>
    <row r="445" spans="1:8" x14ac:dyDescent="0.25">
      <c r="A445" s="216" t="s">
        <v>1247</v>
      </c>
      <c r="B445" s="195"/>
      <c r="C445" s="195"/>
      <c r="D445" s="194" t="s">
        <v>206</v>
      </c>
      <c r="E445" s="196" t="s">
        <v>25</v>
      </c>
      <c r="F445" s="197"/>
      <c r="G445" s="201"/>
      <c r="H445" s="202">
        <f t="shared" si="63"/>
        <v>0</v>
      </c>
    </row>
    <row r="446" spans="1:8" x14ac:dyDescent="0.25">
      <c r="A446" s="194"/>
      <c r="B446" s="195"/>
      <c r="C446" s="195"/>
      <c r="D446" s="194"/>
      <c r="E446" s="196"/>
      <c r="F446" s="197"/>
      <c r="G446" s="201"/>
      <c r="H446" s="202"/>
    </row>
    <row r="447" spans="1:8" x14ac:dyDescent="0.25">
      <c r="A447" s="194"/>
      <c r="B447" s="195"/>
      <c r="C447" s="195"/>
      <c r="D447" s="194" t="s">
        <v>218</v>
      </c>
      <c r="E447" s="196"/>
      <c r="F447" s="197"/>
      <c r="G447" s="201"/>
      <c r="H447" s="202"/>
    </row>
    <row r="448" spans="1:8" x14ac:dyDescent="0.25">
      <c r="A448" s="216" t="s">
        <v>1248</v>
      </c>
      <c r="B448" s="195"/>
      <c r="C448" s="195" t="s">
        <v>14</v>
      </c>
      <c r="D448" s="194" t="s">
        <v>219</v>
      </c>
      <c r="E448" s="196" t="s">
        <v>25</v>
      </c>
      <c r="F448" s="197">
        <v>10</v>
      </c>
      <c r="G448" s="201"/>
      <c r="H448" s="202">
        <f t="shared" ref="H448:H451" si="64">G448*F448</f>
        <v>0</v>
      </c>
    </row>
    <row r="449" spans="1:8" x14ac:dyDescent="0.25">
      <c r="A449" s="216" t="s">
        <v>1249</v>
      </c>
      <c r="B449" s="195"/>
      <c r="C449" s="195" t="s">
        <v>17</v>
      </c>
      <c r="D449" s="194" t="s">
        <v>220</v>
      </c>
      <c r="E449" s="196" t="s">
        <v>34</v>
      </c>
      <c r="F449" s="197"/>
      <c r="G449" s="201"/>
      <c r="H449" s="202">
        <f t="shared" si="64"/>
        <v>0</v>
      </c>
    </row>
    <row r="450" spans="1:8" x14ac:dyDescent="0.25">
      <c r="A450" s="216" t="s">
        <v>1250</v>
      </c>
      <c r="B450" s="195"/>
      <c r="C450" s="195" t="s">
        <v>17</v>
      </c>
      <c r="D450" s="194" t="s">
        <v>221</v>
      </c>
      <c r="E450" s="196" t="s">
        <v>25</v>
      </c>
      <c r="F450" s="197"/>
      <c r="G450" s="201"/>
      <c r="H450" s="202">
        <f t="shared" si="64"/>
        <v>0</v>
      </c>
    </row>
    <row r="451" spans="1:8" x14ac:dyDescent="0.25">
      <c r="A451" s="216" t="s">
        <v>1251</v>
      </c>
      <c r="B451" s="195"/>
      <c r="C451" s="195" t="s">
        <v>17</v>
      </c>
      <c r="D451" s="194" t="s">
        <v>222</v>
      </c>
      <c r="E451" s="196" t="s">
        <v>34</v>
      </c>
      <c r="F451" s="197"/>
      <c r="G451" s="201"/>
      <c r="H451" s="202">
        <f t="shared" si="64"/>
        <v>0</v>
      </c>
    </row>
    <row r="452" spans="1:8" x14ac:dyDescent="0.25">
      <c r="A452" s="194"/>
      <c r="B452" s="195"/>
      <c r="C452" s="195"/>
      <c r="D452" s="194"/>
      <c r="E452" s="196"/>
      <c r="F452" s="197"/>
      <c r="G452" s="201"/>
      <c r="H452" s="202"/>
    </row>
    <row r="453" spans="1:8" x14ac:dyDescent="0.25">
      <c r="A453" s="194"/>
      <c r="B453" s="195"/>
      <c r="C453" s="195"/>
      <c r="D453" s="194" t="s">
        <v>223</v>
      </c>
      <c r="E453" s="196"/>
      <c r="F453" s="197"/>
      <c r="G453" s="201"/>
      <c r="H453" s="202"/>
    </row>
    <row r="454" spans="1:8" x14ac:dyDescent="0.25">
      <c r="A454" s="216" t="s">
        <v>1252</v>
      </c>
      <c r="B454" s="195"/>
      <c r="C454" s="195" t="s">
        <v>138</v>
      </c>
      <c r="D454" s="194" t="s">
        <v>61</v>
      </c>
      <c r="E454" s="196" t="s">
        <v>34</v>
      </c>
      <c r="F454" s="197">
        <v>7</v>
      </c>
      <c r="G454" s="201"/>
      <c r="H454" s="202">
        <f t="shared" ref="H454:H455" si="65">G454*F454</f>
        <v>0</v>
      </c>
    </row>
    <row r="455" spans="1:8" x14ac:dyDescent="0.25">
      <c r="A455" s="216" t="s">
        <v>1253</v>
      </c>
      <c r="B455" s="195"/>
      <c r="C455" s="195" t="s">
        <v>138</v>
      </c>
      <c r="D455" s="194" t="s">
        <v>62</v>
      </c>
      <c r="E455" s="196" t="s">
        <v>34</v>
      </c>
      <c r="F455" s="197">
        <v>10</v>
      </c>
      <c r="G455" s="201"/>
      <c r="H455" s="202">
        <f t="shared" si="65"/>
        <v>0</v>
      </c>
    </row>
    <row r="456" spans="1:8" x14ac:dyDescent="0.25">
      <c r="A456" s="194"/>
      <c r="B456" s="195"/>
      <c r="C456" s="195"/>
      <c r="D456" s="194"/>
      <c r="E456" s="196"/>
      <c r="F456" s="197"/>
      <c r="G456" s="201"/>
      <c r="H456" s="202"/>
    </row>
    <row r="457" spans="1:8" x14ac:dyDescent="0.25">
      <c r="A457" s="194"/>
      <c r="B457" s="195"/>
      <c r="C457" s="195"/>
      <c r="D457" s="194" t="s">
        <v>216</v>
      </c>
      <c r="E457" s="196"/>
      <c r="F457" s="197"/>
      <c r="G457" s="191"/>
      <c r="H457" s="212"/>
    </row>
    <row r="458" spans="1:8" x14ac:dyDescent="0.25">
      <c r="A458" s="216" t="s">
        <v>1254</v>
      </c>
      <c r="B458" s="195"/>
      <c r="C458" s="195" t="s">
        <v>17</v>
      </c>
      <c r="D458" s="194" t="s">
        <v>212</v>
      </c>
      <c r="E458" s="196" t="s">
        <v>34</v>
      </c>
      <c r="F458" s="197">
        <v>0</v>
      </c>
      <c r="G458" s="201"/>
      <c r="H458" s="202">
        <f t="shared" ref="H458:H462" si="66">G458*F458</f>
        <v>0</v>
      </c>
    </row>
    <row r="459" spans="1:8" x14ac:dyDescent="0.25">
      <c r="A459" s="216" t="s">
        <v>1255</v>
      </c>
      <c r="B459" s="195"/>
      <c r="C459" s="195" t="s">
        <v>17</v>
      </c>
      <c r="D459" s="194" t="s">
        <v>213</v>
      </c>
      <c r="E459" s="196" t="s">
        <v>34</v>
      </c>
      <c r="F459" s="197">
        <v>5</v>
      </c>
      <c r="G459" s="201"/>
      <c r="H459" s="202">
        <f t="shared" si="66"/>
        <v>0</v>
      </c>
    </row>
    <row r="460" spans="1:8" x14ac:dyDescent="0.25">
      <c r="A460" s="216" t="s">
        <v>1256</v>
      </c>
      <c r="B460" s="195"/>
      <c r="C460" s="195" t="s">
        <v>17</v>
      </c>
      <c r="D460" s="194" t="s">
        <v>214</v>
      </c>
      <c r="E460" s="196" t="s">
        <v>34</v>
      </c>
      <c r="F460" s="197">
        <v>0</v>
      </c>
      <c r="G460" s="201"/>
      <c r="H460" s="202">
        <f t="shared" si="66"/>
        <v>0</v>
      </c>
    </row>
    <row r="461" spans="1:8" x14ac:dyDescent="0.25">
      <c r="A461" s="216" t="s">
        <v>1257</v>
      </c>
      <c r="B461" s="195"/>
      <c r="C461" s="195" t="s">
        <v>17</v>
      </c>
      <c r="D461" s="194" t="s">
        <v>215</v>
      </c>
      <c r="E461" s="196" t="s">
        <v>34</v>
      </c>
      <c r="F461" s="197">
        <v>4</v>
      </c>
      <c r="G461" s="201"/>
      <c r="H461" s="202">
        <f t="shared" si="66"/>
        <v>0</v>
      </c>
    </row>
    <row r="462" spans="1:8" x14ac:dyDescent="0.25">
      <c r="A462" s="216" t="s">
        <v>1258</v>
      </c>
      <c r="B462" s="195"/>
      <c r="C462" s="195" t="s">
        <v>17</v>
      </c>
      <c r="D462" s="194" t="s">
        <v>217</v>
      </c>
      <c r="E462" s="196" t="s">
        <v>34</v>
      </c>
      <c r="F462" s="197">
        <v>10</v>
      </c>
      <c r="G462" s="201"/>
      <c r="H462" s="202">
        <f t="shared" si="66"/>
        <v>0</v>
      </c>
    </row>
    <row r="463" spans="1:8" ht="13.15" hidden="1" customHeight="1" x14ac:dyDescent="0.25">
      <c r="A463" s="216" t="s">
        <v>1259</v>
      </c>
      <c r="B463" s="195"/>
      <c r="C463" s="195"/>
      <c r="D463" s="194" t="s">
        <v>283</v>
      </c>
      <c r="E463" s="196"/>
      <c r="F463" s="197"/>
      <c r="G463" s="201"/>
      <c r="H463" s="202"/>
    </row>
    <row r="464" spans="1:8" ht="13.15" hidden="1" customHeight="1" x14ac:dyDescent="0.25">
      <c r="A464" s="216" t="s">
        <v>1260</v>
      </c>
      <c r="B464" s="195"/>
      <c r="C464" s="195" t="s">
        <v>17</v>
      </c>
      <c r="D464" s="194" t="s">
        <v>212</v>
      </c>
      <c r="E464" s="196" t="s">
        <v>34</v>
      </c>
      <c r="F464" s="197"/>
      <c r="G464" s="201"/>
      <c r="H464" s="202">
        <f t="shared" ref="H464:H469" si="67">G464*F464</f>
        <v>0</v>
      </c>
    </row>
    <row r="465" spans="1:8" ht="13.15" hidden="1" customHeight="1" x14ac:dyDescent="0.25">
      <c r="A465" s="216" t="s">
        <v>1261</v>
      </c>
      <c r="B465" s="195"/>
      <c r="C465" s="195" t="s">
        <v>17</v>
      </c>
      <c r="D465" s="194" t="s">
        <v>213</v>
      </c>
      <c r="E465" s="196" t="s">
        <v>34</v>
      </c>
      <c r="F465" s="197"/>
      <c r="G465" s="201"/>
      <c r="H465" s="202">
        <f t="shared" si="67"/>
        <v>0</v>
      </c>
    </row>
    <row r="466" spans="1:8" ht="13.15" hidden="1" customHeight="1" x14ac:dyDescent="0.25">
      <c r="A466" s="216" t="s">
        <v>1262</v>
      </c>
      <c r="B466" s="195"/>
      <c r="C466" s="195" t="s">
        <v>17</v>
      </c>
      <c r="D466" s="194" t="s">
        <v>214</v>
      </c>
      <c r="E466" s="196" t="s">
        <v>34</v>
      </c>
      <c r="F466" s="197"/>
      <c r="G466" s="201"/>
      <c r="H466" s="202">
        <f t="shared" si="67"/>
        <v>0</v>
      </c>
    </row>
    <row r="467" spans="1:8" ht="13.15" hidden="1" customHeight="1" x14ac:dyDescent="0.25">
      <c r="A467" s="216" t="s">
        <v>1263</v>
      </c>
      <c r="B467" s="195"/>
      <c r="C467" s="195" t="s">
        <v>17</v>
      </c>
      <c r="D467" s="194" t="s">
        <v>215</v>
      </c>
      <c r="E467" s="196" t="s">
        <v>34</v>
      </c>
      <c r="F467" s="197"/>
      <c r="G467" s="201"/>
      <c r="H467" s="202">
        <f t="shared" si="67"/>
        <v>0</v>
      </c>
    </row>
    <row r="468" spans="1:8" ht="13.15" hidden="1" customHeight="1" x14ac:dyDescent="0.25">
      <c r="A468" s="216" t="s">
        <v>1264</v>
      </c>
      <c r="B468" s="195"/>
      <c r="C468" s="195" t="s">
        <v>17</v>
      </c>
      <c r="D468" s="194" t="s">
        <v>217</v>
      </c>
      <c r="E468" s="196" t="s">
        <v>34</v>
      </c>
      <c r="F468" s="197"/>
      <c r="G468" s="201"/>
      <c r="H468" s="202">
        <f t="shared" si="67"/>
        <v>0</v>
      </c>
    </row>
    <row r="469" spans="1:8" ht="13.15" hidden="1" customHeight="1" x14ac:dyDescent="0.25">
      <c r="A469" s="216" t="s">
        <v>1265</v>
      </c>
      <c r="B469" s="195"/>
      <c r="C469" s="195"/>
      <c r="D469" s="194" t="s">
        <v>251</v>
      </c>
      <c r="E469" s="196" t="s">
        <v>34</v>
      </c>
      <c r="F469" s="197"/>
      <c r="G469" s="201"/>
      <c r="H469" s="202">
        <f t="shared" si="67"/>
        <v>0</v>
      </c>
    </row>
    <row r="470" spans="1:8" ht="13.15" hidden="1" customHeight="1" x14ac:dyDescent="0.25">
      <c r="A470" s="216" t="s">
        <v>1266</v>
      </c>
      <c r="B470" s="195"/>
      <c r="C470" s="195"/>
      <c r="E470" s="196" t="s">
        <v>34</v>
      </c>
      <c r="F470" s="197"/>
      <c r="G470" s="201"/>
      <c r="H470" s="202"/>
    </row>
    <row r="471" spans="1:8" x14ac:dyDescent="0.25">
      <c r="A471" s="198"/>
      <c r="B471" s="199"/>
      <c r="C471" s="199"/>
      <c r="D471" s="198"/>
      <c r="E471" s="207"/>
      <c r="F471" s="208"/>
      <c r="G471" s="221"/>
      <c r="H471" s="202"/>
    </row>
    <row r="472" spans="1:8" x14ac:dyDescent="0.25">
      <c r="A472" s="194"/>
      <c r="B472" s="195"/>
      <c r="C472" s="195"/>
      <c r="D472" s="194"/>
      <c r="E472" s="196"/>
      <c r="F472" s="197"/>
      <c r="G472" s="201"/>
      <c r="H472" s="202"/>
    </row>
    <row r="473" spans="1:8" x14ac:dyDescent="0.25">
      <c r="A473" s="194"/>
      <c r="B473" s="195"/>
      <c r="C473" s="195"/>
      <c r="D473" s="194" t="s">
        <v>248</v>
      </c>
      <c r="E473" s="196"/>
      <c r="F473" s="197"/>
      <c r="G473" s="201"/>
      <c r="H473" s="202"/>
    </row>
    <row r="474" spans="1:8" ht="23" x14ac:dyDescent="0.25">
      <c r="A474" s="216" t="s">
        <v>1259</v>
      </c>
      <c r="B474" s="195"/>
      <c r="C474" s="195"/>
      <c r="D474" s="194" t="s">
        <v>292</v>
      </c>
      <c r="E474" s="196" t="s">
        <v>7</v>
      </c>
      <c r="F474" s="197">
        <v>1</v>
      </c>
      <c r="G474" s="201"/>
      <c r="H474" s="202">
        <f>G474</f>
        <v>0</v>
      </c>
    </row>
    <row r="475" spans="1:8" x14ac:dyDescent="0.25">
      <c r="A475" s="194"/>
      <c r="B475" s="195"/>
      <c r="C475" s="195"/>
      <c r="D475" s="194"/>
      <c r="E475" s="196"/>
      <c r="F475" s="197"/>
      <c r="G475" s="201"/>
      <c r="H475" s="202"/>
    </row>
    <row r="476" spans="1:8" x14ac:dyDescent="0.25">
      <c r="A476" s="194"/>
      <c r="B476" s="195"/>
      <c r="C476" s="195" t="s">
        <v>227</v>
      </c>
      <c r="D476" s="194" t="s">
        <v>228</v>
      </c>
      <c r="E476" s="196"/>
      <c r="F476" s="197"/>
      <c r="G476" s="201"/>
      <c r="H476" s="202"/>
    </row>
    <row r="477" spans="1:8" x14ac:dyDescent="0.25">
      <c r="A477" s="194"/>
      <c r="B477" s="195"/>
      <c r="C477" s="195"/>
      <c r="D477" s="194" t="s">
        <v>252</v>
      </c>
      <c r="E477" s="196"/>
      <c r="F477" s="197"/>
      <c r="G477" s="201"/>
      <c r="H477" s="202"/>
    </row>
    <row r="478" spans="1:8" x14ac:dyDescent="0.25">
      <c r="A478" s="216" t="s">
        <v>1260</v>
      </c>
      <c r="B478" s="195"/>
      <c r="C478" s="195"/>
      <c r="D478" s="194" t="s">
        <v>253</v>
      </c>
      <c r="E478" s="196" t="s">
        <v>149</v>
      </c>
      <c r="F478" s="197"/>
      <c r="G478" s="201"/>
      <c r="H478" s="223">
        <f t="shared" ref="H478:H480" si="68">G478*F478</f>
        <v>0</v>
      </c>
    </row>
    <row r="479" spans="1:8" x14ac:dyDescent="0.25">
      <c r="A479" s="216" t="s">
        <v>1261</v>
      </c>
      <c r="B479" s="195"/>
      <c r="C479" s="195"/>
      <c r="D479" s="194" t="s">
        <v>254</v>
      </c>
      <c r="E479" s="196" t="s">
        <v>149</v>
      </c>
      <c r="F479" s="197"/>
      <c r="G479" s="201"/>
      <c r="H479" s="223">
        <f t="shared" si="68"/>
        <v>0</v>
      </c>
    </row>
    <row r="480" spans="1:8" x14ac:dyDescent="0.25">
      <c r="A480" s="216" t="s">
        <v>1262</v>
      </c>
      <c r="B480" s="195"/>
      <c r="C480" s="195"/>
      <c r="D480" s="194" t="s">
        <v>255</v>
      </c>
      <c r="E480" s="196" t="s">
        <v>149</v>
      </c>
      <c r="F480" s="197"/>
      <c r="G480" s="201"/>
      <c r="H480" s="223">
        <f t="shared" si="68"/>
        <v>0</v>
      </c>
    </row>
    <row r="481" spans="1:8" x14ac:dyDescent="0.25">
      <c r="A481" s="424"/>
      <c r="B481" s="199"/>
      <c r="C481" s="199"/>
      <c r="D481" s="198"/>
      <c r="E481" s="207"/>
      <c r="F481" s="208"/>
      <c r="G481" s="221"/>
      <c r="H481" s="223"/>
    </row>
    <row r="482" spans="1:8" x14ac:dyDescent="0.25">
      <c r="A482" s="424"/>
      <c r="B482" s="199"/>
      <c r="C482" s="199"/>
      <c r="D482" s="198"/>
      <c r="E482" s="207"/>
      <c r="F482" s="208"/>
      <c r="G482" s="221"/>
      <c r="H482" s="223"/>
    </row>
    <row r="483" spans="1:8" ht="26.5" customHeight="1" x14ac:dyDescent="0.25">
      <c r="A483" s="532" t="s">
        <v>358</v>
      </c>
      <c r="B483" s="533"/>
      <c r="C483" s="533"/>
      <c r="D483" s="533"/>
      <c r="E483" s="533"/>
      <c r="F483" s="533"/>
      <c r="G483" s="534"/>
      <c r="H483" s="425">
        <f>SUM(H434:H482)</f>
        <v>0</v>
      </c>
    </row>
    <row r="484" spans="1:8" ht="26.5" customHeight="1" x14ac:dyDescent="0.25">
      <c r="A484" s="535" t="s">
        <v>1541</v>
      </c>
      <c r="B484" s="536"/>
      <c r="C484" s="536"/>
      <c r="D484" s="536"/>
      <c r="E484" s="536"/>
      <c r="F484" s="536"/>
      <c r="G484" s="537"/>
      <c r="H484" s="415">
        <f>H483</f>
        <v>0</v>
      </c>
    </row>
    <row r="485" spans="1:8" ht="26.5" customHeight="1" x14ac:dyDescent="0.25">
      <c r="A485" s="416"/>
      <c r="B485" s="289"/>
      <c r="C485" s="414"/>
      <c r="D485" s="414"/>
      <c r="E485" s="414"/>
      <c r="F485" s="414"/>
      <c r="G485" s="426"/>
      <c r="H485" s="202"/>
    </row>
    <row r="486" spans="1:8" x14ac:dyDescent="0.25">
      <c r="A486" s="194"/>
      <c r="B486" s="195"/>
      <c r="C486" s="195"/>
      <c r="D486" s="215" t="s">
        <v>240</v>
      </c>
      <c r="E486" s="196"/>
      <c r="F486" s="197"/>
      <c r="G486" s="201"/>
      <c r="H486" s="202"/>
    </row>
    <row r="487" spans="1:8" x14ac:dyDescent="0.25">
      <c r="A487" s="194"/>
      <c r="B487" s="195"/>
      <c r="C487" s="194"/>
      <c r="D487" s="194"/>
      <c r="E487" s="224"/>
      <c r="F487" s="197"/>
      <c r="G487" s="201"/>
      <c r="H487" s="202"/>
    </row>
    <row r="488" spans="1:8" x14ac:dyDescent="0.25">
      <c r="A488" s="194"/>
      <c r="B488" s="194"/>
      <c r="C488" s="195" t="s">
        <v>18</v>
      </c>
      <c r="D488" s="222" t="s">
        <v>236</v>
      </c>
      <c r="E488" s="196"/>
      <c r="F488" s="197"/>
      <c r="G488" s="201"/>
      <c r="H488" s="202"/>
    </row>
    <row r="489" spans="1:8" x14ac:dyDescent="0.25">
      <c r="A489" s="216" t="s">
        <v>1263</v>
      </c>
      <c r="B489" s="194"/>
      <c r="C489" s="225"/>
      <c r="D489" s="213" t="s">
        <v>237</v>
      </c>
      <c r="E489" s="196" t="s">
        <v>25</v>
      </c>
      <c r="F489" s="197">
        <v>5</v>
      </c>
      <c r="G489" s="201"/>
      <c r="H489" s="202">
        <f t="shared" ref="H489:H492" si="69">G489*F489</f>
        <v>0</v>
      </c>
    </row>
    <row r="490" spans="1:8" x14ac:dyDescent="0.25">
      <c r="A490" s="216" t="s">
        <v>1264</v>
      </c>
      <c r="B490" s="194"/>
      <c r="C490" s="194"/>
      <c r="D490" s="213" t="s">
        <v>238</v>
      </c>
      <c r="E490" s="196" t="s">
        <v>25</v>
      </c>
      <c r="F490" s="197">
        <v>10</v>
      </c>
      <c r="G490" s="201"/>
      <c r="H490" s="202">
        <f t="shared" si="69"/>
        <v>0</v>
      </c>
    </row>
    <row r="491" spans="1:8" x14ac:dyDescent="0.25">
      <c r="A491" s="216" t="s">
        <v>1265</v>
      </c>
      <c r="B491" s="195"/>
      <c r="C491" s="194"/>
      <c r="D491" s="222" t="s">
        <v>239</v>
      </c>
      <c r="E491" s="224" t="s">
        <v>25</v>
      </c>
      <c r="F491" s="197">
        <v>0</v>
      </c>
      <c r="G491" s="201"/>
      <c r="H491" s="202">
        <f t="shared" si="69"/>
        <v>0</v>
      </c>
    </row>
    <row r="492" spans="1:8" x14ac:dyDescent="0.25">
      <c r="A492" s="216" t="s">
        <v>1266</v>
      </c>
      <c r="B492" s="195"/>
      <c r="C492" s="194"/>
      <c r="D492" s="222" t="s">
        <v>241</v>
      </c>
      <c r="E492" s="224" t="s">
        <v>25</v>
      </c>
      <c r="F492" s="197">
        <v>23</v>
      </c>
      <c r="G492" s="201"/>
      <c r="H492" s="202">
        <f t="shared" si="69"/>
        <v>0</v>
      </c>
    </row>
    <row r="493" spans="1:8" x14ac:dyDescent="0.25">
      <c r="A493" s="216" t="s">
        <v>1267</v>
      </c>
      <c r="B493" s="195"/>
      <c r="C493" s="194"/>
      <c r="D493" s="222" t="s">
        <v>983</v>
      </c>
      <c r="E493" s="224" t="s">
        <v>25</v>
      </c>
      <c r="F493" s="197"/>
      <c r="G493" s="201"/>
      <c r="H493" s="202">
        <f>F493*G493</f>
        <v>0</v>
      </c>
    </row>
    <row r="494" spans="1:8" x14ac:dyDescent="0.25">
      <c r="A494" s="194"/>
      <c r="B494" s="195"/>
      <c r="C494" s="194"/>
      <c r="D494" s="222"/>
      <c r="E494" s="224"/>
      <c r="F494" s="197"/>
      <c r="G494" s="201"/>
      <c r="H494" s="202"/>
    </row>
    <row r="495" spans="1:8" x14ac:dyDescent="0.25">
      <c r="A495" s="194"/>
      <c r="B495" s="195"/>
      <c r="C495" s="194" t="s">
        <v>57</v>
      </c>
      <c r="D495" s="194" t="s">
        <v>242</v>
      </c>
      <c r="E495" s="196"/>
      <c r="F495" s="197"/>
      <c r="G495" s="201"/>
      <c r="H495" s="202"/>
    </row>
    <row r="496" spans="1:8" x14ac:dyDescent="0.25">
      <c r="A496" s="194"/>
      <c r="B496" s="195"/>
      <c r="C496" s="194"/>
      <c r="D496" s="194"/>
      <c r="E496" s="196"/>
      <c r="F496" s="197"/>
      <c r="G496" s="201"/>
      <c r="H496" s="202"/>
    </row>
    <row r="497" spans="1:8" x14ac:dyDescent="0.25">
      <c r="A497" s="194"/>
      <c r="B497" s="195"/>
      <c r="C497" s="194"/>
      <c r="D497" s="194" t="s">
        <v>245</v>
      </c>
      <c r="E497" s="196"/>
      <c r="F497" s="197"/>
      <c r="G497" s="201"/>
      <c r="H497" s="202"/>
    </row>
    <row r="498" spans="1:8" x14ac:dyDescent="0.25">
      <c r="A498" s="216" t="s">
        <v>1268</v>
      </c>
      <c r="B498" s="195"/>
      <c r="C498" s="194"/>
      <c r="D498" s="194" t="s">
        <v>246</v>
      </c>
      <c r="E498" s="196" t="s">
        <v>5</v>
      </c>
      <c r="F498" s="197">
        <f>(2*2.65)+(2*2.8)</f>
        <v>10.899999999999999</v>
      </c>
      <c r="G498" s="201"/>
      <c r="H498" s="202">
        <f t="shared" ref="H498:H499" si="70">G498*F498</f>
        <v>0</v>
      </c>
    </row>
    <row r="499" spans="1:8" x14ac:dyDescent="0.25">
      <c r="A499" s="216" t="s">
        <v>1269</v>
      </c>
      <c r="B499" s="195"/>
      <c r="C499" s="194"/>
      <c r="D499" s="194" t="s">
        <v>247</v>
      </c>
      <c r="E499" s="196" t="s">
        <v>5</v>
      </c>
      <c r="F499" s="197">
        <f>(2*2.65)+(2*2.8)</f>
        <v>10.899999999999999</v>
      </c>
      <c r="G499" s="201"/>
      <c r="H499" s="202">
        <f t="shared" si="70"/>
        <v>0</v>
      </c>
    </row>
    <row r="500" spans="1:8" x14ac:dyDescent="0.25">
      <c r="A500" s="194"/>
      <c r="B500" s="195"/>
      <c r="C500" s="194"/>
      <c r="D500" s="194"/>
      <c r="E500" s="196"/>
      <c r="F500" s="228"/>
      <c r="G500" s="229"/>
      <c r="H500" s="230"/>
    </row>
    <row r="501" spans="1:8" ht="23" x14ac:dyDescent="0.25">
      <c r="A501" s="194"/>
      <c r="B501" s="195"/>
      <c r="C501" s="194"/>
      <c r="D501" s="194" t="s">
        <v>224</v>
      </c>
      <c r="E501" s="196"/>
      <c r="F501" s="197"/>
      <c r="G501" s="229"/>
      <c r="H501" s="230"/>
    </row>
    <row r="502" spans="1:8" x14ac:dyDescent="0.25">
      <c r="A502" s="216" t="s">
        <v>1270</v>
      </c>
      <c r="B502" s="195"/>
      <c r="C502" s="194"/>
      <c r="D502" s="194" t="s">
        <v>225</v>
      </c>
      <c r="E502" s="196" t="s">
        <v>47</v>
      </c>
      <c r="F502" s="197"/>
      <c r="G502" s="201"/>
      <c r="H502" s="202">
        <f t="shared" ref="H502:H503" si="71">G502*F502</f>
        <v>0</v>
      </c>
    </row>
    <row r="503" spans="1:8" x14ac:dyDescent="0.25">
      <c r="A503" s="216" t="s">
        <v>1271</v>
      </c>
      <c r="B503" s="195"/>
      <c r="C503" s="194"/>
      <c r="D503" s="194" t="s">
        <v>226</v>
      </c>
      <c r="E503" s="196" t="s">
        <v>47</v>
      </c>
      <c r="F503" s="197"/>
      <c r="G503" s="201"/>
      <c r="H503" s="202">
        <f t="shared" si="71"/>
        <v>0</v>
      </c>
    </row>
    <row r="504" spans="1:8" x14ac:dyDescent="0.25">
      <c r="A504" s="194"/>
      <c r="B504" s="195"/>
      <c r="C504" s="194"/>
      <c r="D504" s="222"/>
      <c r="E504" s="224"/>
      <c r="F504" s="197"/>
      <c r="G504" s="201"/>
      <c r="H504" s="202"/>
    </row>
    <row r="505" spans="1:8" x14ac:dyDescent="0.25">
      <c r="A505" s="204"/>
      <c r="B505" s="199"/>
      <c r="C505" s="198"/>
      <c r="D505" s="231" t="s">
        <v>41</v>
      </c>
      <c r="E505" s="227"/>
      <c r="F505" s="208"/>
      <c r="G505" s="221"/>
      <c r="H505" s="202"/>
    </row>
    <row r="506" spans="1:8" x14ac:dyDescent="0.25">
      <c r="A506" s="198"/>
      <c r="B506" s="199"/>
      <c r="C506" s="198"/>
      <c r="D506" s="226"/>
      <c r="E506" s="227"/>
      <c r="F506" s="208"/>
      <c r="G506" s="221"/>
      <c r="H506" s="202"/>
    </row>
    <row r="507" spans="1:8" ht="27.65" customHeight="1" x14ac:dyDescent="0.25">
      <c r="A507" s="204" t="s">
        <v>1272</v>
      </c>
      <c r="B507" s="195"/>
      <c r="C507" s="195"/>
      <c r="D507" s="194" t="s">
        <v>249</v>
      </c>
      <c r="E507" s="196" t="s">
        <v>250</v>
      </c>
      <c r="F507" s="197"/>
      <c r="G507" s="201"/>
      <c r="H507" s="202">
        <f>G507</f>
        <v>0</v>
      </c>
    </row>
    <row r="508" spans="1:8" ht="25.9" customHeight="1" x14ac:dyDescent="0.25">
      <c r="A508" s="204"/>
      <c r="B508" s="199"/>
      <c r="C508" s="199"/>
      <c r="D508" s="198"/>
      <c r="E508" s="207"/>
      <c r="F508" s="208"/>
      <c r="G508" s="221"/>
      <c r="H508" s="202"/>
    </row>
    <row r="509" spans="1:8" ht="27.65" customHeight="1" x14ac:dyDescent="0.25">
      <c r="A509" s="204"/>
      <c r="B509" s="199"/>
      <c r="C509" s="199"/>
      <c r="D509" s="198"/>
      <c r="E509" s="207"/>
      <c r="F509" s="208"/>
      <c r="G509" s="221"/>
      <c r="H509" s="202"/>
    </row>
    <row r="510" spans="1:8" ht="27.65" customHeight="1" x14ac:dyDescent="0.25">
      <c r="A510" s="204"/>
      <c r="B510" s="199"/>
      <c r="C510" s="199"/>
      <c r="D510" s="198"/>
      <c r="E510" s="207"/>
      <c r="F510" s="208"/>
      <c r="G510" s="221"/>
      <c r="H510" s="202"/>
    </row>
    <row r="511" spans="1:8" ht="27.65" customHeight="1" x14ac:dyDescent="0.25">
      <c r="A511" s="204"/>
      <c r="B511" s="199"/>
      <c r="C511" s="199"/>
      <c r="D511" s="198"/>
      <c r="E511" s="207"/>
      <c r="F511" s="208"/>
      <c r="G511" s="221"/>
      <c r="H511" s="202"/>
    </row>
    <row r="512" spans="1:8" x14ac:dyDescent="0.25">
      <c r="A512" s="194"/>
      <c r="B512" s="195"/>
      <c r="C512" s="194"/>
      <c r="D512" s="194"/>
      <c r="E512" s="224"/>
      <c r="F512" s="197"/>
      <c r="G512" s="201"/>
      <c r="H512" s="202"/>
    </row>
    <row r="513" spans="1:8" ht="13.9" customHeight="1" x14ac:dyDescent="0.25">
      <c r="A513" s="194"/>
      <c r="B513" s="195"/>
      <c r="C513" s="194"/>
      <c r="D513" s="222"/>
      <c r="E513" s="224"/>
      <c r="F513" s="197"/>
      <c r="G513" s="201"/>
      <c r="H513" s="202"/>
    </row>
    <row r="514" spans="1:8" x14ac:dyDescent="0.25">
      <c r="A514" s="194"/>
      <c r="B514" s="195"/>
      <c r="C514" s="194"/>
      <c r="D514" s="222"/>
      <c r="E514" s="224"/>
      <c r="F514" s="197"/>
      <c r="G514" s="229"/>
      <c r="H514" s="230"/>
    </row>
    <row r="515" spans="1:8" x14ac:dyDescent="0.25">
      <c r="A515" s="540" t="s">
        <v>316</v>
      </c>
      <c r="B515" s="540"/>
      <c r="C515" s="540"/>
      <c r="D515" s="540"/>
      <c r="E515" s="540"/>
      <c r="F515" s="540"/>
      <c r="G515" s="540"/>
      <c r="H515" s="232">
        <f>SUM(H484:H514)</f>
        <v>0</v>
      </c>
    </row>
  </sheetData>
  <mergeCells count="47">
    <mergeCell ref="A130:G130"/>
    <mergeCell ref="A129:G129"/>
    <mergeCell ref="A94:G94"/>
    <mergeCell ref="A95:G95"/>
    <mergeCell ref="A394:G394"/>
    <mergeCell ref="E171:E172"/>
    <mergeCell ref="F171:F172"/>
    <mergeCell ref="A169:G169"/>
    <mergeCell ref="A170:G170"/>
    <mergeCell ref="A227:G227"/>
    <mergeCell ref="A228:G228"/>
    <mergeCell ref="G171:G172"/>
    <mergeCell ref="A276:G276"/>
    <mergeCell ref="A277:G277"/>
    <mergeCell ref="A1:H1"/>
    <mergeCell ref="G4:G5"/>
    <mergeCell ref="H4:H5"/>
    <mergeCell ref="A4:A5"/>
    <mergeCell ref="B4:B5"/>
    <mergeCell ref="C4:C5"/>
    <mergeCell ref="D4:D5"/>
    <mergeCell ref="E4:E5"/>
    <mergeCell ref="F4:F5"/>
    <mergeCell ref="A2:H2"/>
    <mergeCell ref="A47:G47"/>
    <mergeCell ref="A48:G48"/>
    <mergeCell ref="A515:G515"/>
    <mergeCell ref="H171:H172"/>
    <mergeCell ref="A336:A337"/>
    <mergeCell ref="B336:B337"/>
    <mergeCell ref="C336:C337"/>
    <mergeCell ref="D336:D337"/>
    <mergeCell ref="E336:E337"/>
    <mergeCell ref="F336:F337"/>
    <mergeCell ref="G336:G337"/>
    <mergeCell ref="H336:H337"/>
    <mergeCell ref="A171:A172"/>
    <mergeCell ref="B171:B172"/>
    <mergeCell ref="C171:C172"/>
    <mergeCell ref="D171:D172"/>
    <mergeCell ref="A433:G433"/>
    <mergeCell ref="A434:G434"/>
    <mergeCell ref="A483:G483"/>
    <mergeCell ref="A484:G484"/>
    <mergeCell ref="A333:G333"/>
    <mergeCell ref="A334:G334"/>
    <mergeCell ref="A395:G395"/>
  </mergeCells>
  <phoneticPr fontId="32" type="noConversion"/>
  <printOptions horizontalCentered="1"/>
  <pageMargins left="0.23622047244094491" right="0.23622047244094491" top="0.74803149606299213" bottom="0.74803149606299213" header="0.31496062992125984" footer="0.31496062992125984"/>
  <pageSetup paperSize="9" scale="85" fitToWidth="0" orientation="portrait" r:id="rId1"/>
  <headerFooter>
    <oddHeader>&amp;C&amp;72&amp;K00-014
DRAFT</oddHeader>
  </headerFooter>
  <rowBreaks count="10" manualBreakCount="10">
    <brk id="47" max="7" man="1"/>
    <brk id="94" max="7" man="1"/>
    <brk id="129" max="7" man="1"/>
    <brk id="169" max="7" man="1"/>
    <brk id="227" max="7" man="1"/>
    <brk id="276" max="7" man="1"/>
    <brk id="333" max="7" man="1"/>
    <brk id="394" max="7" man="1"/>
    <brk id="433" max="7" man="1"/>
    <brk id="483" max="7"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ED6F1-E4E7-4B66-A85E-9B78CC6D626B}">
  <dimension ref="A1:G316"/>
  <sheetViews>
    <sheetView showGridLines="0" view="pageBreakPreview" topLeftCell="A294" zoomScaleNormal="96" zoomScaleSheetLayoutView="100" workbookViewId="0">
      <selection activeCell="F282" sqref="F282:F284"/>
    </sheetView>
  </sheetViews>
  <sheetFormatPr defaultRowHeight="12.5" x14ac:dyDescent="0.25"/>
  <cols>
    <col min="1" max="1" width="6.54296875" style="185" customWidth="1"/>
    <col min="2" max="2" width="10.26953125" style="185" customWidth="1"/>
    <col min="3" max="3" width="40.26953125" style="185" customWidth="1"/>
    <col min="4" max="4" width="8.81640625" style="185"/>
    <col min="5" max="5" width="12.26953125" style="185" customWidth="1"/>
    <col min="6" max="6" width="13" style="185" customWidth="1"/>
    <col min="7" max="7" width="13.54296875" style="185" customWidth="1"/>
    <col min="15" max="15" width="10" bestFit="1" customWidth="1"/>
  </cols>
  <sheetData>
    <row r="1" spans="1:7" x14ac:dyDescent="0.25">
      <c r="A1" s="547"/>
      <c r="B1" s="547"/>
      <c r="C1" s="547"/>
      <c r="D1" s="547"/>
      <c r="E1" s="547"/>
      <c r="F1" s="547"/>
      <c r="G1" s="547"/>
    </row>
    <row r="2" spans="1:7" x14ac:dyDescent="0.25">
      <c r="A2" s="548" t="s">
        <v>778</v>
      </c>
      <c r="B2" s="548"/>
      <c r="C2" s="548"/>
      <c r="D2" s="548"/>
      <c r="E2" s="548"/>
      <c r="F2" s="548"/>
      <c r="G2" s="548"/>
    </row>
    <row r="3" spans="1:7" x14ac:dyDescent="0.25">
      <c r="A3" s="64" t="s">
        <v>273</v>
      </c>
    </row>
    <row r="4" spans="1:7" x14ac:dyDescent="0.25">
      <c r="A4" s="543" t="s">
        <v>27</v>
      </c>
      <c r="B4" s="543" t="s">
        <v>26</v>
      </c>
      <c r="C4" s="543" t="s">
        <v>1</v>
      </c>
      <c r="D4" s="543" t="s">
        <v>2</v>
      </c>
      <c r="E4" s="569" t="s">
        <v>6</v>
      </c>
      <c r="F4" s="541" t="s">
        <v>3</v>
      </c>
      <c r="G4" s="567" t="s">
        <v>4</v>
      </c>
    </row>
    <row r="5" spans="1:7" x14ac:dyDescent="0.25">
      <c r="A5" s="544"/>
      <c r="B5" s="544"/>
      <c r="C5" s="544"/>
      <c r="D5" s="544"/>
      <c r="E5" s="570"/>
      <c r="F5" s="542"/>
      <c r="G5" s="568"/>
    </row>
    <row r="6" spans="1:7" s="1" customFormat="1" x14ac:dyDescent="0.25">
      <c r="A6" s="444"/>
      <c r="B6" s="188"/>
      <c r="C6" s="187" t="s">
        <v>273</v>
      </c>
      <c r="D6" s="189"/>
      <c r="E6" s="196"/>
      <c r="F6" s="245"/>
      <c r="G6" s="246"/>
    </row>
    <row r="7" spans="1:7" s="1" customFormat="1" x14ac:dyDescent="0.25">
      <c r="A7" s="198"/>
      <c r="B7" s="242"/>
      <c r="C7" s="247"/>
      <c r="D7" s="189"/>
      <c r="E7" s="196"/>
      <c r="F7" s="245"/>
      <c r="G7" s="246"/>
    </row>
    <row r="8" spans="1:7" s="1" customFormat="1" x14ac:dyDescent="0.25">
      <c r="A8" s="204">
        <v>7.1</v>
      </c>
      <c r="B8" s="242"/>
      <c r="C8" s="187" t="s">
        <v>978</v>
      </c>
      <c r="D8" s="196"/>
      <c r="E8" s="196"/>
      <c r="F8" s="249"/>
      <c r="G8" s="212"/>
    </row>
    <row r="9" spans="1:7" s="1" customFormat="1" x14ac:dyDescent="0.25">
      <c r="A9" s="198"/>
      <c r="B9" s="206"/>
      <c r="C9" s="195"/>
      <c r="D9" s="196"/>
      <c r="E9" s="196"/>
      <c r="F9" s="250"/>
      <c r="G9" s="250"/>
    </row>
    <row r="10" spans="1:7" s="1" customFormat="1" x14ac:dyDescent="0.25">
      <c r="A10" s="198"/>
      <c r="B10" s="194"/>
      <c r="C10" s="200" t="s">
        <v>152</v>
      </c>
      <c r="D10" s="196"/>
      <c r="E10" s="196"/>
      <c r="F10" s="201"/>
      <c r="G10" s="202"/>
    </row>
    <row r="11" spans="1:7" s="1" customFormat="1" x14ac:dyDescent="0.25">
      <c r="A11" s="198"/>
      <c r="B11" s="194"/>
      <c r="C11" s="203"/>
      <c r="D11" s="196"/>
      <c r="E11" s="196"/>
      <c r="F11" s="201"/>
      <c r="G11" s="202"/>
    </row>
    <row r="12" spans="1:7" s="1" customFormat="1" ht="35.65" customHeight="1" x14ac:dyDescent="0.25">
      <c r="A12" s="198" t="s">
        <v>1280</v>
      </c>
      <c r="B12" s="194" t="s">
        <v>54</v>
      </c>
      <c r="C12" s="203" t="s">
        <v>153</v>
      </c>
      <c r="D12" s="196"/>
      <c r="E12" s="196"/>
      <c r="F12" s="201"/>
      <c r="G12" s="202"/>
    </row>
    <row r="13" spans="1:7" s="1" customFormat="1" x14ac:dyDescent="0.25">
      <c r="A13" s="198"/>
      <c r="B13" s="194"/>
      <c r="C13" s="203" t="s">
        <v>154</v>
      </c>
      <c r="D13" s="196" t="s">
        <v>34</v>
      </c>
      <c r="E13" s="196">
        <v>280</v>
      </c>
      <c r="F13" s="201"/>
      <c r="G13" s="202">
        <f t="shared" ref="G13" si="0">F13*E13</f>
        <v>0</v>
      </c>
    </row>
    <row r="14" spans="1:7" s="1" customFormat="1" x14ac:dyDescent="0.25">
      <c r="A14" s="198"/>
      <c r="B14" s="194"/>
      <c r="C14" s="203"/>
      <c r="D14" s="196"/>
      <c r="E14" s="196"/>
      <c r="F14" s="201"/>
      <c r="G14" s="202"/>
    </row>
    <row r="15" spans="1:7" s="1" customFormat="1" x14ac:dyDescent="0.25">
      <c r="A15" s="198" t="s">
        <v>1281</v>
      </c>
      <c r="B15" s="194"/>
      <c r="C15" s="203" t="s">
        <v>155</v>
      </c>
      <c r="D15" s="196"/>
      <c r="E15" s="196"/>
      <c r="F15" s="201"/>
      <c r="G15" s="202"/>
    </row>
    <row r="16" spans="1:7" s="1" customFormat="1" x14ac:dyDescent="0.25">
      <c r="A16" s="445"/>
      <c r="B16" s="205"/>
      <c r="C16" s="203"/>
      <c r="D16" s="196"/>
      <c r="E16" s="196"/>
      <c r="F16" s="201"/>
      <c r="G16" s="202"/>
    </row>
    <row r="17" spans="1:7" s="1" customFormat="1" x14ac:dyDescent="0.25">
      <c r="A17" s="198"/>
      <c r="B17" s="206" t="s">
        <v>55</v>
      </c>
      <c r="C17" s="203" t="s">
        <v>267</v>
      </c>
      <c r="D17" s="196" t="s">
        <v>34</v>
      </c>
      <c r="E17" s="196">
        <f>E13*0.15</f>
        <v>42</v>
      </c>
      <c r="F17" s="201"/>
      <c r="G17" s="202">
        <f t="shared" ref="G17:G18" si="1">F17*E17</f>
        <v>0</v>
      </c>
    </row>
    <row r="18" spans="1:7" s="1" customFormat="1" x14ac:dyDescent="0.25">
      <c r="A18" s="198"/>
      <c r="B18" s="206" t="s">
        <v>55</v>
      </c>
      <c r="C18" s="203" t="s">
        <v>268</v>
      </c>
      <c r="D18" s="196" t="s">
        <v>34</v>
      </c>
      <c r="E18" s="196">
        <f>E17</f>
        <v>42</v>
      </c>
      <c r="F18" s="201"/>
      <c r="G18" s="202">
        <f t="shared" si="1"/>
        <v>0</v>
      </c>
    </row>
    <row r="19" spans="1:7" s="1" customFormat="1" x14ac:dyDescent="0.25">
      <c r="A19" s="198"/>
      <c r="B19" s="194"/>
      <c r="C19" s="251"/>
      <c r="D19" s="224"/>
      <c r="E19" s="252"/>
      <c r="F19" s="230"/>
      <c r="G19" s="230"/>
    </row>
    <row r="20" spans="1:7" s="1" customFormat="1" ht="33" hidden="1" customHeight="1" x14ac:dyDescent="0.25">
      <c r="A20" s="198"/>
      <c r="B20" s="194" t="s">
        <v>156</v>
      </c>
      <c r="C20" s="200" t="s">
        <v>157</v>
      </c>
      <c r="D20" s="211"/>
      <c r="E20" s="253"/>
      <c r="F20" s="230"/>
      <c r="G20" s="230"/>
    </row>
    <row r="21" spans="1:7" s="1" customFormat="1" ht="23" hidden="1" x14ac:dyDescent="0.25">
      <c r="A21" s="198">
        <v>7.5</v>
      </c>
      <c r="B21" s="181"/>
      <c r="C21" s="203" t="s">
        <v>158</v>
      </c>
      <c r="D21" s="211"/>
      <c r="E21" s="196"/>
      <c r="F21" s="230"/>
      <c r="G21" s="230"/>
    </row>
    <row r="22" spans="1:7" s="1" customFormat="1" hidden="1" x14ac:dyDescent="0.25">
      <c r="A22" s="198"/>
      <c r="B22" s="195"/>
      <c r="C22" s="203" t="s">
        <v>160</v>
      </c>
      <c r="D22" s="196" t="s">
        <v>291</v>
      </c>
      <c r="E22" s="196"/>
      <c r="F22" s="201"/>
      <c r="G22" s="202">
        <f t="shared" ref="G22:G23" si="2">F22*E22</f>
        <v>0</v>
      </c>
    </row>
    <row r="23" spans="1:7" s="1" customFormat="1" hidden="1" x14ac:dyDescent="0.25">
      <c r="A23" s="198"/>
      <c r="B23" s="195"/>
      <c r="C23" s="203" t="s">
        <v>159</v>
      </c>
      <c r="D23" s="196" t="s">
        <v>291</v>
      </c>
      <c r="E23" s="196"/>
      <c r="F23" s="201"/>
      <c r="G23" s="202">
        <f t="shared" si="2"/>
        <v>0</v>
      </c>
    </row>
    <row r="24" spans="1:7" s="1" customFormat="1" hidden="1" x14ac:dyDescent="0.25">
      <c r="A24" s="198"/>
      <c r="B24" s="195"/>
      <c r="C24" s="203"/>
      <c r="D24" s="211"/>
      <c r="E24" s="196"/>
      <c r="F24" s="201"/>
      <c r="G24" s="202"/>
    </row>
    <row r="25" spans="1:7" s="1" customFormat="1" hidden="1" x14ac:dyDescent="0.25">
      <c r="A25" s="198">
        <v>7.6</v>
      </c>
      <c r="B25" s="195"/>
      <c r="C25" s="203" t="s">
        <v>155</v>
      </c>
      <c r="D25" s="211"/>
      <c r="E25" s="196"/>
      <c r="F25" s="201"/>
      <c r="G25" s="202"/>
    </row>
    <row r="26" spans="1:7" s="1" customFormat="1" hidden="1" x14ac:dyDescent="0.25">
      <c r="A26" s="198"/>
      <c r="B26" s="195"/>
      <c r="C26" s="203" t="s">
        <v>267</v>
      </c>
      <c r="D26" s="196" t="s">
        <v>291</v>
      </c>
      <c r="E26" s="196"/>
      <c r="F26" s="201"/>
      <c r="G26" s="202">
        <f t="shared" ref="G26:G29" si="3">F26*E26</f>
        <v>0</v>
      </c>
    </row>
    <row r="27" spans="1:7" s="1" customFormat="1" hidden="1" x14ac:dyDescent="0.25">
      <c r="A27" s="198"/>
      <c r="B27" s="195"/>
      <c r="C27" s="203" t="s">
        <v>268</v>
      </c>
      <c r="D27" s="196" t="s">
        <v>291</v>
      </c>
      <c r="E27" s="196"/>
      <c r="F27" s="201"/>
      <c r="G27" s="202">
        <f t="shared" si="3"/>
        <v>0</v>
      </c>
    </row>
    <row r="28" spans="1:7" s="1" customFormat="1" ht="34.5" hidden="1" x14ac:dyDescent="0.25">
      <c r="A28" s="198"/>
      <c r="B28" s="195"/>
      <c r="C28" s="203" t="s">
        <v>269</v>
      </c>
      <c r="D28" s="196" t="s">
        <v>291</v>
      </c>
      <c r="E28" s="196"/>
      <c r="F28" s="201"/>
      <c r="G28" s="202">
        <f t="shared" si="3"/>
        <v>0</v>
      </c>
    </row>
    <row r="29" spans="1:7" s="1" customFormat="1" ht="44.65" hidden="1" customHeight="1" x14ac:dyDescent="0.25">
      <c r="A29" s="198">
        <v>7.7</v>
      </c>
      <c r="B29" s="206"/>
      <c r="C29" s="194" t="s">
        <v>174</v>
      </c>
      <c r="D29" s="196" t="s">
        <v>7</v>
      </c>
      <c r="E29" s="196"/>
      <c r="F29" s="201"/>
      <c r="G29" s="202">
        <f t="shared" si="3"/>
        <v>0</v>
      </c>
    </row>
    <row r="30" spans="1:7" s="1" customFormat="1" hidden="1" x14ac:dyDescent="0.25">
      <c r="A30" s="198"/>
      <c r="B30" s="206"/>
      <c r="C30" s="194"/>
      <c r="D30" s="196"/>
      <c r="E30" s="196"/>
      <c r="F30" s="201"/>
      <c r="G30" s="202"/>
    </row>
    <row r="31" spans="1:7" s="1" customFormat="1" ht="23" hidden="1" x14ac:dyDescent="0.25">
      <c r="A31" s="198">
        <v>7.8</v>
      </c>
      <c r="B31" s="206"/>
      <c r="C31" s="194" t="s">
        <v>175</v>
      </c>
      <c r="D31" s="196" t="s">
        <v>7</v>
      </c>
      <c r="E31" s="196"/>
      <c r="F31" s="201"/>
      <c r="G31" s="202">
        <f t="shared" ref="G31" si="4">F31*E31</f>
        <v>0</v>
      </c>
    </row>
    <row r="32" spans="1:7" s="1" customFormat="1" hidden="1" x14ac:dyDescent="0.25">
      <c r="A32" s="198"/>
      <c r="B32" s="195"/>
      <c r="C32" s="254"/>
      <c r="D32" s="196"/>
      <c r="E32" s="196"/>
      <c r="F32" s="201"/>
      <c r="G32" s="202"/>
    </row>
    <row r="33" spans="1:7" s="1" customFormat="1" ht="34.4" hidden="1" customHeight="1" x14ac:dyDescent="0.25">
      <c r="A33" s="198"/>
      <c r="B33" s="248" t="s">
        <v>161</v>
      </c>
      <c r="C33" s="255" t="s">
        <v>162</v>
      </c>
      <c r="D33" s="211"/>
      <c r="E33" s="196"/>
      <c r="F33" s="201"/>
      <c r="G33" s="202"/>
    </row>
    <row r="34" spans="1:7" s="1" customFormat="1" hidden="1" x14ac:dyDescent="0.25">
      <c r="A34" s="198"/>
      <c r="B34" s="206"/>
      <c r="C34" s="248"/>
      <c r="D34" s="196"/>
      <c r="E34" s="196"/>
      <c r="F34" s="201"/>
      <c r="G34" s="202"/>
    </row>
    <row r="35" spans="1:7" s="1" customFormat="1" ht="34.9" hidden="1" customHeight="1" x14ac:dyDescent="0.25">
      <c r="A35" s="198">
        <v>7.1</v>
      </c>
      <c r="B35" s="203" t="s">
        <v>163</v>
      </c>
      <c r="C35" s="203" t="s">
        <v>271</v>
      </c>
      <c r="D35" s="196"/>
      <c r="E35" s="196"/>
      <c r="F35" s="201"/>
      <c r="G35" s="202"/>
    </row>
    <row r="36" spans="1:7" s="1" customFormat="1" hidden="1" x14ac:dyDescent="0.25">
      <c r="A36" s="198"/>
      <c r="B36" s="206"/>
      <c r="C36" s="248"/>
      <c r="D36" s="196"/>
      <c r="E36" s="196"/>
      <c r="F36" s="201"/>
      <c r="G36" s="202"/>
    </row>
    <row r="37" spans="1:7" s="1" customFormat="1" hidden="1" x14ac:dyDescent="0.25">
      <c r="A37" s="198"/>
      <c r="B37" s="206"/>
      <c r="C37" s="203" t="s">
        <v>270</v>
      </c>
      <c r="D37" s="196" t="s">
        <v>34</v>
      </c>
      <c r="E37" s="196">
        <v>75</v>
      </c>
      <c r="F37" s="201"/>
      <c r="G37" s="202">
        <f t="shared" ref="G37" si="5">F37*E37</f>
        <v>0</v>
      </c>
    </row>
    <row r="38" spans="1:7" s="1" customFormat="1" hidden="1" x14ac:dyDescent="0.25">
      <c r="A38" s="198"/>
      <c r="B38" s="206"/>
      <c r="C38" s="248"/>
      <c r="D38" s="196"/>
      <c r="E38" s="196"/>
      <c r="F38" s="201"/>
      <c r="G38" s="202"/>
    </row>
    <row r="39" spans="1:7" s="1" customFormat="1" ht="34.4" hidden="1" customHeight="1" x14ac:dyDescent="0.25">
      <c r="A39" s="198">
        <v>7.11</v>
      </c>
      <c r="B39" s="206" t="s">
        <v>164</v>
      </c>
      <c r="C39" s="256" t="s">
        <v>165</v>
      </c>
      <c r="D39" s="196"/>
      <c r="E39" s="196"/>
      <c r="F39" s="201"/>
      <c r="G39" s="202"/>
    </row>
    <row r="40" spans="1:7" s="1" customFormat="1" hidden="1" x14ac:dyDescent="0.25">
      <c r="A40" s="198"/>
      <c r="B40" s="206"/>
      <c r="C40" s="213"/>
      <c r="D40" s="196"/>
      <c r="E40" s="196"/>
      <c r="F40" s="201"/>
      <c r="G40" s="202"/>
    </row>
    <row r="41" spans="1:7" s="1" customFormat="1" ht="23" hidden="1" x14ac:dyDescent="0.25">
      <c r="A41" s="198">
        <v>7.12</v>
      </c>
      <c r="B41" s="206" t="s">
        <v>166</v>
      </c>
      <c r="C41" s="213" t="s">
        <v>167</v>
      </c>
      <c r="D41" s="196"/>
      <c r="E41" s="196"/>
      <c r="F41" s="201"/>
      <c r="G41" s="202"/>
    </row>
    <row r="42" spans="1:7" s="1" customFormat="1" hidden="1" x14ac:dyDescent="0.25">
      <c r="A42" s="198"/>
      <c r="B42" s="206"/>
      <c r="C42" s="213"/>
      <c r="D42" s="196"/>
      <c r="E42" s="196"/>
      <c r="F42" s="201"/>
      <c r="G42" s="202"/>
    </row>
    <row r="43" spans="1:7" s="1" customFormat="1" ht="19.899999999999999" hidden="1" customHeight="1" x14ac:dyDescent="0.25">
      <c r="A43" s="198" t="s">
        <v>872</v>
      </c>
      <c r="B43" s="206" t="s">
        <v>168</v>
      </c>
      <c r="C43" s="213" t="s">
        <v>169</v>
      </c>
      <c r="D43" s="196" t="s">
        <v>34</v>
      </c>
      <c r="E43" s="196"/>
      <c r="F43" s="201"/>
      <c r="G43" s="202">
        <f t="shared" ref="G43" si="6">F43*E43</f>
        <v>0</v>
      </c>
    </row>
    <row r="44" spans="1:7" s="1" customFormat="1" hidden="1" x14ac:dyDescent="0.25">
      <c r="A44" s="198"/>
      <c r="B44" s="206"/>
      <c r="C44" s="213"/>
      <c r="D44" s="196"/>
      <c r="E44" s="196"/>
      <c r="F44" s="201"/>
      <c r="G44" s="202"/>
    </row>
    <row r="45" spans="1:7" s="1" customFormat="1" ht="15.65" hidden="1" customHeight="1" x14ac:dyDescent="0.25">
      <c r="A45" s="198">
        <v>7.13</v>
      </c>
      <c r="B45" s="206" t="s">
        <v>13</v>
      </c>
      <c r="C45" s="213" t="s">
        <v>170</v>
      </c>
      <c r="D45" s="196"/>
      <c r="E45" s="196"/>
      <c r="F45" s="201"/>
      <c r="G45" s="202"/>
    </row>
    <row r="46" spans="1:7" s="1" customFormat="1" hidden="1" x14ac:dyDescent="0.25">
      <c r="A46" s="198"/>
      <c r="B46" s="206"/>
      <c r="C46" s="193"/>
      <c r="D46" s="196"/>
      <c r="E46" s="196"/>
      <c r="F46" s="201"/>
      <c r="G46" s="202"/>
    </row>
    <row r="47" spans="1:7" s="1" customFormat="1" hidden="1" x14ac:dyDescent="0.25">
      <c r="A47" s="198"/>
      <c r="B47" s="206"/>
      <c r="C47" s="194" t="s">
        <v>171</v>
      </c>
      <c r="D47" s="196" t="s">
        <v>172</v>
      </c>
      <c r="E47" s="196"/>
      <c r="F47" s="201"/>
      <c r="G47" s="202">
        <f t="shared" ref="G47" si="7">F47*E47</f>
        <v>0</v>
      </c>
    </row>
    <row r="48" spans="1:7" s="1" customFormat="1" hidden="1" x14ac:dyDescent="0.25">
      <c r="A48" s="198"/>
      <c r="B48" s="206"/>
      <c r="C48" s="193"/>
      <c r="D48" s="196"/>
      <c r="E48" s="196"/>
      <c r="F48" s="201"/>
      <c r="G48" s="202"/>
    </row>
    <row r="49" spans="1:7" s="1" customFormat="1" hidden="1" x14ac:dyDescent="0.25">
      <c r="A49" s="198"/>
      <c r="B49" s="206"/>
      <c r="C49" s="194" t="s">
        <v>173</v>
      </c>
      <c r="D49" s="196" t="s">
        <v>172</v>
      </c>
      <c r="E49" s="196"/>
      <c r="F49" s="201"/>
      <c r="G49" s="202">
        <f t="shared" ref="G49" si="8">F49*E49</f>
        <v>0</v>
      </c>
    </row>
    <row r="50" spans="1:7" s="1" customFormat="1" x14ac:dyDescent="0.25">
      <c r="A50" s="198"/>
      <c r="B50" s="194"/>
      <c r="C50" s="251"/>
      <c r="D50" s="224"/>
      <c r="E50" s="196"/>
      <c r="F50" s="230"/>
      <c r="G50" s="230"/>
    </row>
    <row r="51" spans="1:7" s="1" customFormat="1" x14ac:dyDescent="0.25">
      <c r="A51" s="446"/>
      <c r="B51" s="247"/>
      <c r="C51" s="193" t="s">
        <v>60</v>
      </c>
      <c r="D51" s="214"/>
      <c r="E51" s="196"/>
      <c r="F51" s="257"/>
      <c r="G51" s="258"/>
    </row>
    <row r="52" spans="1:7" s="1" customFormat="1" x14ac:dyDescent="0.25">
      <c r="A52" s="198"/>
      <c r="B52" s="206"/>
      <c r="C52" s="194"/>
      <c r="D52" s="196"/>
      <c r="E52" s="196"/>
      <c r="F52" s="191"/>
      <c r="G52" s="212"/>
    </row>
    <row r="53" spans="1:7" s="1" customFormat="1" ht="28.4" customHeight="1" x14ac:dyDescent="0.25">
      <c r="A53" s="198" t="s">
        <v>1282</v>
      </c>
      <c r="B53" s="206" t="s">
        <v>209</v>
      </c>
      <c r="C53" s="215" t="s">
        <v>176</v>
      </c>
      <c r="D53" s="196"/>
      <c r="E53" s="196"/>
      <c r="F53" s="191"/>
      <c r="G53" s="212"/>
    </row>
    <row r="54" spans="1:7" s="1" customFormat="1" x14ac:dyDescent="0.25">
      <c r="A54" s="198"/>
      <c r="B54" s="206"/>
      <c r="C54" s="194"/>
      <c r="D54" s="196"/>
      <c r="E54" s="196"/>
      <c r="F54" s="191"/>
      <c r="G54" s="212"/>
    </row>
    <row r="55" spans="1:7" s="1" customFormat="1" ht="19.899999999999999" customHeight="1" x14ac:dyDescent="0.25">
      <c r="A55" s="198"/>
      <c r="B55" s="206" t="s">
        <v>44</v>
      </c>
      <c r="C55" s="194" t="s">
        <v>187</v>
      </c>
      <c r="D55" s="196"/>
      <c r="E55" s="196"/>
      <c r="F55" s="191"/>
      <c r="G55" s="212"/>
    </row>
    <row r="56" spans="1:7" s="1" customFormat="1" x14ac:dyDescent="0.25">
      <c r="A56" s="198"/>
      <c r="B56" s="206"/>
      <c r="C56" s="194"/>
      <c r="D56" s="196"/>
      <c r="E56" s="196"/>
      <c r="F56" s="191"/>
      <c r="G56" s="212"/>
    </row>
    <row r="57" spans="1:7" s="1" customFormat="1" x14ac:dyDescent="0.25">
      <c r="A57" s="198"/>
      <c r="B57" s="206"/>
      <c r="C57" s="194" t="s">
        <v>177</v>
      </c>
      <c r="D57" s="196"/>
      <c r="E57" s="196"/>
      <c r="F57" s="191"/>
      <c r="G57" s="212"/>
    </row>
    <row r="58" spans="1:7" s="1" customFormat="1" x14ac:dyDescent="0.25">
      <c r="A58" s="198" t="s">
        <v>1283</v>
      </c>
      <c r="B58" s="206"/>
      <c r="C58" s="194" t="s">
        <v>178</v>
      </c>
      <c r="D58" s="196" t="s">
        <v>25</v>
      </c>
      <c r="E58" s="196">
        <v>100</v>
      </c>
      <c r="F58" s="201"/>
      <c r="G58" s="202">
        <f t="shared" ref="G58:G60" si="9">F58*E58</f>
        <v>0</v>
      </c>
    </row>
    <row r="59" spans="1:7" s="1" customFormat="1" x14ac:dyDescent="0.25">
      <c r="A59" s="198" t="s">
        <v>1284</v>
      </c>
      <c r="B59" s="206"/>
      <c r="C59" s="194" t="s">
        <v>179</v>
      </c>
      <c r="D59" s="196" t="s">
        <v>25</v>
      </c>
      <c r="E59" s="196">
        <v>85</v>
      </c>
      <c r="F59" s="201"/>
      <c r="G59" s="202">
        <f t="shared" si="9"/>
        <v>0</v>
      </c>
    </row>
    <row r="60" spans="1:7" s="1" customFormat="1" x14ac:dyDescent="0.25">
      <c r="A60" s="198" t="s">
        <v>1285</v>
      </c>
      <c r="B60" s="206"/>
      <c r="C60" s="194" t="s">
        <v>208</v>
      </c>
      <c r="D60" s="196" t="s">
        <v>25</v>
      </c>
      <c r="E60" s="196">
        <v>0.5</v>
      </c>
      <c r="F60" s="201"/>
      <c r="G60" s="202">
        <f t="shared" si="9"/>
        <v>0</v>
      </c>
    </row>
    <row r="61" spans="1:7" s="1" customFormat="1" x14ac:dyDescent="0.25">
      <c r="A61" s="198" t="s">
        <v>1286</v>
      </c>
      <c r="B61" s="206"/>
      <c r="C61" s="194" t="s">
        <v>976</v>
      </c>
      <c r="D61" s="196" t="s">
        <v>25</v>
      </c>
      <c r="E61" s="196">
        <v>10</v>
      </c>
      <c r="F61" s="201"/>
      <c r="G61" s="202"/>
    </row>
    <row r="62" spans="1:7" s="1" customFormat="1" x14ac:dyDescent="0.25">
      <c r="A62" s="198"/>
      <c r="B62" s="259"/>
      <c r="C62" s="198"/>
      <c r="D62" s="207"/>
      <c r="E62" s="207"/>
      <c r="F62" s="221"/>
      <c r="G62" s="202"/>
    </row>
    <row r="63" spans="1:7" s="1" customFormat="1" x14ac:dyDescent="0.25">
      <c r="A63" s="447"/>
      <c r="B63" s="206" t="s">
        <v>143</v>
      </c>
      <c r="C63" s="194" t="s">
        <v>183</v>
      </c>
      <c r="D63" s="196"/>
      <c r="E63" s="196"/>
      <c r="F63" s="201"/>
      <c r="G63" s="202"/>
    </row>
    <row r="64" spans="1:7" s="1" customFormat="1" x14ac:dyDescent="0.25">
      <c r="A64" s="198"/>
      <c r="B64" s="206"/>
      <c r="C64" s="194"/>
      <c r="D64" s="196"/>
      <c r="E64" s="196"/>
      <c r="F64" s="201"/>
      <c r="G64" s="202"/>
    </row>
    <row r="65" spans="1:7" s="1" customFormat="1" x14ac:dyDescent="0.25">
      <c r="A65" s="198"/>
      <c r="B65" s="206"/>
      <c r="C65" s="194" t="s">
        <v>184</v>
      </c>
      <c r="D65" s="196"/>
      <c r="E65" s="196"/>
      <c r="F65" s="201"/>
      <c r="G65" s="202"/>
    </row>
    <row r="66" spans="1:7" s="1" customFormat="1" x14ac:dyDescent="0.25">
      <c r="A66" s="198"/>
      <c r="B66" s="206"/>
      <c r="C66" s="194"/>
      <c r="D66" s="196"/>
      <c r="E66" s="196"/>
      <c r="F66" s="201"/>
      <c r="G66" s="202"/>
    </row>
    <row r="67" spans="1:7" s="1" customFormat="1" x14ac:dyDescent="0.25">
      <c r="A67" s="198" t="s">
        <v>1287</v>
      </c>
      <c r="B67" s="206"/>
      <c r="C67" s="194" t="s">
        <v>186</v>
      </c>
      <c r="D67" s="196" t="s">
        <v>8</v>
      </c>
      <c r="E67" s="196">
        <v>2</v>
      </c>
      <c r="F67" s="201"/>
      <c r="G67" s="202">
        <f t="shared" ref="G67" si="10">F67*E67</f>
        <v>0</v>
      </c>
    </row>
    <row r="68" spans="1:7" s="1" customFormat="1" x14ac:dyDescent="0.25">
      <c r="A68" s="198"/>
      <c r="B68" s="206"/>
      <c r="C68" s="194"/>
      <c r="D68" s="196"/>
      <c r="E68" s="196"/>
      <c r="F68" s="201"/>
      <c r="G68" s="202"/>
    </row>
    <row r="69" spans="1:7" s="1" customFormat="1" x14ac:dyDescent="0.25">
      <c r="A69" s="198"/>
      <c r="B69" s="206"/>
      <c r="C69" s="194" t="s">
        <v>193</v>
      </c>
      <c r="D69" s="196"/>
      <c r="E69" s="196"/>
      <c r="F69" s="201"/>
      <c r="G69" s="202"/>
    </row>
    <row r="70" spans="1:7" s="1" customFormat="1" x14ac:dyDescent="0.25">
      <c r="A70" s="198"/>
      <c r="B70" s="206"/>
      <c r="C70" s="194"/>
      <c r="D70" s="196"/>
      <c r="E70" s="196"/>
      <c r="F70" s="201"/>
      <c r="G70" s="202"/>
    </row>
    <row r="71" spans="1:7" s="1" customFormat="1" x14ac:dyDescent="0.25">
      <c r="A71" s="198" t="s">
        <v>1288</v>
      </c>
      <c r="B71" s="206"/>
      <c r="C71" s="194" t="s">
        <v>186</v>
      </c>
      <c r="D71" s="196" t="s">
        <v>8</v>
      </c>
      <c r="E71" s="196"/>
      <c r="F71" s="201"/>
      <c r="G71" s="202">
        <f t="shared" ref="G71" si="11">F71*E71</f>
        <v>0</v>
      </c>
    </row>
    <row r="72" spans="1:7" s="1" customFormat="1" x14ac:dyDescent="0.25">
      <c r="A72" s="198"/>
      <c r="B72" s="206"/>
      <c r="C72" s="194"/>
      <c r="D72" s="196"/>
      <c r="E72" s="196"/>
      <c r="F72" s="201"/>
      <c r="G72" s="202"/>
    </row>
    <row r="73" spans="1:7" s="1" customFormat="1" x14ac:dyDescent="0.25">
      <c r="A73" s="198" t="s">
        <v>1289</v>
      </c>
      <c r="B73" s="206"/>
      <c r="C73" s="194" t="s">
        <v>198</v>
      </c>
      <c r="D73" s="196" t="s">
        <v>149</v>
      </c>
      <c r="E73" s="196"/>
      <c r="F73" s="201"/>
      <c r="G73" s="202">
        <f t="shared" ref="G73:G80" si="12">F73*E73</f>
        <v>0</v>
      </c>
    </row>
    <row r="74" spans="1:7" s="1" customFormat="1" x14ac:dyDescent="0.25">
      <c r="A74" s="198" t="s">
        <v>1290</v>
      </c>
      <c r="B74" s="206"/>
      <c r="C74" s="194" t="s">
        <v>199</v>
      </c>
      <c r="D74" s="196" t="s">
        <v>149</v>
      </c>
      <c r="E74" s="196"/>
      <c r="F74" s="201"/>
      <c r="G74" s="202">
        <f t="shared" si="12"/>
        <v>0</v>
      </c>
    </row>
    <row r="75" spans="1:7" s="1" customFormat="1" x14ac:dyDescent="0.25">
      <c r="A75" s="198" t="s">
        <v>1291</v>
      </c>
      <c r="B75" s="206"/>
      <c r="C75" s="194" t="s">
        <v>200</v>
      </c>
      <c r="D75" s="196" t="s">
        <v>149</v>
      </c>
      <c r="E75" s="196"/>
      <c r="F75" s="201"/>
      <c r="G75" s="202">
        <f t="shared" si="12"/>
        <v>0</v>
      </c>
    </row>
    <row r="76" spans="1:7" s="1" customFormat="1" x14ac:dyDescent="0.25">
      <c r="A76" s="198" t="s">
        <v>1292</v>
      </c>
      <c r="B76" s="206"/>
      <c r="C76" s="194" t="s">
        <v>201</v>
      </c>
      <c r="D76" s="196" t="s">
        <v>149</v>
      </c>
      <c r="E76" s="196"/>
      <c r="F76" s="201"/>
      <c r="G76" s="202">
        <f t="shared" si="12"/>
        <v>0</v>
      </c>
    </row>
    <row r="77" spans="1:7" s="1" customFormat="1" x14ac:dyDescent="0.25">
      <c r="A77" s="198" t="s">
        <v>1293</v>
      </c>
      <c r="B77" s="206"/>
      <c r="C77" s="194" t="s">
        <v>194</v>
      </c>
      <c r="D77" s="196" t="s">
        <v>149</v>
      </c>
      <c r="E77" s="196"/>
      <c r="F77" s="201"/>
      <c r="G77" s="202">
        <f t="shared" si="12"/>
        <v>0</v>
      </c>
    </row>
    <row r="78" spans="1:7" s="1" customFormat="1" x14ac:dyDescent="0.25">
      <c r="A78" s="198" t="s">
        <v>1294</v>
      </c>
      <c r="B78" s="206"/>
      <c r="C78" s="194" t="s">
        <v>195</v>
      </c>
      <c r="D78" s="196" t="s">
        <v>149</v>
      </c>
      <c r="E78" s="196"/>
      <c r="F78" s="201"/>
      <c r="G78" s="202">
        <f t="shared" si="12"/>
        <v>0</v>
      </c>
    </row>
    <row r="79" spans="1:7" s="1" customFormat="1" x14ac:dyDescent="0.25">
      <c r="A79" s="198" t="s">
        <v>1295</v>
      </c>
      <c r="B79" s="206"/>
      <c r="C79" s="194" t="s">
        <v>196</v>
      </c>
      <c r="D79" s="196" t="s">
        <v>149</v>
      </c>
      <c r="E79" s="196"/>
      <c r="F79" s="201"/>
      <c r="G79" s="202">
        <f t="shared" si="12"/>
        <v>0</v>
      </c>
    </row>
    <row r="80" spans="1:7" s="1" customFormat="1" x14ac:dyDescent="0.25">
      <c r="A80" s="198" t="s">
        <v>1296</v>
      </c>
      <c r="B80" s="206"/>
      <c r="C80" s="194" t="s">
        <v>197</v>
      </c>
      <c r="D80" s="196" t="s">
        <v>149</v>
      </c>
      <c r="E80" s="196"/>
      <c r="F80" s="201"/>
      <c r="G80" s="202">
        <f t="shared" si="12"/>
        <v>0</v>
      </c>
    </row>
    <row r="81" spans="1:7" s="1" customFormat="1" x14ac:dyDescent="0.25">
      <c r="A81" s="448"/>
      <c r="B81" s="259"/>
      <c r="C81" s="198"/>
      <c r="D81" s="207"/>
      <c r="E81" s="207"/>
      <c r="F81" s="221"/>
      <c r="G81" s="202"/>
    </row>
    <row r="82" spans="1:7" s="1" customFormat="1" ht="26.5" customHeight="1" x14ac:dyDescent="0.25">
      <c r="A82" s="535" t="s">
        <v>358</v>
      </c>
      <c r="B82" s="536"/>
      <c r="C82" s="536"/>
      <c r="D82" s="536"/>
      <c r="E82" s="536"/>
      <c r="F82" s="537"/>
      <c r="G82" s="423">
        <f>SUM(G6:G81)</f>
        <v>0</v>
      </c>
    </row>
    <row r="83" spans="1:7" s="1" customFormat="1" ht="26.5" customHeight="1" x14ac:dyDescent="0.25">
      <c r="A83" s="535" t="s">
        <v>1541</v>
      </c>
      <c r="B83" s="536"/>
      <c r="C83" s="536"/>
      <c r="D83" s="536"/>
      <c r="E83" s="536"/>
      <c r="F83" s="537"/>
      <c r="G83" s="439">
        <f>G82</f>
        <v>0</v>
      </c>
    </row>
    <row r="84" spans="1:7" s="1" customFormat="1" x14ac:dyDescent="0.25">
      <c r="A84" s="426"/>
      <c r="B84" s="206"/>
      <c r="C84" s="215" t="s">
        <v>185</v>
      </c>
      <c r="D84" s="196"/>
      <c r="E84" s="196"/>
      <c r="F84" s="191"/>
      <c r="G84" s="212"/>
    </row>
    <row r="85" spans="1:7" s="1" customFormat="1" ht="19.399999999999999" customHeight="1" x14ac:dyDescent="0.25">
      <c r="A85" s="447"/>
      <c r="B85" s="206" t="s">
        <v>59</v>
      </c>
      <c r="C85" s="194" t="s">
        <v>210</v>
      </c>
      <c r="D85" s="196"/>
      <c r="E85" s="196"/>
      <c r="F85" s="191"/>
      <c r="G85" s="212"/>
    </row>
    <row r="86" spans="1:7" s="1" customFormat="1" x14ac:dyDescent="0.25">
      <c r="A86" s="198" t="s">
        <v>1297</v>
      </c>
      <c r="B86" s="206"/>
      <c r="C86" s="194" t="s">
        <v>207</v>
      </c>
      <c r="D86" s="196" t="s">
        <v>202</v>
      </c>
      <c r="E86" s="196">
        <v>0.2</v>
      </c>
      <c r="F86" s="201"/>
      <c r="G86" s="202">
        <f t="shared" ref="G86" si="13">F86*E86</f>
        <v>0</v>
      </c>
    </row>
    <row r="87" spans="1:7" s="1" customFormat="1" x14ac:dyDescent="0.25">
      <c r="A87" s="198"/>
      <c r="B87" s="206"/>
      <c r="C87" s="194"/>
      <c r="D87" s="196"/>
      <c r="E87" s="196"/>
      <c r="F87" s="201"/>
      <c r="G87" s="202"/>
    </row>
    <row r="88" spans="1:7" s="1" customFormat="1" ht="18.649999999999999" customHeight="1" x14ac:dyDescent="0.25">
      <c r="A88" s="198"/>
      <c r="B88" s="206" t="s">
        <v>59</v>
      </c>
      <c r="C88" s="194" t="s">
        <v>211</v>
      </c>
      <c r="D88" s="196"/>
      <c r="E88" s="196"/>
      <c r="F88" s="201"/>
      <c r="G88" s="202"/>
    </row>
    <row r="89" spans="1:7" s="1" customFormat="1" x14ac:dyDescent="0.25">
      <c r="A89" s="198" t="s">
        <v>1298</v>
      </c>
      <c r="B89" s="206"/>
      <c r="C89" s="194" t="s">
        <v>207</v>
      </c>
      <c r="D89" s="196" t="s">
        <v>202</v>
      </c>
      <c r="E89" s="196">
        <v>10</v>
      </c>
      <c r="F89" s="201"/>
      <c r="G89" s="202">
        <f t="shared" ref="G89" si="14">F89*E89</f>
        <v>0</v>
      </c>
    </row>
    <row r="90" spans="1:7" s="1" customFormat="1" x14ac:dyDescent="0.25">
      <c r="A90" s="198"/>
      <c r="B90" s="206"/>
      <c r="C90" s="194"/>
      <c r="D90" s="196"/>
      <c r="E90" s="196"/>
      <c r="F90" s="201"/>
      <c r="G90" s="202"/>
    </row>
    <row r="91" spans="1:7" s="1" customFormat="1" x14ac:dyDescent="0.25">
      <c r="A91" s="198"/>
      <c r="B91" s="206"/>
      <c r="C91" s="194" t="s">
        <v>203</v>
      </c>
      <c r="D91" s="196"/>
      <c r="E91" s="196"/>
      <c r="F91" s="201"/>
      <c r="G91" s="202"/>
    </row>
    <row r="92" spans="1:7" s="1" customFormat="1" x14ac:dyDescent="0.25">
      <c r="A92" s="198" t="s">
        <v>1300</v>
      </c>
      <c r="B92" s="206"/>
      <c r="C92" s="194" t="s">
        <v>204</v>
      </c>
      <c r="D92" s="196" t="s">
        <v>25</v>
      </c>
      <c r="E92" s="196"/>
      <c r="F92" s="201"/>
      <c r="G92" s="202">
        <f t="shared" ref="G92:G94" si="15">F92*E92</f>
        <v>0</v>
      </c>
    </row>
    <row r="93" spans="1:7" s="1" customFormat="1" x14ac:dyDescent="0.25">
      <c r="A93" s="198" t="s">
        <v>1299</v>
      </c>
      <c r="B93" s="206"/>
      <c r="C93" s="194" t="s">
        <v>205</v>
      </c>
      <c r="D93" s="196" t="s">
        <v>25</v>
      </c>
      <c r="E93" s="196"/>
      <c r="F93" s="201"/>
      <c r="G93" s="202">
        <f t="shared" si="15"/>
        <v>0</v>
      </c>
    </row>
    <row r="94" spans="1:7" s="1" customFormat="1" x14ac:dyDescent="0.25">
      <c r="A94" s="198" t="s">
        <v>1301</v>
      </c>
      <c r="B94" s="206"/>
      <c r="C94" s="194" t="s">
        <v>206</v>
      </c>
      <c r="D94" s="196" t="s">
        <v>25</v>
      </c>
      <c r="E94" s="196"/>
      <c r="F94" s="201"/>
      <c r="G94" s="202">
        <f t="shared" si="15"/>
        <v>0</v>
      </c>
    </row>
    <row r="95" spans="1:7" s="1" customFormat="1" x14ac:dyDescent="0.25">
      <c r="A95" s="198"/>
      <c r="B95" s="206"/>
      <c r="C95" s="194"/>
      <c r="D95" s="196"/>
      <c r="E95" s="196"/>
      <c r="F95" s="201"/>
      <c r="G95" s="202"/>
    </row>
    <row r="96" spans="1:7" s="1" customFormat="1" x14ac:dyDescent="0.25">
      <c r="A96" s="198"/>
      <c r="B96" s="206"/>
      <c r="C96" s="194" t="s">
        <v>218</v>
      </c>
      <c r="D96" s="196"/>
      <c r="E96" s="196"/>
      <c r="F96" s="201"/>
      <c r="G96" s="202"/>
    </row>
    <row r="97" spans="1:7" s="1" customFormat="1" x14ac:dyDescent="0.25">
      <c r="A97" s="198" t="s">
        <v>1302</v>
      </c>
      <c r="B97" s="254" t="s">
        <v>14</v>
      </c>
      <c r="C97" s="194" t="s">
        <v>219</v>
      </c>
      <c r="D97" s="196" t="s">
        <v>25</v>
      </c>
      <c r="E97" s="196">
        <v>48</v>
      </c>
      <c r="F97" s="201"/>
      <c r="G97" s="202">
        <f t="shared" ref="G97:G100" si="16">F97*E97</f>
        <v>0</v>
      </c>
    </row>
    <row r="98" spans="1:7" s="1" customFormat="1" x14ac:dyDescent="0.25">
      <c r="A98" s="198" t="s">
        <v>1303</v>
      </c>
      <c r="B98" s="206" t="s">
        <v>17</v>
      </c>
      <c r="C98" s="194" t="s">
        <v>220</v>
      </c>
      <c r="D98" s="196" t="s">
        <v>34</v>
      </c>
      <c r="E98" s="196"/>
      <c r="F98" s="201"/>
      <c r="G98" s="202">
        <f t="shared" si="16"/>
        <v>0</v>
      </c>
    </row>
    <row r="99" spans="1:7" s="1" customFormat="1" x14ac:dyDescent="0.25">
      <c r="A99" s="198" t="s">
        <v>1304</v>
      </c>
      <c r="B99" s="206" t="s">
        <v>17</v>
      </c>
      <c r="C99" s="194" t="s">
        <v>221</v>
      </c>
      <c r="D99" s="196" t="s">
        <v>25</v>
      </c>
      <c r="E99" s="196"/>
      <c r="F99" s="201"/>
      <c r="G99" s="202">
        <f t="shared" si="16"/>
        <v>0</v>
      </c>
    </row>
    <row r="100" spans="1:7" s="1" customFormat="1" x14ac:dyDescent="0.25">
      <c r="A100" s="198" t="s">
        <v>1305</v>
      </c>
      <c r="B100" s="206" t="s">
        <v>17</v>
      </c>
      <c r="C100" s="194" t="s">
        <v>222</v>
      </c>
      <c r="D100" s="196" t="s">
        <v>34</v>
      </c>
      <c r="E100" s="196">
        <v>42</v>
      </c>
      <c r="F100" s="201"/>
      <c r="G100" s="202">
        <f t="shared" si="16"/>
        <v>0</v>
      </c>
    </row>
    <row r="101" spans="1:7" s="1" customFormat="1" x14ac:dyDescent="0.25">
      <c r="A101" s="198"/>
      <c r="B101" s="206"/>
      <c r="C101" s="194"/>
      <c r="D101" s="260"/>
      <c r="E101" s="196"/>
      <c r="F101" s="201"/>
      <c r="G101" s="202"/>
    </row>
    <row r="102" spans="1:7" s="1" customFormat="1" x14ac:dyDescent="0.25">
      <c r="A102" s="198"/>
      <c r="B102" s="206"/>
      <c r="C102" s="194" t="s">
        <v>223</v>
      </c>
      <c r="D102" s="196"/>
      <c r="E102" s="196"/>
      <c r="F102" s="201"/>
      <c r="G102" s="202"/>
    </row>
    <row r="103" spans="1:7" s="1" customFormat="1" ht="18.649999999999999" customHeight="1" x14ac:dyDescent="0.25">
      <c r="A103" s="198" t="s">
        <v>1306</v>
      </c>
      <c r="B103" s="206" t="s">
        <v>138</v>
      </c>
      <c r="C103" s="194" t="s">
        <v>61</v>
      </c>
      <c r="D103" s="196" t="s">
        <v>34</v>
      </c>
      <c r="E103" s="196">
        <v>4</v>
      </c>
      <c r="F103" s="201"/>
      <c r="G103" s="202">
        <f t="shared" ref="G103" si="17">F103*E103</f>
        <v>0</v>
      </c>
    </row>
    <row r="104" spans="1:7" s="1" customFormat="1" x14ac:dyDescent="0.25">
      <c r="A104" s="198"/>
      <c r="B104" s="206"/>
      <c r="C104" s="194"/>
      <c r="D104" s="196"/>
      <c r="E104" s="196"/>
      <c r="F104" s="201"/>
      <c r="G104" s="202"/>
    </row>
    <row r="105" spans="1:7" s="1" customFormat="1" x14ac:dyDescent="0.25">
      <c r="A105" s="198"/>
      <c r="B105" s="206"/>
      <c r="C105" s="194" t="s">
        <v>991</v>
      </c>
      <c r="D105" s="196"/>
      <c r="E105" s="196"/>
      <c r="F105" s="201"/>
      <c r="G105" s="202"/>
    </row>
    <row r="106" spans="1:7" s="1" customFormat="1" x14ac:dyDescent="0.25">
      <c r="A106" s="198" t="s">
        <v>1307</v>
      </c>
      <c r="B106" s="206" t="s">
        <v>17</v>
      </c>
      <c r="C106" s="194" t="s">
        <v>212</v>
      </c>
      <c r="D106" s="196" t="s">
        <v>34</v>
      </c>
      <c r="E106" s="196">
        <v>1</v>
      </c>
      <c r="F106" s="201"/>
      <c r="G106" s="202">
        <f t="shared" ref="G106:G109" si="18">F106*E106</f>
        <v>0</v>
      </c>
    </row>
    <row r="107" spans="1:7" s="1" customFormat="1" x14ac:dyDescent="0.25">
      <c r="A107" s="198" t="s">
        <v>1308</v>
      </c>
      <c r="B107" s="206" t="s">
        <v>17</v>
      </c>
      <c r="C107" s="194" t="s">
        <v>213</v>
      </c>
      <c r="D107" s="196" t="s">
        <v>34</v>
      </c>
      <c r="E107" s="196">
        <v>15</v>
      </c>
      <c r="F107" s="201"/>
      <c r="G107" s="202">
        <f t="shared" si="18"/>
        <v>0</v>
      </c>
    </row>
    <row r="108" spans="1:7" s="1" customFormat="1" x14ac:dyDescent="0.25">
      <c r="A108" s="198" t="s">
        <v>1309</v>
      </c>
      <c r="B108" s="206" t="s">
        <v>17</v>
      </c>
      <c r="C108" s="194" t="s">
        <v>214</v>
      </c>
      <c r="D108" s="196" t="s">
        <v>34</v>
      </c>
      <c r="E108" s="196"/>
      <c r="F108" s="201"/>
      <c r="G108" s="202">
        <f t="shared" si="18"/>
        <v>0</v>
      </c>
    </row>
    <row r="109" spans="1:7" s="1" customFormat="1" x14ac:dyDescent="0.25">
      <c r="A109" s="198" t="s">
        <v>1310</v>
      </c>
      <c r="B109" s="206" t="s">
        <v>17</v>
      </c>
      <c r="C109" s="194" t="s">
        <v>217</v>
      </c>
      <c r="D109" s="196" t="s">
        <v>34</v>
      </c>
      <c r="E109" s="196">
        <v>26</v>
      </c>
      <c r="F109" s="201"/>
      <c r="G109" s="202">
        <f t="shared" si="18"/>
        <v>0</v>
      </c>
    </row>
    <row r="110" spans="1:7" s="1" customFormat="1" x14ac:dyDescent="0.25">
      <c r="A110" s="198"/>
      <c r="B110" s="206"/>
      <c r="C110" s="194"/>
      <c r="D110" s="196"/>
      <c r="E110" s="196"/>
      <c r="F110" s="201"/>
      <c r="G110" s="202"/>
    </row>
    <row r="111" spans="1:7" s="1" customFormat="1" x14ac:dyDescent="0.25">
      <c r="A111" s="198"/>
      <c r="B111" s="206"/>
      <c r="C111" s="194" t="s">
        <v>248</v>
      </c>
      <c r="D111" s="196"/>
      <c r="E111" s="196"/>
      <c r="F111" s="201"/>
      <c r="G111" s="202"/>
    </row>
    <row r="112" spans="1:7" s="1" customFormat="1" ht="23" x14ac:dyDescent="0.25">
      <c r="A112" s="198" t="s">
        <v>1311</v>
      </c>
      <c r="B112" s="206" t="s">
        <v>139</v>
      </c>
      <c r="C112" s="194" t="s">
        <v>292</v>
      </c>
      <c r="D112" s="196" t="s">
        <v>131</v>
      </c>
      <c r="E112" s="196"/>
      <c r="F112" s="201"/>
      <c r="G112" s="202">
        <f>F112</f>
        <v>0</v>
      </c>
    </row>
    <row r="113" spans="1:7" s="1" customFormat="1" x14ac:dyDescent="0.25">
      <c r="A113" s="198"/>
      <c r="B113" s="206"/>
      <c r="C113" s="194"/>
      <c r="D113" s="196"/>
      <c r="E113" s="196"/>
      <c r="F113" s="201"/>
      <c r="G113" s="202"/>
    </row>
    <row r="114" spans="1:7" s="1" customFormat="1" x14ac:dyDescent="0.25">
      <c r="A114" s="198" t="s">
        <v>1298</v>
      </c>
      <c r="B114" s="206"/>
      <c r="C114" s="194" t="s">
        <v>289</v>
      </c>
      <c r="D114" s="196" t="s">
        <v>21</v>
      </c>
      <c r="E114" s="249">
        <v>10</v>
      </c>
      <c r="F114" s="261"/>
      <c r="G114" s="202">
        <f>E114*F114</f>
        <v>0</v>
      </c>
    </row>
    <row r="115" spans="1:7" s="1" customFormat="1" x14ac:dyDescent="0.25">
      <c r="A115" s="198"/>
      <c r="B115" s="206"/>
      <c r="C115" s="194"/>
      <c r="D115" s="196"/>
      <c r="E115" s="196"/>
      <c r="F115" s="201"/>
      <c r="G115" s="202"/>
    </row>
    <row r="116" spans="1:7" s="1" customFormat="1" x14ac:dyDescent="0.25">
      <c r="A116" s="198"/>
      <c r="B116" s="206" t="s">
        <v>227</v>
      </c>
      <c r="C116" s="194" t="s">
        <v>228</v>
      </c>
      <c r="D116" s="196"/>
      <c r="E116" s="196"/>
      <c r="F116" s="201"/>
      <c r="G116" s="202"/>
    </row>
    <row r="117" spans="1:7" s="1" customFormat="1" x14ac:dyDescent="0.25">
      <c r="A117" s="198"/>
      <c r="B117" s="206"/>
      <c r="C117" s="194" t="s">
        <v>252</v>
      </c>
      <c r="D117" s="196"/>
      <c r="E117" s="196"/>
      <c r="F117" s="201"/>
      <c r="G117" s="202"/>
    </row>
    <row r="118" spans="1:7" s="1" customFormat="1" x14ac:dyDescent="0.25">
      <c r="A118" s="198" t="s">
        <v>1312</v>
      </c>
      <c r="B118" s="206"/>
      <c r="C118" s="194" t="s">
        <v>229</v>
      </c>
      <c r="D118" s="196" t="s">
        <v>149</v>
      </c>
      <c r="E118" s="196"/>
      <c r="F118" s="201"/>
      <c r="G118" s="202">
        <f t="shared" ref="G118:G122" si="19">F118*E118</f>
        <v>0</v>
      </c>
    </row>
    <row r="119" spans="1:7" s="1" customFormat="1" x14ac:dyDescent="0.25">
      <c r="A119" s="198" t="s">
        <v>1313</v>
      </c>
      <c r="B119" s="206"/>
      <c r="C119" s="194" t="s">
        <v>230</v>
      </c>
      <c r="D119" s="196" t="s">
        <v>149</v>
      </c>
      <c r="E119" s="196"/>
      <c r="F119" s="201"/>
      <c r="G119" s="202">
        <f t="shared" si="19"/>
        <v>0</v>
      </c>
    </row>
    <row r="120" spans="1:7" s="1" customFormat="1" x14ac:dyDescent="0.25">
      <c r="A120" s="198" t="s">
        <v>1314</v>
      </c>
      <c r="B120" s="206"/>
      <c r="C120" s="194" t="s">
        <v>231</v>
      </c>
      <c r="D120" s="196" t="s">
        <v>149</v>
      </c>
      <c r="E120" s="196"/>
      <c r="F120" s="201"/>
      <c r="G120" s="202">
        <f t="shared" si="19"/>
        <v>0</v>
      </c>
    </row>
    <row r="121" spans="1:7" s="1" customFormat="1" x14ac:dyDescent="0.25">
      <c r="A121" s="198" t="s">
        <v>1315</v>
      </c>
      <c r="B121" s="206"/>
      <c r="C121" s="194" t="s">
        <v>232</v>
      </c>
      <c r="D121" s="196" t="s">
        <v>47</v>
      </c>
      <c r="E121" s="196"/>
      <c r="F121" s="201"/>
      <c r="G121" s="202">
        <f t="shared" si="19"/>
        <v>0</v>
      </c>
    </row>
    <row r="122" spans="1:7" s="1" customFormat="1" x14ac:dyDescent="0.25">
      <c r="A122" s="198" t="s">
        <v>1316</v>
      </c>
      <c r="B122" s="206"/>
      <c r="C122" s="194" t="s">
        <v>233</v>
      </c>
      <c r="D122" s="196" t="s">
        <v>47</v>
      </c>
      <c r="E122" s="196">
        <v>2</v>
      </c>
      <c r="F122" s="201"/>
      <c r="G122" s="202">
        <f t="shared" si="19"/>
        <v>0</v>
      </c>
    </row>
    <row r="123" spans="1:7" s="1" customFormat="1" x14ac:dyDescent="0.25">
      <c r="A123" s="198"/>
      <c r="B123" s="206"/>
      <c r="C123" s="194"/>
      <c r="D123" s="196"/>
      <c r="E123" s="253"/>
      <c r="F123" s="191"/>
      <c r="G123" s="212"/>
    </row>
    <row r="124" spans="1:7" s="1" customFormat="1" x14ac:dyDescent="0.25">
      <c r="A124" s="198" t="s">
        <v>1317</v>
      </c>
      <c r="B124" s="206"/>
      <c r="C124" s="194" t="s">
        <v>235</v>
      </c>
      <c r="D124" s="196" t="s">
        <v>47</v>
      </c>
      <c r="E124" s="196"/>
      <c r="F124" s="201"/>
      <c r="G124" s="202">
        <f t="shared" ref="G124:G125" si="20">F124*E124</f>
        <v>0</v>
      </c>
    </row>
    <row r="125" spans="1:7" s="1" customFormat="1" x14ac:dyDescent="0.25">
      <c r="A125" s="198" t="s">
        <v>1318</v>
      </c>
      <c r="B125" s="206"/>
      <c r="C125" s="194" t="s">
        <v>234</v>
      </c>
      <c r="D125" s="196" t="s">
        <v>47</v>
      </c>
      <c r="E125" s="196"/>
      <c r="F125" s="201"/>
      <c r="G125" s="202">
        <f t="shared" si="20"/>
        <v>0</v>
      </c>
    </row>
    <row r="126" spans="1:7" s="1" customFormat="1" x14ac:dyDescent="0.25">
      <c r="A126" s="198"/>
      <c r="B126" s="195"/>
      <c r="C126" s="181"/>
      <c r="D126" s="196"/>
      <c r="E126" s="196"/>
      <c r="F126" s="201"/>
      <c r="G126" s="202"/>
    </row>
    <row r="127" spans="1:7" s="1" customFormat="1" x14ac:dyDescent="0.25">
      <c r="A127" s="198"/>
      <c r="B127" s="195"/>
      <c r="C127" s="262" t="s">
        <v>240</v>
      </c>
      <c r="D127" s="196"/>
      <c r="E127" s="196"/>
      <c r="F127" s="201"/>
      <c r="G127" s="202"/>
    </row>
    <row r="128" spans="1:7" s="1" customFormat="1" x14ac:dyDescent="0.25">
      <c r="A128" s="198"/>
      <c r="B128" s="203"/>
      <c r="C128" s="194"/>
      <c r="D128" s="263"/>
      <c r="E128" s="196"/>
      <c r="F128" s="201"/>
      <c r="G128" s="202"/>
    </row>
    <row r="129" spans="1:7" s="1" customFormat="1" x14ac:dyDescent="0.25">
      <c r="A129" s="198"/>
      <c r="B129" s="195" t="s">
        <v>18</v>
      </c>
      <c r="C129" s="264" t="s">
        <v>236</v>
      </c>
      <c r="D129" s="196"/>
      <c r="E129" s="196"/>
      <c r="F129" s="201"/>
      <c r="G129" s="202"/>
    </row>
    <row r="130" spans="1:7" s="1" customFormat="1" x14ac:dyDescent="0.25">
      <c r="A130" s="198" t="s">
        <v>1319</v>
      </c>
      <c r="B130" s="225"/>
      <c r="C130" s="265" t="s">
        <v>237</v>
      </c>
      <c r="D130" s="196" t="s">
        <v>25</v>
      </c>
      <c r="E130" s="196">
        <v>51</v>
      </c>
      <c r="F130" s="201"/>
      <c r="G130" s="202">
        <f t="shared" ref="G130:G132" si="21">F130*E130</f>
        <v>0</v>
      </c>
    </row>
    <row r="131" spans="1:7" s="1" customFormat="1" x14ac:dyDescent="0.25">
      <c r="A131" s="198" t="s">
        <v>1320</v>
      </c>
      <c r="B131" s="194"/>
      <c r="C131" s="265" t="s">
        <v>238</v>
      </c>
      <c r="D131" s="196" t="s">
        <v>25</v>
      </c>
      <c r="E131" s="196"/>
      <c r="F131" s="201"/>
      <c r="G131" s="202">
        <f t="shared" si="21"/>
        <v>0</v>
      </c>
    </row>
    <row r="132" spans="1:7" s="1" customFormat="1" x14ac:dyDescent="0.25">
      <c r="A132" s="198" t="s">
        <v>1321</v>
      </c>
      <c r="B132" s="194"/>
      <c r="C132" s="251" t="s">
        <v>241</v>
      </c>
      <c r="D132" s="224" t="s">
        <v>25</v>
      </c>
      <c r="E132" s="196">
        <v>86</v>
      </c>
      <c r="F132" s="201"/>
      <c r="G132" s="202">
        <f t="shared" si="21"/>
        <v>0</v>
      </c>
    </row>
    <row r="133" spans="1:7" s="1" customFormat="1" x14ac:dyDescent="0.25">
      <c r="A133" s="198"/>
      <c r="B133" s="194"/>
      <c r="C133" s="194"/>
      <c r="D133" s="196"/>
      <c r="E133" s="196"/>
      <c r="F133" s="201"/>
      <c r="G133" s="202"/>
    </row>
    <row r="134" spans="1:7" s="1" customFormat="1" x14ac:dyDescent="0.25">
      <c r="A134" s="198"/>
      <c r="B134" s="194"/>
      <c r="C134" s="194" t="s">
        <v>242</v>
      </c>
      <c r="D134" s="196"/>
      <c r="E134" s="196"/>
      <c r="F134" s="201"/>
      <c r="G134" s="202"/>
    </row>
    <row r="135" spans="1:7" s="1" customFormat="1" x14ac:dyDescent="0.25">
      <c r="A135" s="198"/>
      <c r="B135" s="194" t="s">
        <v>57</v>
      </c>
      <c r="C135" s="194"/>
      <c r="D135" s="196"/>
      <c r="E135" s="196"/>
      <c r="F135" s="201"/>
      <c r="G135" s="202"/>
    </row>
    <row r="136" spans="1:7" s="1" customFormat="1" x14ac:dyDescent="0.25">
      <c r="A136" s="198"/>
      <c r="B136" s="194"/>
      <c r="C136" s="194"/>
      <c r="D136" s="196"/>
      <c r="E136" s="196"/>
      <c r="F136" s="201"/>
      <c r="G136" s="202"/>
    </row>
    <row r="137" spans="1:7" s="1" customFormat="1" x14ac:dyDescent="0.25">
      <c r="A137" s="198"/>
      <c r="B137" s="194"/>
      <c r="C137" s="194" t="s">
        <v>245</v>
      </c>
      <c r="D137" s="196"/>
      <c r="E137" s="196"/>
      <c r="F137" s="201"/>
      <c r="G137" s="202"/>
    </row>
    <row r="138" spans="1:7" s="1" customFormat="1" x14ac:dyDescent="0.25">
      <c r="A138" s="198" t="s">
        <v>1322</v>
      </c>
      <c r="B138" s="194"/>
      <c r="C138" s="194" t="s">
        <v>246</v>
      </c>
      <c r="D138" s="196" t="s">
        <v>5</v>
      </c>
      <c r="E138" s="196">
        <v>10</v>
      </c>
      <c r="F138" s="201"/>
      <c r="G138" s="202">
        <f t="shared" ref="G138:G139" si="22">F138*E138</f>
        <v>0</v>
      </c>
    </row>
    <row r="139" spans="1:7" s="1" customFormat="1" x14ac:dyDescent="0.25">
      <c r="A139" s="198" t="s">
        <v>1323</v>
      </c>
      <c r="B139" s="194"/>
      <c r="C139" s="194" t="s">
        <v>247</v>
      </c>
      <c r="D139" s="196" t="s">
        <v>5</v>
      </c>
      <c r="E139" s="196">
        <v>42</v>
      </c>
      <c r="F139" s="201"/>
      <c r="G139" s="202">
        <f t="shared" si="22"/>
        <v>0</v>
      </c>
    </row>
    <row r="140" spans="1:7" s="1" customFormat="1" x14ac:dyDescent="0.25">
      <c r="A140" s="198"/>
      <c r="B140" s="194"/>
      <c r="C140" s="194"/>
      <c r="D140" s="196"/>
      <c r="E140" s="196"/>
      <c r="F140" s="201"/>
      <c r="G140" s="202"/>
    </row>
    <row r="141" spans="1:7" s="1" customFormat="1" ht="23" x14ac:dyDescent="0.25">
      <c r="A141" s="198"/>
      <c r="B141" s="181"/>
      <c r="C141" s="289" t="s">
        <v>224</v>
      </c>
      <c r="D141" s="207"/>
      <c r="E141" s="207"/>
      <c r="F141" s="221"/>
      <c r="G141" s="202"/>
    </row>
    <row r="142" spans="1:7" s="1" customFormat="1" x14ac:dyDescent="0.25">
      <c r="A142" s="457"/>
      <c r="B142" s="457"/>
      <c r="D142" s="458"/>
      <c r="E142" s="458"/>
      <c r="F142" s="458"/>
    </row>
    <row r="143" spans="1:7" s="1" customFormat="1" ht="26.5" customHeight="1" x14ac:dyDescent="0.25">
      <c r="A143" s="535" t="s">
        <v>358</v>
      </c>
      <c r="B143" s="536"/>
      <c r="C143" s="536"/>
      <c r="D143" s="536"/>
      <c r="E143" s="536"/>
      <c r="F143" s="537"/>
      <c r="G143" s="423">
        <f>SUM(G83:G142)</f>
        <v>0</v>
      </c>
    </row>
    <row r="144" spans="1:7" s="1" customFormat="1" ht="26.5" customHeight="1" x14ac:dyDescent="0.25">
      <c r="A144" s="535" t="s">
        <v>1541</v>
      </c>
      <c r="B144" s="536"/>
      <c r="C144" s="536"/>
      <c r="D144" s="536"/>
      <c r="E144" s="536"/>
      <c r="F144" s="537"/>
      <c r="G144" s="423">
        <f>G143</f>
        <v>0</v>
      </c>
    </row>
    <row r="145" spans="1:7" s="1" customFormat="1" ht="26.5" customHeight="1" x14ac:dyDescent="0.25">
      <c r="B145" s="459"/>
      <c r="C145" s="459"/>
      <c r="D145" s="459"/>
      <c r="E145" s="459"/>
      <c r="F145" s="459"/>
      <c r="G145" s="459"/>
    </row>
    <row r="146" spans="1:7" s="1" customFormat="1" x14ac:dyDescent="0.25">
      <c r="A146" s="416" t="s">
        <v>1324</v>
      </c>
      <c r="B146" s="198"/>
      <c r="C146" s="198" t="s">
        <v>225</v>
      </c>
      <c r="D146" s="207" t="s">
        <v>47</v>
      </c>
      <c r="E146" s="207"/>
      <c r="F146" s="221"/>
      <c r="G146" s="221">
        <f t="shared" ref="G146:G147" si="23">F146*E146</f>
        <v>0</v>
      </c>
    </row>
    <row r="147" spans="1:7" s="1" customFormat="1" x14ac:dyDescent="0.25">
      <c r="A147" s="198" t="s">
        <v>1325</v>
      </c>
      <c r="B147" s="194"/>
      <c r="C147" s="194" t="s">
        <v>226</v>
      </c>
      <c r="D147" s="196" t="s">
        <v>47</v>
      </c>
      <c r="E147" s="196"/>
      <c r="F147" s="201"/>
      <c r="G147" s="202">
        <f t="shared" si="23"/>
        <v>0</v>
      </c>
    </row>
    <row r="148" spans="1:7" s="1" customFormat="1" x14ac:dyDescent="0.25">
      <c r="A148" s="198"/>
      <c r="B148" s="194"/>
      <c r="C148" s="251"/>
      <c r="D148" s="224"/>
      <c r="E148" s="196"/>
      <c r="F148" s="201"/>
      <c r="G148" s="202"/>
    </row>
    <row r="149" spans="1:7" s="1" customFormat="1" x14ac:dyDescent="0.25">
      <c r="A149" s="198" t="s">
        <v>1326</v>
      </c>
      <c r="B149" s="206"/>
      <c r="C149" s="194" t="s">
        <v>258</v>
      </c>
      <c r="D149" s="196" t="s">
        <v>250</v>
      </c>
      <c r="E149" s="196"/>
      <c r="F149" s="201"/>
      <c r="G149" s="202">
        <f t="shared" ref="G149" si="24">F149*E149</f>
        <v>0</v>
      </c>
    </row>
    <row r="150" spans="1:7" s="1" customFormat="1" x14ac:dyDescent="0.25">
      <c r="A150" s="198"/>
      <c r="B150" s="206"/>
      <c r="C150" s="194"/>
      <c r="D150" s="196"/>
      <c r="E150" s="196"/>
      <c r="F150" s="201"/>
      <c r="G150" s="202"/>
    </row>
    <row r="151" spans="1:7" s="1" customFormat="1" x14ac:dyDescent="0.25">
      <c r="A151" s="198"/>
      <c r="B151" s="194"/>
      <c r="C151" s="194" t="s">
        <v>284</v>
      </c>
      <c r="D151" s="196"/>
      <c r="E151" s="196"/>
      <c r="F151" s="201"/>
      <c r="G151" s="202"/>
    </row>
    <row r="152" spans="1:7" s="1" customFormat="1" x14ac:dyDescent="0.25">
      <c r="A152" s="198" t="s">
        <v>1327</v>
      </c>
      <c r="B152" s="194"/>
      <c r="C152" s="194" t="s">
        <v>285</v>
      </c>
      <c r="D152" s="196" t="s">
        <v>8</v>
      </c>
      <c r="E152" s="196">
        <v>1</v>
      </c>
      <c r="F152" s="201"/>
      <c r="G152" s="202">
        <f t="shared" ref="G152:G154" si="25">F152*E152</f>
        <v>0</v>
      </c>
    </row>
    <row r="153" spans="1:7" s="1" customFormat="1" ht="52.15" customHeight="1" x14ac:dyDescent="0.25">
      <c r="A153" s="198" t="s">
        <v>1328</v>
      </c>
      <c r="B153" s="194"/>
      <c r="C153" s="194" t="s">
        <v>286</v>
      </c>
      <c r="D153" s="196" t="s">
        <v>8</v>
      </c>
      <c r="E153" s="196">
        <v>0</v>
      </c>
      <c r="F153" s="201"/>
      <c r="G153" s="202">
        <f t="shared" si="25"/>
        <v>0</v>
      </c>
    </row>
    <row r="154" spans="1:7" s="1" customFormat="1" ht="52.15" customHeight="1" x14ac:dyDescent="0.25">
      <c r="A154" s="198" t="s">
        <v>1329</v>
      </c>
      <c r="B154" s="194"/>
      <c r="C154" s="194" t="s">
        <v>287</v>
      </c>
      <c r="D154" s="196" t="s">
        <v>8</v>
      </c>
      <c r="E154" s="196">
        <v>0</v>
      </c>
      <c r="F154" s="201"/>
      <c r="G154" s="202">
        <f t="shared" si="25"/>
        <v>0</v>
      </c>
    </row>
    <row r="155" spans="1:7" s="1" customFormat="1" ht="52.15" customHeight="1" x14ac:dyDescent="0.25">
      <c r="A155" s="198"/>
      <c r="B155" s="194"/>
      <c r="C155" s="194"/>
      <c r="D155" s="196"/>
      <c r="E155" s="196"/>
      <c r="F155" s="201"/>
      <c r="G155" s="202"/>
    </row>
    <row r="156" spans="1:7" s="1" customFormat="1" ht="52.15" customHeight="1" x14ac:dyDescent="0.25">
      <c r="A156" s="198" t="s">
        <v>1330</v>
      </c>
      <c r="B156" s="198"/>
      <c r="C156" s="194" t="s">
        <v>288</v>
      </c>
      <c r="D156" s="196" t="s">
        <v>8</v>
      </c>
      <c r="E156" s="196"/>
      <c r="F156" s="201"/>
      <c r="G156" s="202">
        <f t="shared" ref="G156" si="26">F156*E156</f>
        <v>0</v>
      </c>
    </row>
    <row r="157" spans="1:7" s="1" customFormat="1" ht="52.15" customHeight="1" x14ac:dyDescent="0.25">
      <c r="A157" s="198"/>
      <c r="B157" s="198"/>
      <c r="C157" s="198"/>
      <c r="D157" s="455"/>
      <c r="E157" s="207"/>
      <c r="F157" s="202"/>
      <c r="G157" s="456"/>
    </row>
    <row r="158" spans="1:7" s="1" customFormat="1" ht="52.15" customHeight="1" x14ac:dyDescent="0.25">
      <c r="A158" s="198"/>
      <c r="B158" s="198"/>
      <c r="C158" s="198"/>
      <c r="D158" s="455"/>
      <c r="E158" s="207"/>
      <c r="F158" s="202"/>
      <c r="G158" s="456"/>
    </row>
    <row r="159" spans="1:7" s="1" customFormat="1" ht="52.15" customHeight="1" x14ac:dyDescent="0.25">
      <c r="A159" s="198"/>
      <c r="B159" s="198"/>
      <c r="C159" s="198"/>
      <c r="D159" s="455"/>
      <c r="E159" s="207"/>
      <c r="F159" s="202"/>
      <c r="G159" s="456"/>
    </row>
    <row r="160" spans="1:7" s="1" customFormat="1" ht="52.15" customHeight="1" x14ac:dyDescent="0.25">
      <c r="A160" s="198"/>
      <c r="B160" s="198"/>
      <c r="C160" s="198"/>
      <c r="D160" s="455"/>
      <c r="E160" s="207"/>
      <c r="F160" s="202"/>
      <c r="G160" s="456"/>
    </row>
    <row r="161" spans="1:7" s="1" customFormat="1" ht="52.15" customHeight="1" x14ac:dyDescent="0.25">
      <c r="A161" s="198"/>
      <c r="B161" s="198"/>
      <c r="C161" s="198"/>
      <c r="D161" s="455"/>
      <c r="E161" s="207"/>
      <c r="F161" s="202"/>
      <c r="G161" s="456"/>
    </row>
    <row r="162" spans="1:7" s="1" customFormat="1" ht="52.15" customHeight="1" x14ac:dyDescent="0.25">
      <c r="A162" s="198"/>
      <c r="B162" s="198"/>
      <c r="C162" s="198"/>
      <c r="D162" s="455"/>
      <c r="E162" s="207"/>
      <c r="F162" s="202"/>
      <c r="G162" s="456"/>
    </row>
    <row r="163" spans="1:7" x14ac:dyDescent="0.25">
      <c r="A163" s="427"/>
      <c r="B163" s="427"/>
      <c r="C163" s="427"/>
      <c r="D163" s="428"/>
      <c r="E163" s="427"/>
      <c r="F163" s="428"/>
    </row>
    <row r="164" spans="1:7" ht="26.5" customHeight="1" x14ac:dyDescent="0.25">
      <c r="A164" s="540" t="s">
        <v>358</v>
      </c>
      <c r="B164" s="540"/>
      <c r="C164" s="540"/>
      <c r="D164" s="540"/>
      <c r="E164" s="540"/>
      <c r="F164" s="540"/>
      <c r="G164" s="232">
        <f>SUM(G144:G163)</f>
        <v>0</v>
      </c>
    </row>
    <row r="165" spans="1:7" ht="26.5" customHeight="1" x14ac:dyDescent="0.25">
      <c r="A165" s="564" t="s">
        <v>1541</v>
      </c>
      <c r="B165" s="564"/>
      <c r="C165" s="564"/>
      <c r="D165" s="564"/>
      <c r="E165" s="564"/>
      <c r="F165" s="565"/>
      <c r="G165" s="429">
        <f>G164</f>
        <v>0</v>
      </c>
    </row>
    <row r="166" spans="1:7" s="1" customFormat="1" ht="21" customHeight="1" x14ac:dyDescent="0.25">
      <c r="A166" s="444"/>
      <c r="B166" s="242"/>
      <c r="C166" s="187" t="s">
        <v>273</v>
      </c>
      <c r="D166" s="243"/>
      <c r="E166" s="196"/>
      <c r="F166" s="245"/>
      <c r="G166" s="246"/>
    </row>
    <row r="167" spans="1:7" s="1" customFormat="1" x14ac:dyDescent="0.25">
      <c r="A167" s="198"/>
      <c r="B167" s="242"/>
      <c r="C167" s="247"/>
      <c r="D167" s="189"/>
      <c r="E167" s="196"/>
      <c r="F167" s="245"/>
      <c r="G167" s="246"/>
    </row>
    <row r="168" spans="1:7" s="1" customFormat="1" x14ac:dyDescent="0.25">
      <c r="A168" s="204">
        <v>7.2</v>
      </c>
      <c r="B168" s="247"/>
      <c r="C168" s="187" t="s">
        <v>977</v>
      </c>
      <c r="D168" s="196"/>
      <c r="E168" s="196"/>
      <c r="F168" s="249"/>
      <c r="G168" s="212"/>
    </row>
    <row r="169" spans="1:7" s="1" customFormat="1" x14ac:dyDescent="0.25">
      <c r="A169" s="198"/>
      <c r="B169" s="206"/>
      <c r="C169" s="195"/>
      <c r="D169" s="196"/>
      <c r="E169" s="196"/>
      <c r="F169" s="250"/>
      <c r="G169" s="250"/>
    </row>
    <row r="170" spans="1:7" s="1" customFormat="1" x14ac:dyDescent="0.25">
      <c r="A170" s="198"/>
      <c r="B170" s="194"/>
      <c r="C170" s="200" t="s">
        <v>152</v>
      </c>
      <c r="D170" s="196"/>
      <c r="E170" s="196"/>
      <c r="F170" s="201"/>
      <c r="G170" s="202"/>
    </row>
    <row r="171" spans="1:7" s="1" customFormat="1" x14ac:dyDescent="0.25">
      <c r="A171" s="198"/>
      <c r="B171" s="194"/>
      <c r="C171" s="203"/>
      <c r="D171" s="196"/>
      <c r="E171" s="196"/>
      <c r="F171" s="201"/>
      <c r="G171" s="202"/>
    </row>
    <row r="172" spans="1:7" s="1" customFormat="1" ht="35.65" customHeight="1" x14ac:dyDescent="0.25">
      <c r="A172" s="198" t="s">
        <v>1334</v>
      </c>
      <c r="B172" s="194" t="s">
        <v>54</v>
      </c>
      <c r="C172" s="203" t="s">
        <v>153</v>
      </c>
      <c r="D172" s="196"/>
      <c r="E172" s="196"/>
      <c r="F172" s="201"/>
      <c r="G172" s="202"/>
    </row>
    <row r="173" spans="1:7" s="1" customFormat="1" x14ac:dyDescent="0.25">
      <c r="A173" s="198"/>
      <c r="B173" s="194"/>
      <c r="C173" s="203" t="s">
        <v>154</v>
      </c>
      <c r="D173" s="196" t="s">
        <v>34</v>
      </c>
      <c r="E173" s="196">
        <v>20</v>
      </c>
      <c r="F173" s="201"/>
      <c r="G173" s="202">
        <f t="shared" ref="G173" si="27">F173*E173</f>
        <v>0</v>
      </c>
    </row>
    <row r="174" spans="1:7" s="1" customFormat="1" x14ac:dyDescent="0.25">
      <c r="A174" s="198"/>
      <c r="B174" s="194"/>
      <c r="C174" s="203"/>
      <c r="D174" s="196"/>
      <c r="E174" s="196"/>
      <c r="F174" s="201"/>
      <c r="G174" s="202"/>
    </row>
    <row r="175" spans="1:7" s="1" customFormat="1" x14ac:dyDescent="0.25">
      <c r="A175" s="198"/>
      <c r="B175" s="194"/>
      <c r="C175" s="203" t="s">
        <v>155</v>
      </c>
      <c r="D175" s="196"/>
      <c r="E175" s="196"/>
      <c r="F175" s="201"/>
      <c r="G175" s="202"/>
    </row>
    <row r="176" spans="1:7" s="1" customFormat="1" x14ac:dyDescent="0.25">
      <c r="A176" s="445"/>
      <c r="B176" s="205"/>
      <c r="C176" s="203"/>
      <c r="D176" s="196"/>
      <c r="E176" s="196"/>
      <c r="F176" s="201"/>
      <c r="G176" s="202"/>
    </row>
    <row r="177" spans="1:7" s="1" customFormat="1" x14ac:dyDescent="0.25">
      <c r="A177" s="198" t="s">
        <v>1331</v>
      </c>
      <c r="B177" s="206" t="s">
        <v>55</v>
      </c>
      <c r="C177" s="203" t="s">
        <v>267</v>
      </c>
      <c r="D177" s="196" t="s">
        <v>34</v>
      </c>
      <c r="E177" s="196">
        <f>E173*0.15</f>
        <v>3</v>
      </c>
      <c r="F177" s="201"/>
      <c r="G177" s="202">
        <f t="shared" ref="G177:G178" si="28">F177*E177</f>
        <v>0</v>
      </c>
    </row>
    <row r="178" spans="1:7" s="1" customFormat="1" x14ac:dyDescent="0.25">
      <c r="A178" s="198" t="s">
        <v>1332</v>
      </c>
      <c r="B178" s="206" t="s">
        <v>55</v>
      </c>
      <c r="C178" s="203" t="s">
        <v>268</v>
      </c>
      <c r="D178" s="196" t="s">
        <v>34</v>
      </c>
      <c r="E178" s="196">
        <f>E177</f>
        <v>3</v>
      </c>
      <c r="F178" s="201"/>
      <c r="G178" s="202">
        <f t="shared" si="28"/>
        <v>0</v>
      </c>
    </row>
    <row r="179" spans="1:7" s="1" customFormat="1" x14ac:dyDescent="0.25">
      <c r="A179" s="198"/>
      <c r="B179" s="194"/>
      <c r="C179" s="251"/>
      <c r="D179" s="224"/>
      <c r="E179" s="252"/>
      <c r="F179" s="230"/>
      <c r="G179" s="230"/>
    </row>
    <row r="180" spans="1:7" s="1" customFormat="1" ht="42.75" customHeight="1" x14ac:dyDescent="0.25">
      <c r="A180" s="198"/>
      <c r="B180" s="194" t="s">
        <v>156</v>
      </c>
      <c r="C180" s="200" t="s">
        <v>157</v>
      </c>
      <c r="D180" s="211"/>
      <c r="E180" s="253"/>
      <c r="F180" s="230"/>
      <c r="G180" s="230"/>
    </row>
    <row r="181" spans="1:7" s="1" customFormat="1" ht="23" x14ac:dyDescent="0.25">
      <c r="A181" s="198"/>
      <c r="B181" s="181"/>
      <c r="C181" s="203" t="s">
        <v>158</v>
      </c>
      <c r="D181" s="211"/>
      <c r="E181" s="196"/>
      <c r="F181" s="230"/>
      <c r="G181" s="230"/>
    </row>
    <row r="182" spans="1:7" s="1" customFormat="1" x14ac:dyDescent="0.25">
      <c r="A182" s="198" t="s">
        <v>1333</v>
      </c>
      <c r="B182" s="195"/>
      <c r="C182" s="203" t="s">
        <v>160</v>
      </c>
      <c r="D182" s="196" t="s">
        <v>34</v>
      </c>
      <c r="E182" s="196">
        <v>10</v>
      </c>
      <c r="F182" s="201"/>
      <c r="G182" s="202">
        <f t="shared" ref="G182:G183" si="29">F182*E182</f>
        <v>0</v>
      </c>
    </row>
    <row r="183" spans="1:7" s="1" customFormat="1" x14ac:dyDescent="0.25">
      <c r="A183" s="198" t="s">
        <v>1335</v>
      </c>
      <c r="B183" s="195"/>
      <c r="C183" s="203" t="s">
        <v>159</v>
      </c>
      <c r="D183" s="196" t="s">
        <v>34</v>
      </c>
      <c r="E183" s="196"/>
      <c r="F183" s="201"/>
      <c r="G183" s="202">
        <f t="shared" si="29"/>
        <v>0</v>
      </c>
    </row>
    <row r="184" spans="1:7" s="1" customFormat="1" x14ac:dyDescent="0.25">
      <c r="A184" s="198"/>
      <c r="B184" s="195"/>
      <c r="C184" s="203"/>
      <c r="D184" s="211"/>
      <c r="E184" s="196"/>
      <c r="F184" s="201"/>
      <c r="G184" s="202"/>
    </row>
    <row r="185" spans="1:7" s="1" customFormat="1" x14ac:dyDescent="0.25">
      <c r="A185" s="198"/>
      <c r="B185" s="195"/>
      <c r="C185" s="203" t="s">
        <v>155</v>
      </c>
      <c r="D185" s="211"/>
      <c r="E185" s="196"/>
      <c r="F185" s="201"/>
      <c r="G185" s="202"/>
    </row>
    <row r="186" spans="1:7" s="1" customFormat="1" x14ac:dyDescent="0.25">
      <c r="A186" s="198" t="s">
        <v>1336</v>
      </c>
      <c r="B186" s="195"/>
      <c r="C186" s="203" t="s">
        <v>267</v>
      </c>
      <c r="D186" s="196" t="s">
        <v>34</v>
      </c>
      <c r="E186" s="196">
        <v>2</v>
      </c>
      <c r="F186" s="201"/>
      <c r="G186" s="202">
        <f t="shared" ref="G186:G189" si="30">F186*E186</f>
        <v>0</v>
      </c>
    </row>
    <row r="187" spans="1:7" s="1" customFormat="1" x14ac:dyDescent="0.25">
      <c r="A187" s="198" t="s">
        <v>1337</v>
      </c>
      <c r="B187" s="195"/>
      <c r="C187" s="203" t="s">
        <v>268</v>
      </c>
      <c r="D187" s="196" t="s">
        <v>34</v>
      </c>
      <c r="E187" s="196">
        <v>2</v>
      </c>
      <c r="F187" s="201"/>
      <c r="G187" s="202">
        <f t="shared" si="30"/>
        <v>0</v>
      </c>
    </row>
    <row r="188" spans="1:7" s="1" customFormat="1" ht="34.5" x14ac:dyDescent="0.25">
      <c r="A188" s="198" t="s">
        <v>1338</v>
      </c>
      <c r="B188" s="195"/>
      <c r="C188" s="203" t="s">
        <v>269</v>
      </c>
      <c r="D188" s="196" t="s">
        <v>291</v>
      </c>
      <c r="E188" s="196">
        <v>1</v>
      </c>
      <c r="F188" s="201"/>
      <c r="G188" s="202">
        <f t="shared" si="30"/>
        <v>0</v>
      </c>
    </row>
    <row r="189" spans="1:7" s="1" customFormat="1" ht="44.65" customHeight="1" x14ac:dyDescent="0.25">
      <c r="A189" s="198" t="s">
        <v>1339</v>
      </c>
      <c r="B189" s="206"/>
      <c r="C189" s="194" t="s">
        <v>174</v>
      </c>
      <c r="D189" s="196" t="s">
        <v>7</v>
      </c>
      <c r="E189" s="196">
        <v>1</v>
      </c>
      <c r="F189" s="201"/>
      <c r="G189" s="202">
        <f t="shared" si="30"/>
        <v>0</v>
      </c>
    </row>
    <row r="190" spans="1:7" s="1" customFormat="1" x14ac:dyDescent="0.25">
      <c r="A190" s="198" t="s">
        <v>1340</v>
      </c>
      <c r="B190" s="206"/>
      <c r="C190" s="194"/>
      <c r="D190" s="196"/>
      <c r="E190" s="196"/>
      <c r="F190" s="201"/>
      <c r="G190" s="202"/>
    </row>
    <row r="191" spans="1:7" s="1" customFormat="1" ht="23" x14ac:dyDescent="0.25">
      <c r="A191" s="198" t="s">
        <v>1341</v>
      </c>
      <c r="B191" s="206"/>
      <c r="C191" s="194" t="s">
        <v>175</v>
      </c>
      <c r="D191" s="196" t="s">
        <v>7</v>
      </c>
      <c r="E191" s="196">
        <v>1</v>
      </c>
      <c r="F191" s="201"/>
      <c r="G191" s="202">
        <f t="shared" ref="G191" si="31">F191*E191</f>
        <v>0</v>
      </c>
    </row>
    <row r="192" spans="1:7" s="1" customFormat="1" x14ac:dyDescent="0.25">
      <c r="A192" s="198"/>
      <c r="B192" s="195"/>
      <c r="C192" s="254"/>
      <c r="D192" s="196"/>
      <c r="E192" s="196"/>
      <c r="F192" s="201"/>
      <c r="G192" s="202"/>
    </row>
    <row r="193" spans="1:7" s="1" customFormat="1" ht="34.4" customHeight="1" x14ac:dyDescent="0.25">
      <c r="A193" s="198"/>
      <c r="B193" s="248" t="s">
        <v>161</v>
      </c>
      <c r="C193" s="255" t="s">
        <v>162</v>
      </c>
      <c r="D193" s="211"/>
      <c r="E193" s="196"/>
      <c r="F193" s="201"/>
      <c r="G193" s="202"/>
    </row>
    <row r="194" spans="1:7" s="1" customFormat="1" x14ac:dyDescent="0.25">
      <c r="A194" s="198"/>
      <c r="B194" s="206"/>
      <c r="C194" s="248"/>
      <c r="D194" s="196"/>
      <c r="E194" s="196"/>
      <c r="F194" s="201"/>
      <c r="G194" s="202"/>
    </row>
    <row r="195" spans="1:7" s="1" customFormat="1" ht="34.9" customHeight="1" x14ac:dyDescent="0.25">
      <c r="A195" s="198"/>
      <c r="B195" s="203" t="s">
        <v>163</v>
      </c>
      <c r="C195" s="203" t="s">
        <v>271</v>
      </c>
      <c r="D195" s="196"/>
      <c r="E195" s="196"/>
      <c r="F195" s="201"/>
      <c r="G195" s="202"/>
    </row>
    <row r="196" spans="1:7" s="1" customFormat="1" x14ac:dyDescent="0.25">
      <c r="A196" s="198"/>
      <c r="B196" s="206"/>
      <c r="C196" s="248"/>
      <c r="D196" s="196"/>
      <c r="E196" s="196"/>
      <c r="F196" s="201"/>
      <c r="G196" s="202"/>
    </row>
    <row r="197" spans="1:7" s="1" customFormat="1" x14ac:dyDescent="0.25">
      <c r="A197" s="198" t="s">
        <v>1342</v>
      </c>
      <c r="B197" s="206"/>
      <c r="C197" s="203" t="s">
        <v>270</v>
      </c>
      <c r="E197" s="196">
        <v>75</v>
      </c>
      <c r="F197" s="201"/>
      <c r="G197" s="202">
        <f t="shared" ref="G197" si="32">F197*E197</f>
        <v>0</v>
      </c>
    </row>
    <row r="198" spans="1:7" s="1" customFormat="1" x14ac:dyDescent="0.25">
      <c r="A198" s="198"/>
      <c r="B198" s="206"/>
      <c r="C198" s="248"/>
      <c r="D198" s="196"/>
      <c r="E198" s="196"/>
      <c r="F198" s="201"/>
      <c r="G198" s="202"/>
    </row>
    <row r="199" spans="1:7" s="1" customFormat="1" ht="34.4" customHeight="1" x14ac:dyDescent="0.25">
      <c r="A199" s="198"/>
      <c r="B199" s="206" t="s">
        <v>164</v>
      </c>
      <c r="C199" s="256" t="s">
        <v>165</v>
      </c>
      <c r="D199" s="196"/>
      <c r="E199" s="196"/>
      <c r="F199" s="201"/>
      <c r="G199" s="202"/>
    </row>
    <row r="200" spans="1:7" s="1" customFormat="1" x14ac:dyDescent="0.25">
      <c r="A200" s="198"/>
      <c r="B200" s="206"/>
      <c r="C200" s="213"/>
      <c r="D200" s="196"/>
      <c r="E200" s="196"/>
      <c r="F200" s="201"/>
      <c r="G200" s="202"/>
    </row>
    <row r="201" spans="1:7" s="1" customFormat="1" ht="23" x14ac:dyDescent="0.25">
      <c r="A201" s="198"/>
      <c r="B201" s="206" t="s">
        <v>166</v>
      </c>
      <c r="C201" s="213" t="s">
        <v>167</v>
      </c>
      <c r="D201" s="196"/>
      <c r="E201" s="196"/>
      <c r="F201" s="201"/>
      <c r="G201" s="202"/>
    </row>
    <row r="202" spans="1:7" s="1" customFormat="1" x14ac:dyDescent="0.25">
      <c r="A202" s="198"/>
      <c r="B202" s="206"/>
      <c r="C202" s="213"/>
      <c r="D202" s="196"/>
      <c r="E202" s="196"/>
      <c r="F202" s="201"/>
      <c r="G202" s="202"/>
    </row>
    <row r="203" spans="1:7" s="1" customFormat="1" ht="19.899999999999999" customHeight="1" x14ac:dyDescent="0.25">
      <c r="A203" s="198" t="s">
        <v>1343</v>
      </c>
      <c r="B203" s="206" t="s">
        <v>168</v>
      </c>
      <c r="C203" s="213" t="s">
        <v>169</v>
      </c>
      <c r="D203" s="196" t="s">
        <v>34</v>
      </c>
      <c r="E203" s="196"/>
      <c r="F203" s="201"/>
      <c r="G203" s="202">
        <f t="shared" ref="G203" si="33">F203*E203</f>
        <v>0</v>
      </c>
    </row>
    <row r="204" spans="1:7" s="1" customFormat="1" x14ac:dyDescent="0.25">
      <c r="A204" s="198"/>
      <c r="B204" s="206"/>
      <c r="C204" s="213"/>
      <c r="D204" s="196"/>
      <c r="E204" s="196"/>
      <c r="F204" s="201"/>
      <c r="G204" s="202"/>
    </row>
    <row r="205" spans="1:7" s="1" customFormat="1" ht="15.65" customHeight="1" x14ac:dyDescent="0.25">
      <c r="A205" s="198"/>
      <c r="B205" s="206" t="s">
        <v>13</v>
      </c>
      <c r="C205" s="213" t="s">
        <v>170</v>
      </c>
      <c r="D205" s="196"/>
      <c r="E205" s="196"/>
      <c r="F205" s="201"/>
      <c r="G205" s="202"/>
    </row>
    <row r="206" spans="1:7" s="1" customFormat="1" x14ac:dyDescent="0.25">
      <c r="A206" s="198"/>
      <c r="B206" s="206"/>
      <c r="C206" s="193"/>
      <c r="D206" s="196"/>
      <c r="E206" s="196"/>
      <c r="F206" s="201"/>
      <c r="G206" s="202"/>
    </row>
    <row r="207" spans="1:7" s="1" customFormat="1" x14ac:dyDescent="0.25">
      <c r="A207" s="198" t="s">
        <v>1344</v>
      </c>
      <c r="B207" s="206"/>
      <c r="C207" s="194" t="s">
        <v>171</v>
      </c>
      <c r="D207" s="196" t="s">
        <v>172</v>
      </c>
      <c r="E207" s="196"/>
      <c r="F207" s="201"/>
      <c r="G207" s="202">
        <f t="shared" ref="G207" si="34">F207*E207</f>
        <v>0</v>
      </c>
    </row>
    <row r="208" spans="1:7" s="1" customFormat="1" x14ac:dyDescent="0.25">
      <c r="A208" s="198"/>
      <c r="B208" s="206"/>
      <c r="C208" s="193"/>
      <c r="D208" s="196"/>
      <c r="E208" s="196"/>
      <c r="F208" s="201"/>
      <c r="G208" s="202"/>
    </row>
    <row r="209" spans="1:7" s="1" customFormat="1" x14ac:dyDescent="0.25">
      <c r="A209" s="198" t="s">
        <v>1345</v>
      </c>
      <c r="B209" s="206"/>
      <c r="C209" s="194" t="s">
        <v>173</v>
      </c>
      <c r="D209" s="196" t="s">
        <v>172</v>
      </c>
      <c r="E209" s="196"/>
      <c r="F209" s="201"/>
      <c r="G209" s="202">
        <f t="shared" ref="G209" si="35">F209*E209</f>
        <v>0</v>
      </c>
    </row>
    <row r="210" spans="1:7" s="1" customFormat="1" x14ac:dyDescent="0.25">
      <c r="A210" s="198"/>
      <c r="B210" s="259"/>
      <c r="C210" s="198"/>
      <c r="D210" s="207"/>
      <c r="E210" s="207"/>
      <c r="F210" s="202"/>
      <c r="G210" s="202"/>
    </row>
    <row r="211" spans="1:7" s="1" customFormat="1" x14ac:dyDescent="0.25">
      <c r="A211" s="448"/>
      <c r="B211" s="259"/>
      <c r="C211" s="198"/>
      <c r="D211" s="207"/>
      <c r="E211" s="207"/>
      <c r="F211" s="202"/>
      <c r="G211" s="202"/>
    </row>
    <row r="212" spans="1:7" s="1" customFormat="1" ht="26.5" customHeight="1" x14ac:dyDescent="0.25">
      <c r="A212" s="555" t="s">
        <v>358</v>
      </c>
      <c r="B212" s="556"/>
      <c r="C212" s="556"/>
      <c r="D212" s="556"/>
      <c r="E212" s="556"/>
      <c r="F212" s="557"/>
      <c r="G212" s="421">
        <f>SUM(G165:G211)</f>
        <v>0</v>
      </c>
    </row>
    <row r="213" spans="1:7" s="1" customFormat="1" ht="26.5" customHeight="1" x14ac:dyDescent="0.25">
      <c r="A213" s="566" t="s">
        <v>1541</v>
      </c>
      <c r="B213" s="566"/>
      <c r="C213" s="566"/>
      <c r="D213" s="566"/>
      <c r="E213" s="566"/>
      <c r="F213" s="566"/>
      <c r="G213" s="460">
        <f>G212</f>
        <v>0</v>
      </c>
    </row>
    <row r="214" spans="1:7" s="1" customFormat="1" x14ac:dyDescent="0.25">
      <c r="A214" s="446"/>
      <c r="B214" s="247"/>
      <c r="C214" s="193" t="s">
        <v>60</v>
      </c>
      <c r="D214" s="214"/>
      <c r="E214" s="196"/>
      <c r="F214" s="257"/>
      <c r="G214" s="258"/>
    </row>
    <row r="215" spans="1:7" s="1" customFormat="1" x14ac:dyDescent="0.25">
      <c r="A215" s="198"/>
      <c r="B215" s="206"/>
      <c r="C215" s="194"/>
      <c r="D215" s="196"/>
      <c r="E215" s="196"/>
      <c r="F215" s="191"/>
      <c r="G215" s="212"/>
    </row>
    <row r="216" spans="1:7" s="1" customFormat="1" ht="28.4" customHeight="1" x14ac:dyDescent="0.25">
      <c r="A216" s="198"/>
      <c r="B216" s="206" t="s">
        <v>209</v>
      </c>
      <c r="C216" s="215" t="s">
        <v>176</v>
      </c>
      <c r="D216" s="196"/>
      <c r="E216" s="196"/>
      <c r="F216" s="191"/>
      <c r="G216" s="212"/>
    </row>
    <row r="217" spans="1:7" s="1" customFormat="1" x14ac:dyDescent="0.25">
      <c r="A217" s="198"/>
      <c r="B217" s="206"/>
      <c r="C217" s="194"/>
      <c r="D217" s="196"/>
      <c r="E217" s="196"/>
      <c r="F217" s="191"/>
      <c r="G217" s="212"/>
    </row>
    <row r="218" spans="1:7" s="1" customFormat="1" ht="19.899999999999999" customHeight="1" x14ac:dyDescent="0.25">
      <c r="A218" s="198" t="s">
        <v>1346</v>
      </c>
      <c r="B218" s="206" t="s">
        <v>44</v>
      </c>
      <c r="C218" s="194" t="s">
        <v>187</v>
      </c>
      <c r="D218" s="196"/>
      <c r="E218" s="196"/>
      <c r="F218" s="191"/>
      <c r="G218" s="212"/>
    </row>
    <row r="219" spans="1:7" s="1" customFormat="1" x14ac:dyDescent="0.25">
      <c r="A219" s="198"/>
      <c r="B219" s="206"/>
      <c r="C219" s="194"/>
      <c r="D219" s="196"/>
      <c r="E219" s="196"/>
      <c r="F219" s="191"/>
      <c r="G219" s="212"/>
    </row>
    <row r="220" spans="1:7" s="1" customFormat="1" x14ac:dyDescent="0.25">
      <c r="A220" s="198"/>
      <c r="B220" s="206"/>
      <c r="C220" s="194" t="s">
        <v>177</v>
      </c>
      <c r="D220" s="196"/>
      <c r="E220" s="196"/>
      <c r="F220" s="191"/>
      <c r="G220" s="212"/>
    </row>
    <row r="221" spans="1:7" s="1" customFormat="1" x14ac:dyDescent="0.25">
      <c r="A221" s="198" t="s">
        <v>1352</v>
      </c>
      <c r="B221" s="206"/>
      <c r="C221" s="194" t="s">
        <v>178</v>
      </c>
      <c r="D221" s="196" t="s">
        <v>25</v>
      </c>
      <c r="E221" s="196">
        <v>188</v>
      </c>
      <c r="F221" s="201"/>
      <c r="G221" s="202">
        <f t="shared" ref="G221:G223" si="36">F221*E221</f>
        <v>0</v>
      </c>
    </row>
    <row r="222" spans="1:7" s="1" customFormat="1" x14ac:dyDescent="0.25">
      <c r="A222" s="198" t="s">
        <v>1353</v>
      </c>
      <c r="B222" s="206"/>
      <c r="C222" s="194" t="s">
        <v>179</v>
      </c>
      <c r="D222" s="196" t="s">
        <v>25</v>
      </c>
      <c r="E222" s="196">
        <v>162</v>
      </c>
      <c r="F222" s="201"/>
      <c r="G222" s="202">
        <f>E222*F222</f>
        <v>0</v>
      </c>
    </row>
    <row r="223" spans="1:7" s="1" customFormat="1" x14ac:dyDescent="0.25">
      <c r="A223" s="198" t="s">
        <v>1354</v>
      </c>
      <c r="B223" s="206"/>
      <c r="C223" s="194" t="s">
        <v>208</v>
      </c>
      <c r="D223" s="196" t="s">
        <v>25</v>
      </c>
      <c r="E223" s="196"/>
      <c r="F223" s="201"/>
      <c r="G223" s="202">
        <f t="shared" si="36"/>
        <v>0</v>
      </c>
    </row>
    <row r="224" spans="1:7" s="1" customFormat="1" x14ac:dyDescent="0.25">
      <c r="A224" s="198"/>
      <c r="B224" s="206"/>
      <c r="C224" s="194"/>
      <c r="D224" s="196"/>
      <c r="E224" s="196"/>
      <c r="F224" s="201"/>
      <c r="G224" s="202"/>
    </row>
    <row r="225" spans="1:7" s="1" customFormat="1" x14ac:dyDescent="0.25">
      <c r="A225" s="198"/>
      <c r="B225" s="206" t="s">
        <v>50</v>
      </c>
      <c r="C225" s="194" t="s">
        <v>188</v>
      </c>
      <c r="D225" s="196"/>
      <c r="E225" s="196"/>
      <c r="F225" s="201"/>
      <c r="G225" s="202"/>
    </row>
    <row r="226" spans="1:7" s="1" customFormat="1" x14ac:dyDescent="0.25">
      <c r="A226" s="198"/>
      <c r="B226" s="206"/>
      <c r="C226" s="194"/>
      <c r="D226" s="196"/>
      <c r="E226" s="196"/>
      <c r="F226" s="201"/>
      <c r="G226" s="202"/>
    </row>
    <row r="227" spans="1:7" s="1" customFormat="1" x14ac:dyDescent="0.25">
      <c r="A227" s="198"/>
      <c r="B227" s="206"/>
      <c r="C227" s="194" t="s">
        <v>177</v>
      </c>
      <c r="D227" s="196"/>
      <c r="E227" s="196"/>
      <c r="F227" s="201"/>
      <c r="G227" s="202"/>
    </row>
    <row r="228" spans="1:7" s="1" customFormat="1" x14ac:dyDescent="0.25">
      <c r="A228" s="198" t="s">
        <v>1355</v>
      </c>
      <c r="B228" s="206"/>
      <c r="C228" s="194" t="s">
        <v>178</v>
      </c>
      <c r="D228" s="196" t="s">
        <v>25</v>
      </c>
      <c r="E228" s="196">
        <v>15</v>
      </c>
      <c r="F228" s="201"/>
      <c r="G228" s="202">
        <f t="shared" ref="G228" si="37">F228*E228</f>
        <v>0</v>
      </c>
    </row>
    <row r="229" spans="1:7" s="1" customFormat="1" x14ac:dyDescent="0.25">
      <c r="A229" s="198" t="s">
        <v>1356</v>
      </c>
      <c r="B229" s="206"/>
      <c r="C229" s="194" t="s">
        <v>179</v>
      </c>
      <c r="D229" s="196" t="s">
        <v>25</v>
      </c>
      <c r="E229" s="196">
        <v>12</v>
      </c>
      <c r="F229" s="201"/>
      <c r="G229" s="202">
        <f>F229*E222</f>
        <v>0</v>
      </c>
    </row>
    <row r="230" spans="1:7" s="1" customFormat="1" x14ac:dyDescent="0.25">
      <c r="A230" s="198"/>
      <c r="B230" s="206"/>
      <c r="C230" s="194"/>
      <c r="D230" s="196"/>
      <c r="E230" s="196"/>
      <c r="F230" s="201"/>
      <c r="G230" s="202"/>
    </row>
    <row r="231" spans="1:7" s="1" customFormat="1" x14ac:dyDescent="0.25">
      <c r="A231" s="198"/>
      <c r="B231" s="206"/>
      <c r="C231" s="194" t="s">
        <v>182</v>
      </c>
      <c r="D231" s="196"/>
      <c r="E231" s="196"/>
      <c r="F231" s="201"/>
      <c r="G231" s="202"/>
    </row>
    <row r="232" spans="1:7" s="1" customFormat="1" x14ac:dyDescent="0.25">
      <c r="A232" s="198" t="s">
        <v>1357</v>
      </c>
      <c r="B232" s="206"/>
      <c r="C232" s="194" t="s">
        <v>190</v>
      </c>
      <c r="D232" s="196" t="s">
        <v>25</v>
      </c>
      <c r="E232" s="196">
        <v>30</v>
      </c>
      <c r="F232" s="201"/>
      <c r="G232" s="202">
        <f>F232*E232</f>
        <v>0</v>
      </c>
    </row>
    <row r="233" spans="1:7" s="1" customFormat="1" x14ac:dyDescent="0.25">
      <c r="A233" s="198"/>
      <c r="B233" s="206"/>
      <c r="C233" s="194"/>
      <c r="D233" s="196"/>
      <c r="E233" s="196"/>
      <c r="F233" s="201"/>
      <c r="G233" s="202"/>
    </row>
    <row r="234" spans="1:7" s="1" customFormat="1" x14ac:dyDescent="0.25">
      <c r="A234" s="198"/>
      <c r="B234" s="206"/>
      <c r="C234" s="194"/>
      <c r="D234" s="196"/>
      <c r="E234" s="196"/>
      <c r="F234" s="201"/>
      <c r="G234" s="202"/>
    </row>
    <row r="235" spans="1:7" s="1" customFormat="1" x14ac:dyDescent="0.25">
      <c r="A235" s="198"/>
      <c r="B235" s="206" t="s">
        <v>143</v>
      </c>
      <c r="C235" s="194" t="s">
        <v>183</v>
      </c>
      <c r="D235" s="196"/>
      <c r="E235" s="196"/>
      <c r="F235" s="201"/>
      <c r="G235" s="202"/>
    </row>
    <row r="236" spans="1:7" s="1" customFormat="1" x14ac:dyDescent="0.25">
      <c r="A236" s="198"/>
      <c r="B236" s="206"/>
      <c r="C236" s="194"/>
      <c r="D236" s="196"/>
      <c r="E236" s="196"/>
      <c r="F236" s="201"/>
      <c r="G236" s="202"/>
    </row>
    <row r="237" spans="1:7" s="1" customFormat="1" x14ac:dyDescent="0.25">
      <c r="A237" s="198"/>
      <c r="B237" s="206"/>
      <c r="C237" s="194" t="s">
        <v>184</v>
      </c>
      <c r="D237" s="196"/>
      <c r="E237" s="196"/>
      <c r="F237" s="201"/>
      <c r="G237" s="202"/>
    </row>
    <row r="238" spans="1:7" s="1" customFormat="1" x14ac:dyDescent="0.25">
      <c r="A238" s="198"/>
      <c r="B238" s="206"/>
      <c r="C238" s="194"/>
      <c r="D238" s="196"/>
      <c r="E238" s="196"/>
      <c r="F238" s="201"/>
      <c r="G238" s="202"/>
    </row>
    <row r="239" spans="1:7" s="1" customFormat="1" x14ac:dyDescent="0.25">
      <c r="A239" s="198" t="s">
        <v>1347</v>
      </c>
      <c r="B239" s="206"/>
      <c r="C239" s="194" t="s">
        <v>186</v>
      </c>
      <c r="D239" s="196" t="s">
        <v>8</v>
      </c>
      <c r="E239" s="196">
        <v>3</v>
      </c>
      <c r="F239" s="201"/>
      <c r="G239" s="202">
        <f t="shared" ref="G239" si="38">F239*E239</f>
        <v>0</v>
      </c>
    </row>
    <row r="240" spans="1:7" s="1" customFormat="1" x14ac:dyDescent="0.25">
      <c r="A240" s="198"/>
      <c r="B240" s="206"/>
      <c r="C240" s="194"/>
      <c r="D240" s="196"/>
      <c r="E240" s="196"/>
      <c r="F240" s="201"/>
      <c r="G240" s="202"/>
    </row>
    <row r="241" spans="1:7" s="1" customFormat="1" x14ac:dyDescent="0.25">
      <c r="A241" s="198"/>
      <c r="B241" s="206"/>
      <c r="C241" s="194" t="s">
        <v>193</v>
      </c>
      <c r="D241" s="196"/>
      <c r="E241" s="196"/>
      <c r="F241" s="201"/>
      <c r="G241" s="202"/>
    </row>
    <row r="242" spans="1:7" s="1" customFormat="1" x14ac:dyDescent="0.25">
      <c r="A242" s="198"/>
      <c r="B242" s="206"/>
      <c r="C242" s="194"/>
      <c r="D242" s="196"/>
      <c r="E242" s="196"/>
      <c r="F242" s="201"/>
      <c r="G242" s="202"/>
    </row>
    <row r="243" spans="1:7" s="1" customFormat="1" x14ac:dyDescent="0.25">
      <c r="A243" s="198" t="s">
        <v>1358</v>
      </c>
      <c r="B243" s="206"/>
      <c r="C243" s="194" t="s">
        <v>186</v>
      </c>
      <c r="D243" s="196" t="s">
        <v>8</v>
      </c>
      <c r="E243" s="196"/>
      <c r="F243" s="201"/>
      <c r="G243" s="202">
        <f t="shared" ref="G243" si="39">F243*E243</f>
        <v>0</v>
      </c>
    </row>
    <row r="244" spans="1:7" s="1" customFormat="1" x14ac:dyDescent="0.25">
      <c r="A244" s="198"/>
      <c r="B244" s="206"/>
      <c r="C244" s="194"/>
      <c r="D244" s="196"/>
      <c r="E244" s="196"/>
      <c r="F244" s="201"/>
      <c r="G244" s="202"/>
    </row>
    <row r="245" spans="1:7" s="1" customFormat="1" x14ac:dyDescent="0.25">
      <c r="A245" s="198" t="s">
        <v>1359</v>
      </c>
      <c r="B245" s="206"/>
      <c r="C245" s="194" t="s">
        <v>198</v>
      </c>
      <c r="D245" s="196" t="s">
        <v>149</v>
      </c>
      <c r="E245" s="196"/>
      <c r="F245" s="201"/>
      <c r="G245" s="202">
        <f t="shared" ref="G245:G252" si="40">F245*E245</f>
        <v>0</v>
      </c>
    </row>
    <row r="246" spans="1:7" s="1" customFormat="1" x14ac:dyDescent="0.25">
      <c r="A246" s="198" t="s">
        <v>1001</v>
      </c>
      <c r="B246" s="206"/>
      <c r="C246" s="194" t="s">
        <v>199</v>
      </c>
      <c r="D246" s="196" t="s">
        <v>149</v>
      </c>
      <c r="E246" s="196"/>
      <c r="F246" s="201"/>
      <c r="G246" s="202">
        <f t="shared" si="40"/>
        <v>0</v>
      </c>
    </row>
    <row r="247" spans="1:7" s="1" customFormat="1" x14ac:dyDescent="0.25">
      <c r="A247" s="198" t="s">
        <v>1002</v>
      </c>
      <c r="B247" s="206"/>
      <c r="C247" s="194" t="s">
        <v>200</v>
      </c>
      <c r="D247" s="196" t="s">
        <v>149</v>
      </c>
      <c r="E247" s="196"/>
      <c r="F247" s="201"/>
      <c r="G247" s="202">
        <f t="shared" si="40"/>
        <v>0</v>
      </c>
    </row>
    <row r="248" spans="1:7" s="1" customFormat="1" x14ac:dyDescent="0.25">
      <c r="A248" s="198" t="s">
        <v>1003</v>
      </c>
      <c r="B248" s="206"/>
      <c r="C248" s="194" t="s">
        <v>201</v>
      </c>
      <c r="D248" s="196" t="s">
        <v>149</v>
      </c>
      <c r="E248" s="196"/>
      <c r="F248" s="201"/>
      <c r="G248" s="202">
        <f t="shared" si="40"/>
        <v>0</v>
      </c>
    </row>
    <row r="249" spans="1:7" s="1" customFormat="1" x14ac:dyDescent="0.25">
      <c r="A249" s="198" t="s">
        <v>1004</v>
      </c>
      <c r="B249" s="206"/>
      <c r="C249" s="194" t="s">
        <v>194</v>
      </c>
      <c r="D249" s="196" t="s">
        <v>149</v>
      </c>
      <c r="E249" s="196"/>
      <c r="F249" s="201"/>
      <c r="G249" s="202">
        <f t="shared" si="40"/>
        <v>0</v>
      </c>
    </row>
    <row r="250" spans="1:7" s="1" customFormat="1" x14ac:dyDescent="0.25">
      <c r="A250" s="198" t="s">
        <v>1005</v>
      </c>
      <c r="B250" s="206"/>
      <c r="C250" s="194" t="s">
        <v>195</v>
      </c>
      <c r="D250" s="196" t="s">
        <v>149</v>
      </c>
      <c r="E250" s="196"/>
      <c r="F250" s="201"/>
      <c r="G250" s="202">
        <f t="shared" si="40"/>
        <v>0</v>
      </c>
    </row>
    <row r="251" spans="1:7" s="1" customFormat="1" x14ac:dyDescent="0.25">
      <c r="A251" s="198" t="s">
        <v>1006</v>
      </c>
      <c r="B251" s="206"/>
      <c r="C251" s="194" t="s">
        <v>196</v>
      </c>
      <c r="D251" s="196" t="s">
        <v>149</v>
      </c>
      <c r="E251" s="196"/>
      <c r="F251" s="201"/>
      <c r="G251" s="202">
        <f t="shared" si="40"/>
        <v>0</v>
      </c>
    </row>
    <row r="252" spans="1:7" s="1" customFormat="1" x14ac:dyDescent="0.25">
      <c r="A252" s="198" t="s">
        <v>1007</v>
      </c>
      <c r="B252" s="206"/>
      <c r="C252" s="194" t="s">
        <v>197</v>
      </c>
      <c r="D252" s="196" t="s">
        <v>149</v>
      </c>
      <c r="E252" s="196"/>
      <c r="F252" s="201"/>
      <c r="G252" s="202">
        <f t="shared" si="40"/>
        <v>0</v>
      </c>
    </row>
    <row r="253" spans="1:7" s="1" customFormat="1" x14ac:dyDescent="0.25">
      <c r="A253" s="198"/>
      <c r="B253" s="206"/>
      <c r="C253" s="194"/>
      <c r="D253" s="196"/>
      <c r="E253" s="253"/>
      <c r="F253" s="191"/>
      <c r="G253" s="212"/>
    </row>
    <row r="254" spans="1:7" s="1" customFormat="1" x14ac:dyDescent="0.25">
      <c r="A254" s="198"/>
      <c r="B254" s="206"/>
      <c r="C254" s="215" t="s">
        <v>185</v>
      </c>
      <c r="D254" s="196"/>
      <c r="E254" s="196"/>
      <c r="F254" s="191"/>
      <c r="G254" s="212"/>
    </row>
    <row r="255" spans="1:7" s="1" customFormat="1" ht="19.399999999999999" customHeight="1" x14ac:dyDescent="0.25">
      <c r="A255" s="198" t="s">
        <v>1348</v>
      </c>
      <c r="B255" s="206" t="s">
        <v>59</v>
      </c>
      <c r="C255" s="194" t="s">
        <v>210</v>
      </c>
      <c r="D255" s="196"/>
      <c r="E255" s="196"/>
      <c r="F255" s="191"/>
      <c r="G255" s="212"/>
    </row>
    <row r="256" spans="1:7" s="1" customFormat="1" x14ac:dyDescent="0.25">
      <c r="A256" s="198"/>
      <c r="B256" s="206"/>
      <c r="C256" s="194" t="s">
        <v>207</v>
      </c>
      <c r="D256" s="196" t="s">
        <v>202</v>
      </c>
      <c r="E256" s="196">
        <v>1</v>
      </c>
      <c r="F256" s="201"/>
      <c r="G256" s="202">
        <f t="shared" ref="G256" si="41">F256*E256</f>
        <v>0</v>
      </c>
    </row>
    <row r="257" spans="1:7" s="1" customFormat="1" x14ac:dyDescent="0.25">
      <c r="A257" s="198"/>
      <c r="B257" s="206"/>
      <c r="C257" s="194"/>
      <c r="D257" s="196"/>
      <c r="E257" s="196"/>
      <c r="F257" s="201"/>
      <c r="G257" s="202"/>
    </row>
    <row r="258" spans="1:7" s="1" customFormat="1" ht="18.649999999999999" customHeight="1" x14ac:dyDescent="0.25">
      <c r="A258" s="198" t="s">
        <v>1349</v>
      </c>
      <c r="B258" s="206" t="s">
        <v>59</v>
      </c>
      <c r="C258" s="194" t="s">
        <v>211</v>
      </c>
      <c r="D258" s="196"/>
      <c r="E258" s="196"/>
      <c r="F258" s="201"/>
      <c r="G258" s="202"/>
    </row>
    <row r="259" spans="1:7" s="1" customFormat="1" x14ac:dyDescent="0.25">
      <c r="A259" s="198"/>
      <c r="B259" s="206"/>
      <c r="C259" s="194" t="s">
        <v>207</v>
      </c>
      <c r="D259" s="196" t="s">
        <v>202</v>
      </c>
      <c r="E259" s="196">
        <v>11</v>
      </c>
      <c r="F259" s="201"/>
      <c r="G259" s="202">
        <f t="shared" ref="G259" si="42">F259*E259</f>
        <v>0</v>
      </c>
    </row>
    <row r="260" spans="1:7" s="1" customFormat="1" x14ac:dyDescent="0.25">
      <c r="A260" s="198"/>
      <c r="B260" s="206"/>
      <c r="C260" s="194"/>
      <c r="D260" s="196"/>
      <c r="E260" s="196"/>
      <c r="F260" s="201"/>
      <c r="G260" s="202"/>
    </row>
    <row r="261" spans="1:7" s="1" customFormat="1" x14ac:dyDescent="0.25">
      <c r="A261" s="198"/>
      <c r="B261" s="206"/>
      <c r="C261" s="194" t="s">
        <v>203</v>
      </c>
      <c r="D261" s="196"/>
      <c r="E261" s="196"/>
      <c r="F261" s="201"/>
      <c r="G261" s="202"/>
    </row>
    <row r="262" spans="1:7" s="1" customFormat="1" x14ac:dyDescent="0.25">
      <c r="A262" s="198" t="s">
        <v>1350</v>
      </c>
      <c r="B262" s="206"/>
      <c r="C262" s="194" t="s">
        <v>204</v>
      </c>
      <c r="D262" s="196" t="s">
        <v>25</v>
      </c>
      <c r="E262" s="196"/>
      <c r="F262" s="201"/>
      <c r="G262" s="202">
        <f t="shared" ref="G262:G264" si="43">F262*E262</f>
        <v>0</v>
      </c>
    </row>
    <row r="263" spans="1:7" s="1" customFormat="1" x14ac:dyDescent="0.25">
      <c r="A263" s="198" t="s">
        <v>1351</v>
      </c>
      <c r="B263" s="206"/>
      <c r="C263" s="194" t="s">
        <v>205</v>
      </c>
      <c r="D263" s="196" t="s">
        <v>25</v>
      </c>
      <c r="E263" s="196"/>
      <c r="F263" s="201"/>
      <c r="G263" s="202">
        <f t="shared" si="43"/>
        <v>0</v>
      </c>
    </row>
    <row r="264" spans="1:7" s="1" customFormat="1" x14ac:dyDescent="0.25">
      <c r="A264" s="198" t="s">
        <v>1360</v>
      </c>
      <c r="B264" s="206"/>
      <c r="C264" s="194" t="s">
        <v>206</v>
      </c>
      <c r="D264" s="196" t="s">
        <v>25</v>
      </c>
      <c r="E264" s="196"/>
      <c r="F264" s="201"/>
      <c r="G264" s="202">
        <f t="shared" si="43"/>
        <v>0</v>
      </c>
    </row>
    <row r="265" spans="1:7" s="1" customFormat="1" x14ac:dyDescent="0.25">
      <c r="A265" s="198"/>
      <c r="B265" s="206"/>
      <c r="C265" s="194"/>
      <c r="D265" s="196"/>
      <c r="E265" s="196"/>
      <c r="F265" s="201"/>
      <c r="G265" s="202"/>
    </row>
    <row r="266" spans="1:7" s="1" customFormat="1" x14ac:dyDescent="0.25">
      <c r="A266" s="198"/>
      <c r="B266" s="206"/>
      <c r="C266" s="194" t="s">
        <v>218</v>
      </c>
      <c r="D266" s="196"/>
      <c r="E266" s="196"/>
      <c r="F266" s="201"/>
      <c r="G266" s="202"/>
    </row>
    <row r="267" spans="1:7" s="1" customFormat="1" x14ac:dyDescent="0.25">
      <c r="A267" s="198" t="s">
        <v>1361</v>
      </c>
      <c r="B267" s="254" t="s">
        <v>14</v>
      </c>
      <c r="C267" s="194" t="s">
        <v>219</v>
      </c>
      <c r="D267" s="196" t="s">
        <v>25</v>
      </c>
      <c r="E267" s="196">
        <v>60</v>
      </c>
      <c r="F267" s="201"/>
      <c r="G267" s="202">
        <f t="shared" ref="G267" si="44">F267*E267</f>
        <v>0</v>
      </c>
    </row>
    <row r="268" spans="1:7" s="1" customFormat="1" x14ac:dyDescent="0.25">
      <c r="A268" s="198"/>
      <c r="B268" s="206"/>
      <c r="C268" s="194"/>
      <c r="D268" s="260"/>
      <c r="E268" s="196"/>
      <c r="F268" s="201"/>
      <c r="G268" s="202"/>
    </row>
    <row r="269" spans="1:7" s="1" customFormat="1" x14ac:dyDescent="0.25">
      <c r="A269" s="198"/>
      <c r="B269" s="206"/>
      <c r="C269" s="194" t="s">
        <v>223</v>
      </c>
      <c r="D269" s="196"/>
      <c r="E269" s="196"/>
      <c r="F269" s="201"/>
      <c r="G269" s="202"/>
    </row>
    <row r="270" spans="1:7" s="1" customFormat="1" ht="18.649999999999999" customHeight="1" x14ac:dyDescent="0.25">
      <c r="A270" s="198" t="s">
        <v>1362</v>
      </c>
      <c r="B270" s="206" t="s">
        <v>138</v>
      </c>
      <c r="C270" s="194" t="s">
        <v>61</v>
      </c>
      <c r="D270" s="196" t="s">
        <v>34</v>
      </c>
      <c r="E270" s="196">
        <f>ROUND(7.7*7.7*0.4,0)</f>
        <v>24</v>
      </c>
      <c r="F270" s="201"/>
      <c r="G270" s="202">
        <f t="shared" ref="G270" si="45">F270*E270</f>
        <v>0</v>
      </c>
    </row>
    <row r="271" spans="1:7" s="1" customFormat="1" x14ac:dyDescent="0.25">
      <c r="A271" s="198"/>
      <c r="B271" s="206"/>
      <c r="C271" s="194"/>
      <c r="D271" s="196"/>
      <c r="E271" s="196"/>
      <c r="F271" s="201"/>
      <c r="G271" s="202"/>
    </row>
    <row r="272" spans="1:7" s="1" customFormat="1" x14ac:dyDescent="0.25">
      <c r="A272" s="198"/>
      <c r="B272" s="206"/>
      <c r="C272" s="194" t="s">
        <v>991</v>
      </c>
      <c r="D272" s="196"/>
      <c r="E272" s="196"/>
      <c r="F272" s="201"/>
      <c r="G272" s="202"/>
    </row>
    <row r="273" spans="1:7" s="1" customFormat="1" x14ac:dyDescent="0.25">
      <c r="A273" s="198" t="s">
        <v>1363</v>
      </c>
      <c r="B273" s="206" t="s">
        <v>17</v>
      </c>
      <c r="C273" s="194" t="s">
        <v>213</v>
      </c>
      <c r="D273" s="196" t="s">
        <v>34</v>
      </c>
      <c r="E273" s="196">
        <v>16</v>
      </c>
      <c r="F273" s="201"/>
      <c r="G273" s="202">
        <f t="shared" ref="G273:G274" si="46">F273*E273</f>
        <v>0</v>
      </c>
    </row>
    <row r="274" spans="1:7" s="1" customFormat="1" x14ac:dyDescent="0.25">
      <c r="A274" s="198" t="s">
        <v>1364</v>
      </c>
      <c r="B274" s="206" t="s">
        <v>17</v>
      </c>
      <c r="C274" s="194" t="s">
        <v>217</v>
      </c>
      <c r="D274" s="196" t="s">
        <v>34</v>
      </c>
      <c r="E274" s="196">
        <v>52</v>
      </c>
      <c r="F274" s="201"/>
      <c r="G274" s="202">
        <f t="shared" si="46"/>
        <v>0</v>
      </c>
    </row>
    <row r="275" spans="1:7" s="1" customFormat="1" x14ac:dyDescent="0.25">
      <c r="A275" s="198" t="s">
        <v>1365</v>
      </c>
      <c r="B275" s="206"/>
      <c r="C275" s="194" t="s">
        <v>979</v>
      </c>
      <c r="D275" s="196" t="s">
        <v>34</v>
      </c>
      <c r="E275" s="196">
        <v>16</v>
      </c>
      <c r="F275" s="201"/>
      <c r="G275" s="202"/>
    </row>
    <row r="276" spans="1:7" s="1" customFormat="1" x14ac:dyDescent="0.25">
      <c r="A276" s="448"/>
      <c r="B276" s="259"/>
      <c r="C276" s="198"/>
      <c r="D276" s="207"/>
      <c r="E276" s="207"/>
      <c r="F276" s="221"/>
      <c r="G276" s="202"/>
    </row>
    <row r="277" spans="1:7" s="1" customFormat="1" ht="26.5" customHeight="1" x14ac:dyDescent="0.25">
      <c r="A277" s="555" t="s">
        <v>358</v>
      </c>
      <c r="B277" s="556"/>
      <c r="C277" s="556"/>
      <c r="D277" s="556"/>
      <c r="E277" s="556"/>
      <c r="F277" s="557"/>
      <c r="G277" s="417">
        <f>SUM(G213:G276)</f>
        <v>0</v>
      </c>
    </row>
    <row r="278" spans="1:7" s="1" customFormat="1" ht="26.5" customHeight="1" x14ac:dyDescent="0.25">
      <c r="A278" s="566" t="s">
        <v>1552</v>
      </c>
      <c r="B278" s="566"/>
      <c r="C278" s="566"/>
      <c r="D278" s="566"/>
      <c r="E278" s="566"/>
      <c r="F278" s="566"/>
      <c r="G278" s="415">
        <f>G277</f>
        <v>0</v>
      </c>
    </row>
    <row r="279" spans="1:7" s="1" customFormat="1" x14ac:dyDescent="0.25">
      <c r="A279" s="198"/>
      <c r="B279" s="259"/>
      <c r="C279" s="198"/>
      <c r="D279" s="207"/>
      <c r="E279" s="207"/>
      <c r="F279" s="221"/>
      <c r="G279" s="202"/>
    </row>
    <row r="280" spans="1:7" s="1" customFormat="1" x14ac:dyDescent="0.25">
      <c r="A280" s="194"/>
      <c r="B280" s="206"/>
      <c r="C280" s="194"/>
      <c r="D280" s="196"/>
      <c r="E280" s="196"/>
      <c r="F280" s="201"/>
      <c r="G280" s="202"/>
    </row>
    <row r="281" spans="1:7" s="1" customFormat="1" x14ac:dyDescent="0.25">
      <c r="A281" s="194"/>
      <c r="B281" s="206"/>
      <c r="C281" s="194" t="s">
        <v>248</v>
      </c>
      <c r="D281" s="196"/>
      <c r="E281" s="196"/>
      <c r="F281" s="201"/>
      <c r="G281" s="202"/>
    </row>
    <row r="282" spans="1:7" s="1" customFormat="1" ht="23" x14ac:dyDescent="0.25">
      <c r="A282" s="194" t="s">
        <v>1366</v>
      </c>
      <c r="B282" s="206" t="s">
        <v>139</v>
      </c>
      <c r="C282" s="194" t="s">
        <v>292</v>
      </c>
      <c r="D282" s="196" t="s">
        <v>131</v>
      </c>
      <c r="E282" s="196">
        <v>1</v>
      </c>
      <c r="F282" s="201"/>
      <c r="G282" s="202">
        <f t="shared" ref="G282" si="47">F282*E282</f>
        <v>0</v>
      </c>
    </row>
    <row r="283" spans="1:7" s="1" customFormat="1" x14ac:dyDescent="0.25">
      <c r="A283" s="194"/>
      <c r="B283" s="206"/>
      <c r="C283" s="194"/>
      <c r="D283" s="196"/>
      <c r="E283" s="196"/>
      <c r="F283" s="201"/>
      <c r="G283" s="202"/>
    </row>
    <row r="284" spans="1:7" s="1" customFormat="1" x14ac:dyDescent="0.25">
      <c r="A284" s="194" t="s">
        <v>1367</v>
      </c>
      <c r="B284" s="206"/>
      <c r="C284" s="194" t="s">
        <v>289</v>
      </c>
      <c r="D284" s="196" t="s">
        <v>21</v>
      </c>
      <c r="E284" s="261"/>
      <c r="F284" s="261"/>
      <c r="G284" s="202">
        <f>E284*F284</f>
        <v>0</v>
      </c>
    </row>
    <row r="285" spans="1:7" s="1" customFormat="1" x14ac:dyDescent="0.25">
      <c r="A285" s="194"/>
      <c r="B285" s="206"/>
      <c r="C285" s="194"/>
      <c r="D285" s="196"/>
      <c r="E285" s="196"/>
      <c r="F285" s="201"/>
      <c r="G285" s="202"/>
    </row>
    <row r="286" spans="1:7" s="1" customFormat="1" x14ac:dyDescent="0.25">
      <c r="A286" s="194"/>
      <c r="B286" s="206" t="s">
        <v>227</v>
      </c>
      <c r="C286" s="194" t="s">
        <v>228</v>
      </c>
      <c r="D286" s="196"/>
      <c r="E286" s="196"/>
      <c r="F286" s="201"/>
      <c r="G286" s="202"/>
    </row>
    <row r="287" spans="1:7" s="1" customFormat="1" x14ac:dyDescent="0.25">
      <c r="A287" s="194"/>
      <c r="B287" s="206"/>
      <c r="C287" s="194" t="s">
        <v>252</v>
      </c>
      <c r="D287" s="196"/>
      <c r="E287" s="196"/>
      <c r="F287" s="201"/>
      <c r="G287" s="202"/>
    </row>
    <row r="288" spans="1:7" s="1" customFormat="1" x14ac:dyDescent="0.25">
      <c r="A288" s="194" t="s">
        <v>1368</v>
      </c>
      <c r="B288" s="206"/>
      <c r="C288" s="194" t="s">
        <v>229</v>
      </c>
      <c r="D288" s="196" t="s">
        <v>149</v>
      </c>
      <c r="E288" s="196"/>
      <c r="F288" s="201"/>
      <c r="G288" s="202">
        <f t="shared" ref="G288:G292" si="48">F288*E288</f>
        <v>0</v>
      </c>
    </row>
    <row r="289" spans="1:7" s="1" customFormat="1" x14ac:dyDescent="0.25">
      <c r="A289" s="194" t="s">
        <v>1369</v>
      </c>
      <c r="B289" s="206"/>
      <c r="C289" s="194" t="s">
        <v>230</v>
      </c>
      <c r="D289" s="196" t="s">
        <v>149</v>
      </c>
      <c r="E289" s="196"/>
      <c r="F289" s="201"/>
      <c r="G289" s="202">
        <f t="shared" si="48"/>
        <v>0</v>
      </c>
    </row>
    <row r="290" spans="1:7" s="1" customFormat="1" x14ac:dyDescent="0.25">
      <c r="A290" s="194" t="s">
        <v>1370</v>
      </c>
      <c r="B290" s="206"/>
      <c r="C290" s="194" t="s">
        <v>231</v>
      </c>
      <c r="D290" s="196" t="s">
        <v>149</v>
      </c>
      <c r="E290" s="196"/>
      <c r="F290" s="201"/>
      <c r="G290" s="202">
        <f t="shared" si="48"/>
        <v>0</v>
      </c>
    </row>
    <row r="291" spans="1:7" s="1" customFormat="1" x14ac:dyDescent="0.25">
      <c r="A291" s="194" t="s">
        <v>1371</v>
      </c>
      <c r="B291" s="206"/>
      <c r="C291" s="194" t="s">
        <v>232</v>
      </c>
      <c r="D291" s="196" t="s">
        <v>47</v>
      </c>
      <c r="E291" s="196"/>
      <c r="F291" s="201"/>
      <c r="G291" s="202">
        <f t="shared" si="48"/>
        <v>0</v>
      </c>
    </row>
    <row r="292" spans="1:7" s="1" customFormat="1" x14ac:dyDescent="0.25">
      <c r="A292" s="194" t="s">
        <v>1372</v>
      </c>
      <c r="B292" s="206"/>
      <c r="C292" s="194" t="s">
        <v>233</v>
      </c>
      <c r="D292" s="196" t="s">
        <v>47</v>
      </c>
      <c r="E292" s="196"/>
      <c r="F292" s="201"/>
      <c r="G292" s="202">
        <f t="shared" si="48"/>
        <v>0</v>
      </c>
    </row>
    <row r="293" spans="1:7" s="1" customFormat="1" x14ac:dyDescent="0.25">
      <c r="A293" s="194"/>
      <c r="B293" s="206"/>
      <c r="C293" s="194"/>
      <c r="D293" s="196"/>
      <c r="E293" s="253"/>
      <c r="F293" s="191"/>
      <c r="G293" s="212"/>
    </row>
    <row r="294" spans="1:7" s="1" customFormat="1" x14ac:dyDescent="0.25">
      <c r="A294" s="194" t="s">
        <v>1373</v>
      </c>
      <c r="B294" s="206"/>
      <c r="C294" s="194" t="s">
        <v>235</v>
      </c>
      <c r="D294" s="196" t="s">
        <v>47</v>
      </c>
      <c r="E294" s="196"/>
      <c r="F294" s="201"/>
      <c r="G294" s="202">
        <f t="shared" ref="G294:G295" si="49">F294*E294</f>
        <v>0</v>
      </c>
    </row>
    <row r="295" spans="1:7" s="1" customFormat="1" x14ac:dyDescent="0.25">
      <c r="A295" s="194" t="s">
        <v>1374</v>
      </c>
      <c r="B295" s="206"/>
      <c r="C295" s="194" t="s">
        <v>234</v>
      </c>
      <c r="D295" s="196" t="s">
        <v>47</v>
      </c>
      <c r="E295" s="196"/>
      <c r="F295" s="201"/>
      <c r="G295" s="202">
        <f t="shared" si="49"/>
        <v>0</v>
      </c>
    </row>
    <row r="296" spans="1:7" s="1" customFormat="1" x14ac:dyDescent="0.25">
      <c r="A296" s="194"/>
      <c r="B296" s="195"/>
      <c r="C296" s="181"/>
      <c r="D296" s="196"/>
      <c r="E296" s="196"/>
      <c r="F296" s="201"/>
      <c r="G296" s="202"/>
    </row>
    <row r="297" spans="1:7" s="1" customFormat="1" x14ac:dyDescent="0.25">
      <c r="A297" s="194"/>
      <c r="B297" s="195"/>
      <c r="C297" s="262" t="s">
        <v>240</v>
      </c>
      <c r="D297" s="196"/>
      <c r="E297" s="196"/>
      <c r="F297" s="201"/>
      <c r="G297" s="202"/>
    </row>
    <row r="298" spans="1:7" s="1" customFormat="1" x14ac:dyDescent="0.25">
      <c r="A298" s="194"/>
      <c r="B298" s="195" t="s">
        <v>18</v>
      </c>
      <c r="C298" s="264" t="s">
        <v>236</v>
      </c>
      <c r="D298" s="196"/>
      <c r="E298" s="196"/>
      <c r="F298" s="201"/>
      <c r="G298" s="202"/>
    </row>
    <row r="299" spans="1:7" s="1" customFormat="1" x14ac:dyDescent="0.25">
      <c r="A299" s="194" t="s">
        <v>1375</v>
      </c>
      <c r="B299" s="225"/>
      <c r="C299" s="265" t="s">
        <v>237</v>
      </c>
      <c r="D299" s="196" t="s">
        <v>25</v>
      </c>
      <c r="E299" s="267">
        <v>60</v>
      </c>
      <c r="F299" s="201"/>
      <c r="G299" s="202">
        <f>F299*E300</f>
        <v>0</v>
      </c>
    </row>
    <row r="300" spans="1:7" s="1" customFormat="1" x14ac:dyDescent="0.25">
      <c r="A300" s="194" t="s">
        <v>1376</v>
      </c>
      <c r="B300" s="194"/>
      <c r="C300" s="265" t="s">
        <v>238</v>
      </c>
      <c r="D300" s="196" t="s">
        <v>25</v>
      </c>
      <c r="E300" s="196">
        <v>45</v>
      </c>
      <c r="F300" s="201"/>
      <c r="G300" s="202">
        <f>E300*F300</f>
        <v>0</v>
      </c>
    </row>
    <row r="301" spans="1:7" s="1" customFormat="1" x14ac:dyDescent="0.25">
      <c r="A301" s="194" t="s">
        <v>1377</v>
      </c>
      <c r="B301" s="194"/>
      <c r="C301" s="251" t="s">
        <v>241</v>
      </c>
      <c r="D301" s="224" t="s">
        <v>25</v>
      </c>
      <c r="E301" s="196">
        <v>120</v>
      </c>
      <c r="F301" s="201"/>
      <c r="G301" s="202">
        <f t="shared" ref="G301" si="50">F301*E301</f>
        <v>0</v>
      </c>
    </row>
    <row r="302" spans="1:7" s="1" customFormat="1" x14ac:dyDescent="0.25">
      <c r="A302" s="194"/>
      <c r="B302" s="194"/>
      <c r="C302" s="194"/>
      <c r="D302" s="196"/>
      <c r="E302" s="196"/>
      <c r="F302" s="201"/>
      <c r="G302" s="202"/>
    </row>
    <row r="303" spans="1:7" s="1" customFormat="1" x14ac:dyDescent="0.25">
      <c r="A303" s="244"/>
      <c r="B303" s="194"/>
      <c r="C303" s="194" t="s">
        <v>242</v>
      </c>
      <c r="D303" s="196"/>
      <c r="E303" s="196"/>
      <c r="F303" s="201"/>
      <c r="G303" s="202"/>
    </row>
    <row r="304" spans="1:7" s="1" customFormat="1" x14ac:dyDescent="0.25">
      <c r="A304" s="194"/>
      <c r="B304" s="194" t="s">
        <v>57</v>
      </c>
      <c r="C304" s="194"/>
      <c r="D304" s="196"/>
      <c r="E304" s="196"/>
      <c r="F304" s="201"/>
      <c r="G304" s="202"/>
    </row>
    <row r="305" spans="1:7" s="1" customFormat="1" x14ac:dyDescent="0.25">
      <c r="A305" s="194"/>
      <c r="B305" s="194"/>
      <c r="C305" s="194" t="s">
        <v>245</v>
      </c>
      <c r="D305" s="196"/>
      <c r="E305" s="196"/>
      <c r="F305" s="201"/>
      <c r="G305" s="202"/>
    </row>
    <row r="306" spans="1:7" s="1" customFormat="1" x14ac:dyDescent="0.25">
      <c r="A306" s="194" t="s">
        <v>1378</v>
      </c>
      <c r="B306" s="194"/>
      <c r="C306" s="194" t="s">
        <v>247</v>
      </c>
      <c r="D306" s="196" t="s">
        <v>5</v>
      </c>
      <c r="E306" s="196">
        <v>54</v>
      </c>
      <c r="F306" s="201"/>
      <c r="G306" s="202">
        <f t="shared" ref="G306" si="51">F306*E306</f>
        <v>0</v>
      </c>
    </row>
    <row r="307" spans="1:7" s="1" customFormat="1" x14ac:dyDescent="0.25">
      <c r="A307" s="194"/>
      <c r="B307" s="194"/>
      <c r="C307" s="194"/>
      <c r="D307" s="196"/>
      <c r="E307" s="196"/>
      <c r="F307" s="201"/>
      <c r="G307" s="202"/>
    </row>
    <row r="308" spans="1:7" s="1" customFormat="1" x14ac:dyDescent="0.25">
      <c r="A308" s="194"/>
      <c r="B308" s="194"/>
      <c r="C308" s="251"/>
      <c r="D308" s="224"/>
      <c r="E308" s="196"/>
      <c r="F308" s="201"/>
      <c r="G308" s="202"/>
    </row>
    <row r="309" spans="1:7" s="1" customFormat="1" x14ac:dyDescent="0.25">
      <c r="A309" s="194" t="s">
        <v>1379</v>
      </c>
      <c r="B309" s="206"/>
      <c r="C309" s="194" t="s">
        <v>258</v>
      </c>
      <c r="D309" s="196" t="s">
        <v>250</v>
      </c>
      <c r="E309" s="196">
        <v>1</v>
      </c>
      <c r="F309" s="201"/>
      <c r="G309" s="202">
        <f>F309</f>
        <v>0</v>
      </c>
    </row>
    <row r="310" spans="1:7" s="1" customFormat="1" x14ac:dyDescent="0.25">
      <c r="A310" s="194"/>
      <c r="B310" s="206"/>
      <c r="C310" s="194"/>
      <c r="D310" s="196"/>
      <c r="E310" s="196"/>
      <c r="F310" s="201"/>
      <c r="G310" s="202"/>
    </row>
    <row r="311" spans="1:7" s="1" customFormat="1" x14ac:dyDescent="0.25">
      <c r="A311" s="194"/>
      <c r="B311" s="194"/>
      <c r="C311" s="194" t="s">
        <v>284</v>
      </c>
      <c r="D311" s="196"/>
      <c r="E311" s="196"/>
      <c r="F311" s="201"/>
      <c r="G311" s="202"/>
    </row>
    <row r="312" spans="1:7" s="1" customFormat="1" x14ac:dyDescent="0.25">
      <c r="A312" s="194" t="s">
        <v>1380</v>
      </c>
      <c r="B312" s="194"/>
      <c r="C312" s="194" t="s">
        <v>285</v>
      </c>
      <c r="D312" s="196" t="s">
        <v>8</v>
      </c>
      <c r="E312" s="196">
        <v>2</v>
      </c>
      <c r="F312" s="201"/>
      <c r="G312" s="202">
        <f t="shared" ref="G312:G314" si="52">F312*E312</f>
        <v>0</v>
      </c>
    </row>
    <row r="313" spans="1:7" s="1" customFormat="1" x14ac:dyDescent="0.25">
      <c r="A313" s="194" t="s">
        <v>1381</v>
      </c>
      <c r="B313" s="194"/>
      <c r="C313" s="194" t="s">
        <v>286</v>
      </c>
      <c r="D313" s="196" t="s">
        <v>8</v>
      </c>
      <c r="E313" s="196"/>
      <c r="F313" s="201"/>
      <c r="G313" s="202">
        <f t="shared" si="52"/>
        <v>0</v>
      </c>
    </row>
    <row r="314" spans="1:7" s="1" customFormat="1" x14ac:dyDescent="0.25">
      <c r="A314" s="194" t="s">
        <v>1382</v>
      </c>
      <c r="B314" s="194"/>
      <c r="C314" s="194" t="s">
        <v>287</v>
      </c>
      <c r="D314" s="196" t="s">
        <v>8</v>
      </c>
      <c r="E314" s="196"/>
      <c r="F314" s="201"/>
      <c r="G314" s="202">
        <f t="shared" si="52"/>
        <v>0</v>
      </c>
    </row>
    <row r="315" spans="1:7" s="1" customFormat="1" x14ac:dyDescent="0.25">
      <c r="A315" s="194"/>
      <c r="B315" s="194"/>
      <c r="C315" s="194"/>
      <c r="D315" s="196"/>
      <c r="E315" s="196"/>
      <c r="F315" s="201"/>
      <c r="G315" s="202"/>
    </row>
    <row r="316" spans="1:7" x14ac:dyDescent="0.25">
      <c r="A316" s="540" t="s">
        <v>316</v>
      </c>
      <c r="B316" s="540"/>
      <c r="C316" s="540"/>
      <c r="D316" s="540"/>
      <c r="E316" s="540"/>
      <c r="F316" s="540"/>
      <c r="G316" s="232">
        <f>SUM(G278:G314)</f>
        <v>0</v>
      </c>
    </row>
  </sheetData>
  <mergeCells count="20">
    <mergeCell ref="A2:G2"/>
    <mergeCell ref="A1:G1"/>
    <mergeCell ref="A164:F164"/>
    <mergeCell ref="F4:F5"/>
    <mergeCell ref="G4:G5"/>
    <mergeCell ref="A4:A5"/>
    <mergeCell ref="B4:B5"/>
    <mergeCell ref="C4:C5"/>
    <mergeCell ref="D4:D5"/>
    <mergeCell ref="E4:E5"/>
    <mergeCell ref="A82:F82"/>
    <mergeCell ref="A83:F83"/>
    <mergeCell ref="A143:F143"/>
    <mergeCell ref="A144:F144"/>
    <mergeCell ref="A165:F165"/>
    <mergeCell ref="A277:F277"/>
    <mergeCell ref="A278:F278"/>
    <mergeCell ref="A316:F316"/>
    <mergeCell ref="A213:F213"/>
    <mergeCell ref="A212:F212"/>
  </mergeCells>
  <phoneticPr fontId="32" type="noConversion"/>
  <printOptions horizontalCentered="1"/>
  <pageMargins left="0.23622047244094491" right="0.23622047244094491" top="0.74803149606299213" bottom="0.74803149606299213" header="0.31496062992125984" footer="0.31496062992125984"/>
  <pageSetup paperSize="9" scale="83" fitToWidth="0" orientation="portrait" r:id="rId1"/>
  <headerFooter>
    <oddHeader>&amp;C&amp;72&amp;K00-014
DRAFT</oddHeader>
  </headerFooter>
  <rowBreaks count="5" manualBreakCount="5">
    <brk id="82" max="6" man="1"/>
    <brk id="143" max="6" man="1"/>
    <brk id="164" max="6" man="1"/>
    <brk id="212" max="6" man="1"/>
    <brk id="277" max="6"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28</vt:i4>
      </vt:variant>
    </vt:vector>
  </HeadingPairs>
  <TitlesOfParts>
    <vt:vector size="45" baseType="lpstr">
      <vt:lpstr>COVERC PAGE</vt:lpstr>
      <vt:lpstr>SUMMARY</vt:lpstr>
      <vt:lpstr>1_GENERAL </vt:lpstr>
      <vt:lpstr>2_GENERAL PROV. &amp; DAY</vt:lpstr>
      <vt:lpstr>3_SITE CLEARANCE</vt:lpstr>
      <vt:lpstr>4_BULK EARTHWORKS</vt:lpstr>
      <vt:lpstr>5_PIPE TRENCHES_PUMPSTATION</vt:lpstr>
      <vt:lpstr>6_STRUCTURES_PUMPSTATION</vt:lpstr>
      <vt:lpstr>7_CHAMBERS_PUMPSTATION</vt:lpstr>
      <vt:lpstr>8_SEWERS_</vt:lpstr>
      <vt:lpstr>9_MEDIUM PRESSURE PIPES_</vt:lpstr>
      <vt:lpstr>10_STRUCTURAL STEEL_PUMPSTATION</vt:lpstr>
      <vt:lpstr>11_GUARDHOUSE_PUMPSTATION</vt:lpstr>
      <vt:lpstr>12_ACCESS ROAD_PUMPSTATION</vt:lpstr>
      <vt:lpstr>13_FENCING_PUMPSTATION</vt:lpstr>
      <vt:lpstr>14_MECHANICAL WORKS_PUMPSTATION</vt:lpstr>
      <vt:lpstr>15_ELECTRICAL_WORKS</vt:lpstr>
      <vt:lpstr>'COVERC PAGE'!_Hlk146180543</vt:lpstr>
      <vt:lpstr>'2_GENERAL PROV. &amp; DAY'!_Hlk522939490</vt:lpstr>
      <vt:lpstr>'2_GENERAL PROV. &amp; DAY'!_Hlk522939536</vt:lpstr>
      <vt:lpstr>'1_GENERAL '!Print_Area</vt:lpstr>
      <vt:lpstr>'10_STRUCTURAL STEEL_PUMPSTATION'!Print_Area</vt:lpstr>
      <vt:lpstr>'11_GUARDHOUSE_PUMPSTATION'!Print_Area</vt:lpstr>
      <vt:lpstr>'12_ACCESS ROAD_PUMPSTATION'!Print_Area</vt:lpstr>
      <vt:lpstr>'13_FENCING_PUMPSTATION'!Print_Area</vt:lpstr>
      <vt:lpstr>'14_MECHANICAL WORKS_PUMPSTATION'!Print_Area</vt:lpstr>
      <vt:lpstr>'15_ELECTRICAL_WORKS'!Print_Area</vt:lpstr>
      <vt:lpstr>'2_GENERAL PROV. &amp; DAY'!Print_Area</vt:lpstr>
      <vt:lpstr>'3_SITE CLEARANCE'!Print_Area</vt:lpstr>
      <vt:lpstr>'4_BULK EARTHWORKS'!Print_Area</vt:lpstr>
      <vt:lpstr>'5_PIPE TRENCHES_PUMPSTATION'!Print_Area</vt:lpstr>
      <vt:lpstr>'6_STRUCTURES_PUMPSTATION'!Print_Area</vt:lpstr>
      <vt:lpstr>'7_CHAMBERS_PUMPSTATION'!Print_Area</vt:lpstr>
      <vt:lpstr>'8_SEWERS_'!Print_Area</vt:lpstr>
      <vt:lpstr>'9_MEDIUM PRESSURE PIPES_'!Print_Area</vt:lpstr>
      <vt:lpstr>'COVERC PAGE'!Print_Area</vt:lpstr>
      <vt:lpstr>SUMMARY!Print_Area</vt:lpstr>
      <vt:lpstr>'1_GENERAL '!Print_Titles</vt:lpstr>
      <vt:lpstr>'10_STRUCTURAL STEEL_PUMPSTATION'!Print_Titles</vt:lpstr>
      <vt:lpstr>'11_GUARDHOUSE_PUMPSTATION'!Print_Titles</vt:lpstr>
      <vt:lpstr>'12_ACCESS ROAD_PUMPSTATION'!Print_Titles</vt:lpstr>
      <vt:lpstr>'14_MECHANICAL WORKS_PUMPSTATION'!Print_Titles</vt:lpstr>
      <vt:lpstr>'2_GENERAL PROV. &amp; DAY'!Print_Titles</vt:lpstr>
      <vt:lpstr>'5_PIPE TRENCHES_PUMPSTATION'!Print_Titles</vt:lpstr>
      <vt:lpstr>'8_SEWERS_'!Print_Titles</vt:lpstr>
    </vt:vector>
  </TitlesOfParts>
  <Company>AFRICON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Hennie</dc:creator>
  <cp:lastModifiedBy>Mashudu Ramanala</cp:lastModifiedBy>
  <cp:lastPrinted>2023-09-22T16:44:57Z</cp:lastPrinted>
  <dcterms:created xsi:type="dcterms:W3CDTF">1997-05-28T09:48:15Z</dcterms:created>
  <dcterms:modified xsi:type="dcterms:W3CDTF">2024-01-15T13:11:32Z</dcterms:modified>
</cp:coreProperties>
</file>