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defaultThemeVersion="124226"/>
  <mc:AlternateContent xmlns:mc="http://schemas.openxmlformats.org/markup-compatibility/2006">
    <mc:Choice Requires="x15">
      <x15ac:absPath xmlns:x15ac="http://schemas.microsoft.com/office/spreadsheetml/2010/11/ac" url="https://eskom-my.sharepoint.com/personal/jamjamkp_eskom_co_za/Documents/Smart Metering National Contract/Gauteng Smart Meter Contract/"/>
    </mc:Choice>
  </mc:AlternateContent>
  <xr:revisionPtr revIDLastSave="10" documentId="8_{4B33087E-86ED-4F61-A340-CF64823164A4}" xr6:coauthVersionLast="47" xr6:coauthVersionMax="47" xr10:uidLastSave="{DCF02982-4D9D-4AB2-BD5A-0681E5E89595}"/>
  <bookViews>
    <workbookView xWindow="-118" yWindow="-118" windowWidth="25370" windowHeight="13667" xr2:uid="{525FE9B7-95E7-4AD6-BA1E-D5938734A246}"/>
  </bookViews>
  <sheets>
    <sheet name="SUMMARY" sheetId="5" r:id="rId1"/>
    <sheet name="Ps &amp; Gs" sheetId="15" r:id="rId2"/>
    <sheet name="BOQ" sheetId="7" r:id="rId3"/>
    <sheet name="TRANSPORT" sheetId="9" r:id="rId4"/>
    <sheet name="ADHOC MATERIAL" sheetId="14" r:id="rId5"/>
  </sheets>
  <definedNames>
    <definedName name="_xlnm._FilterDatabase" localSheetId="2" hidden="1">BOQ!$A$1:$A$540</definedName>
    <definedName name="_xlnm.Print_Area" localSheetId="2">BOQ!$A$1:$V$429</definedName>
    <definedName name="_xlnm.Print_Area" localSheetId="0">SUMMARY!$A$1:$C$35</definedName>
    <definedName name="_xlnm.Print_Area" localSheetId="3">TRANSPORT!$A$1:$F$19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6" i="5" l="1"/>
  <c r="C26" i="5"/>
  <c r="C27" i="5"/>
  <c r="B27" i="5"/>
  <c r="K8" i="7"/>
  <c r="C7" i="5" s="1"/>
  <c r="K7" i="7"/>
  <c r="C25" i="5"/>
  <c r="C24" i="5"/>
  <c r="C23" i="5"/>
  <c r="C22" i="5"/>
  <c r="C21" i="5"/>
  <c r="C20" i="5"/>
  <c r="C19" i="5"/>
  <c r="C18" i="5"/>
  <c r="C17" i="5"/>
  <c r="C15" i="5"/>
  <c r="C14" i="5"/>
  <c r="C13" i="5"/>
  <c r="C12" i="5"/>
  <c r="C11" i="5"/>
  <c r="C10" i="5"/>
  <c r="C9" i="5"/>
  <c r="C8" i="5"/>
  <c r="J293" i="7"/>
  <c r="K293" i="7" s="1"/>
  <c r="J295" i="7"/>
  <c r="K295" i="7" s="1"/>
  <c r="J296" i="7"/>
  <c r="K296" i="7" s="1"/>
  <c r="J292" i="7"/>
  <c r="K292" i="7" s="1"/>
  <c r="J291" i="7"/>
  <c r="K291" i="7" s="1"/>
  <c r="J237" i="7"/>
  <c r="K237" i="7" s="1"/>
  <c r="J243" i="7"/>
  <c r="K243" i="7" s="1"/>
  <c r="J238" i="7"/>
  <c r="K238" i="7"/>
  <c r="J239" i="7"/>
  <c r="K239" i="7"/>
  <c r="J240" i="7"/>
  <c r="K240" i="7"/>
  <c r="J241" i="7"/>
  <c r="K241" i="7"/>
  <c r="J242" i="7"/>
  <c r="K242" i="7"/>
  <c r="E8" i="14"/>
  <c r="F8" i="14"/>
  <c r="F9" i="14"/>
  <c r="F9" i="9"/>
  <c r="F10" i="9"/>
  <c r="F11" i="9"/>
  <c r="F12" i="9"/>
  <c r="F13" i="9"/>
  <c r="F14" i="9"/>
  <c r="F15" i="9"/>
  <c r="F16" i="9"/>
  <c r="F17" i="9"/>
  <c r="F18" i="9"/>
  <c r="F19" i="9"/>
  <c r="J11" i="7"/>
  <c r="K11" i="7"/>
  <c r="K13" i="7" s="1"/>
  <c r="J12" i="7"/>
  <c r="K12" i="7"/>
  <c r="J17" i="7"/>
  <c r="K17" i="7" s="1"/>
  <c r="J18" i="7"/>
  <c r="K18" i="7" s="1"/>
  <c r="J19" i="7"/>
  <c r="K19" i="7" s="1"/>
  <c r="J20" i="7"/>
  <c r="K20" i="7"/>
  <c r="J21" i="7"/>
  <c r="K21" i="7" s="1"/>
  <c r="J22" i="7"/>
  <c r="K22" i="7" s="1"/>
  <c r="J23" i="7"/>
  <c r="K23" i="7"/>
  <c r="J24" i="7"/>
  <c r="K24" i="7"/>
  <c r="J25" i="7"/>
  <c r="K25" i="7" s="1"/>
  <c r="J26" i="7"/>
  <c r="K26" i="7" s="1"/>
  <c r="J28" i="7"/>
  <c r="K28" i="7" s="1"/>
  <c r="J29" i="7"/>
  <c r="K29" i="7" s="1"/>
  <c r="J30" i="7"/>
  <c r="K30" i="7" s="1"/>
  <c r="J31" i="7"/>
  <c r="K31" i="7"/>
  <c r="J32" i="7"/>
  <c r="K32" i="7" s="1"/>
  <c r="J33" i="7"/>
  <c r="K33" i="7" s="1"/>
  <c r="J34" i="7"/>
  <c r="K34" i="7" s="1"/>
  <c r="J35" i="7"/>
  <c r="K35" i="7" s="1"/>
  <c r="J36" i="7"/>
  <c r="K36" i="7" s="1"/>
  <c r="J37" i="7"/>
  <c r="K37" i="7" s="1"/>
  <c r="J38" i="7"/>
  <c r="K38" i="7"/>
  <c r="J39" i="7"/>
  <c r="K39" i="7" s="1"/>
  <c r="J40" i="7"/>
  <c r="K40" i="7" s="1"/>
  <c r="J41" i="7"/>
  <c r="K41" i="7" s="1"/>
  <c r="J42" i="7"/>
  <c r="K42" i="7" s="1"/>
  <c r="J43" i="7"/>
  <c r="K43" i="7" s="1"/>
  <c r="J44" i="7"/>
  <c r="K44" i="7" s="1"/>
  <c r="J45" i="7"/>
  <c r="K45" i="7" s="1"/>
  <c r="J47" i="7"/>
  <c r="K47" i="7" s="1"/>
  <c r="J48" i="7"/>
  <c r="K48" i="7" s="1"/>
  <c r="J49" i="7"/>
  <c r="K49" i="7" s="1"/>
  <c r="J51" i="7"/>
  <c r="K51" i="7" s="1"/>
  <c r="J52" i="7"/>
  <c r="K52" i="7" s="1"/>
  <c r="J53" i="7"/>
  <c r="K53" i="7" s="1"/>
  <c r="J54" i="7"/>
  <c r="K54" i="7"/>
  <c r="J55" i="7"/>
  <c r="K55" i="7" s="1"/>
  <c r="J56" i="7"/>
  <c r="K56" i="7" s="1"/>
  <c r="J57" i="7"/>
  <c r="K57" i="7" s="1"/>
  <c r="J58" i="7"/>
  <c r="K58" i="7" s="1"/>
  <c r="J59" i="7"/>
  <c r="K59" i="7" s="1"/>
  <c r="J60" i="7"/>
  <c r="K60" i="7" s="1"/>
  <c r="J61" i="7"/>
  <c r="K61" i="7" s="1"/>
  <c r="J62" i="7"/>
  <c r="K62" i="7"/>
  <c r="J63" i="7"/>
  <c r="K63" i="7" s="1"/>
  <c r="J65" i="7"/>
  <c r="K65" i="7"/>
  <c r="J66" i="7"/>
  <c r="K66" i="7" s="1"/>
  <c r="J67" i="7"/>
  <c r="K67" i="7"/>
  <c r="J68" i="7"/>
  <c r="K68" i="7" s="1"/>
  <c r="J69" i="7"/>
  <c r="K69" i="7" s="1"/>
  <c r="J70" i="7"/>
  <c r="K70" i="7" s="1"/>
  <c r="J71" i="7"/>
  <c r="K71" i="7" s="1"/>
  <c r="J72" i="7"/>
  <c r="K72" i="7" s="1"/>
  <c r="J73" i="7"/>
  <c r="K73" i="7" s="1"/>
  <c r="J74" i="7"/>
  <c r="K74" i="7" s="1"/>
  <c r="J75" i="7"/>
  <c r="K75" i="7" s="1"/>
  <c r="J76" i="7"/>
  <c r="K76" i="7" s="1"/>
  <c r="J77" i="7"/>
  <c r="K77" i="7" s="1"/>
  <c r="J78" i="7"/>
  <c r="K78" i="7" s="1"/>
  <c r="J79" i="7"/>
  <c r="K79" i="7" s="1"/>
  <c r="J81" i="7"/>
  <c r="K81" i="7" s="1"/>
  <c r="J86" i="7"/>
  <c r="K86" i="7" s="1"/>
  <c r="J87" i="7"/>
  <c r="K87" i="7" s="1"/>
  <c r="J88" i="7"/>
  <c r="K88" i="7" s="1"/>
  <c r="J89" i="7"/>
  <c r="K89" i="7" s="1"/>
  <c r="J90" i="7"/>
  <c r="K90" i="7" s="1"/>
  <c r="J91" i="7"/>
  <c r="K91" i="7" s="1"/>
  <c r="J92" i="7"/>
  <c r="K92" i="7" s="1"/>
  <c r="J93" i="7"/>
  <c r="K93" i="7" s="1"/>
  <c r="J94" i="7"/>
  <c r="K94" i="7" s="1"/>
  <c r="J95" i="7"/>
  <c r="K95" i="7" s="1"/>
  <c r="J96" i="7"/>
  <c r="K96" i="7" s="1"/>
  <c r="J97" i="7"/>
  <c r="K97" i="7" s="1"/>
  <c r="J98" i="7"/>
  <c r="K98" i="7" s="1"/>
  <c r="J99" i="7"/>
  <c r="K99" i="7" s="1"/>
  <c r="J100" i="7"/>
  <c r="K100" i="7" s="1"/>
  <c r="J101" i="7"/>
  <c r="K101" i="7" s="1"/>
  <c r="J102" i="7"/>
  <c r="K102" i="7" s="1"/>
  <c r="J103" i="7"/>
  <c r="K103" i="7" s="1"/>
  <c r="J104" i="7"/>
  <c r="K104" i="7" s="1"/>
  <c r="J105" i="7"/>
  <c r="K105" i="7" s="1"/>
  <c r="J106" i="7"/>
  <c r="K106" i="7" s="1"/>
  <c r="J107" i="7"/>
  <c r="K107" i="7" s="1"/>
  <c r="J108" i="7"/>
  <c r="K108" i="7" s="1"/>
  <c r="J109" i="7"/>
  <c r="K109" i="7" s="1"/>
  <c r="J110" i="7"/>
  <c r="K110" i="7" s="1"/>
  <c r="J111" i="7"/>
  <c r="K111" i="7" s="1"/>
  <c r="J112" i="7"/>
  <c r="K112" i="7" s="1"/>
  <c r="J113" i="7"/>
  <c r="K113" i="7" s="1"/>
  <c r="J114" i="7"/>
  <c r="K114" i="7" s="1"/>
  <c r="J115" i="7"/>
  <c r="K115" i="7" s="1"/>
  <c r="J116" i="7"/>
  <c r="K116" i="7" s="1"/>
  <c r="J117" i="7"/>
  <c r="K117" i="7" s="1"/>
  <c r="J118" i="7"/>
  <c r="K118" i="7" s="1"/>
  <c r="J119" i="7"/>
  <c r="K119" i="7" s="1"/>
  <c r="J120" i="7"/>
  <c r="K120" i="7" s="1"/>
  <c r="J121" i="7"/>
  <c r="K121" i="7" s="1"/>
  <c r="J122" i="7"/>
  <c r="K122" i="7" s="1"/>
  <c r="J123" i="7"/>
  <c r="K123" i="7" s="1"/>
  <c r="J124" i="7"/>
  <c r="K124" i="7" s="1"/>
  <c r="J125" i="7"/>
  <c r="K125" i="7" s="1"/>
  <c r="J126" i="7"/>
  <c r="K126" i="7" s="1"/>
  <c r="J127" i="7"/>
  <c r="K127" i="7" s="1"/>
  <c r="J128" i="7"/>
  <c r="K128" i="7" s="1"/>
  <c r="J129" i="7"/>
  <c r="K129" i="7" s="1"/>
  <c r="J130" i="7"/>
  <c r="K130" i="7" s="1"/>
  <c r="J131" i="7"/>
  <c r="K131" i="7" s="1"/>
  <c r="J132" i="7"/>
  <c r="K132" i="7"/>
  <c r="J133" i="7"/>
  <c r="K133" i="7" s="1"/>
  <c r="J134" i="7"/>
  <c r="K134" i="7" s="1"/>
  <c r="J135" i="7"/>
  <c r="K135" i="7" s="1"/>
  <c r="J136" i="7"/>
  <c r="K136" i="7" s="1"/>
  <c r="J137" i="7"/>
  <c r="K137" i="7" s="1"/>
  <c r="J138" i="7"/>
  <c r="K138" i="7" s="1"/>
  <c r="J139" i="7"/>
  <c r="K139" i="7"/>
  <c r="J140" i="7"/>
  <c r="K140" i="7" s="1"/>
  <c r="J141" i="7"/>
  <c r="K141" i="7" s="1"/>
  <c r="J142" i="7"/>
  <c r="K142" i="7" s="1"/>
  <c r="J143" i="7"/>
  <c r="K143" i="7" s="1"/>
  <c r="J144" i="7"/>
  <c r="K144" i="7" s="1"/>
  <c r="J145" i="7"/>
  <c r="K145" i="7" s="1"/>
  <c r="J146" i="7"/>
  <c r="K146" i="7" s="1"/>
  <c r="J147" i="7"/>
  <c r="K147" i="7" s="1"/>
  <c r="J148" i="7"/>
  <c r="K148" i="7" s="1"/>
  <c r="J149" i="7"/>
  <c r="K149" i="7" s="1"/>
  <c r="J150" i="7"/>
  <c r="K150" i="7" s="1"/>
  <c r="J151" i="7"/>
  <c r="K151" i="7" s="1"/>
  <c r="J152" i="7"/>
  <c r="K152" i="7" s="1"/>
  <c r="J153" i="7"/>
  <c r="K153" i="7" s="1"/>
  <c r="J154" i="7"/>
  <c r="K154" i="7" s="1"/>
  <c r="J155" i="7"/>
  <c r="K155" i="7" s="1"/>
  <c r="J156" i="7"/>
  <c r="K156" i="7" s="1"/>
  <c r="J157" i="7"/>
  <c r="K157" i="7" s="1"/>
  <c r="J158" i="7"/>
  <c r="K158" i="7" s="1"/>
  <c r="J159" i="7"/>
  <c r="K159" i="7" s="1"/>
  <c r="J160" i="7"/>
  <c r="K160" i="7" s="1"/>
  <c r="J161" i="7"/>
  <c r="K161" i="7" s="1"/>
  <c r="J163" i="7"/>
  <c r="K163" i="7" s="1"/>
  <c r="J165" i="7"/>
  <c r="K165" i="7" s="1"/>
  <c r="G169" i="7"/>
  <c r="J169" i="7"/>
  <c r="K169" i="7" s="1"/>
  <c r="G170" i="7"/>
  <c r="J170" i="7"/>
  <c r="G171" i="7"/>
  <c r="J171" i="7"/>
  <c r="G172" i="7"/>
  <c r="J172" i="7"/>
  <c r="G173" i="7"/>
  <c r="J173" i="7"/>
  <c r="G174" i="7"/>
  <c r="J174" i="7"/>
  <c r="G175" i="7"/>
  <c r="J175" i="7"/>
  <c r="G180" i="7"/>
  <c r="J180" i="7"/>
  <c r="G181" i="7"/>
  <c r="J181" i="7"/>
  <c r="G182" i="7"/>
  <c r="J182" i="7"/>
  <c r="G183" i="7"/>
  <c r="J183" i="7"/>
  <c r="G184" i="7"/>
  <c r="J184" i="7"/>
  <c r="G185" i="7"/>
  <c r="J185" i="7"/>
  <c r="G186" i="7"/>
  <c r="J186" i="7"/>
  <c r="G187" i="7"/>
  <c r="J187" i="7"/>
  <c r="G191" i="7"/>
  <c r="J191" i="7"/>
  <c r="G192" i="7"/>
  <c r="J192" i="7"/>
  <c r="G193" i="7"/>
  <c r="J193" i="7"/>
  <c r="G194" i="7"/>
  <c r="J194" i="7"/>
  <c r="K194" i="7" s="1"/>
  <c r="G195" i="7"/>
  <c r="J195" i="7"/>
  <c r="G196" i="7"/>
  <c r="J196" i="7"/>
  <c r="G197" i="7"/>
  <c r="J197" i="7"/>
  <c r="K197" i="7" s="1"/>
  <c r="G198" i="7"/>
  <c r="J198" i="7"/>
  <c r="G202" i="7"/>
  <c r="J202" i="7"/>
  <c r="G203" i="7"/>
  <c r="J203" i="7"/>
  <c r="K203" i="7" s="1"/>
  <c r="G204" i="7"/>
  <c r="J204" i="7"/>
  <c r="G205" i="7"/>
  <c r="J205" i="7"/>
  <c r="G206" i="7"/>
  <c r="J206" i="7"/>
  <c r="G207" i="7"/>
  <c r="J207" i="7"/>
  <c r="G208" i="7"/>
  <c r="J208" i="7"/>
  <c r="K208" i="7" s="1"/>
  <c r="G209" i="7"/>
  <c r="J209" i="7"/>
  <c r="K209" i="7" s="1"/>
  <c r="G213" i="7"/>
  <c r="J213" i="7"/>
  <c r="K213" i="7" s="1"/>
  <c r="G214" i="7"/>
  <c r="J214" i="7"/>
  <c r="G215" i="7"/>
  <c r="J215" i="7"/>
  <c r="G216" i="7"/>
  <c r="J216" i="7"/>
  <c r="G220" i="7"/>
  <c r="J220" i="7"/>
  <c r="G221" i="7"/>
  <c r="J221" i="7"/>
  <c r="G222" i="7"/>
  <c r="J222" i="7"/>
  <c r="G223" i="7"/>
  <c r="J223" i="7"/>
  <c r="G224" i="7"/>
  <c r="J224" i="7"/>
  <c r="G225" i="7"/>
  <c r="J225" i="7"/>
  <c r="G226" i="7"/>
  <c r="J226" i="7"/>
  <c r="G227" i="7"/>
  <c r="J227" i="7"/>
  <c r="G228" i="7"/>
  <c r="J228" i="7"/>
  <c r="G229" i="7"/>
  <c r="J229" i="7"/>
  <c r="G230" i="7"/>
  <c r="J230" i="7"/>
  <c r="J234" i="7"/>
  <c r="K234" i="7" s="1"/>
  <c r="J235" i="7"/>
  <c r="K235" i="7" s="1"/>
  <c r="J236" i="7"/>
  <c r="K236" i="7" s="1"/>
  <c r="G248" i="7"/>
  <c r="J248" i="7"/>
  <c r="G249" i="7"/>
  <c r="J249" i="7"/>
  <c r="G250" i="7"/>
  <c r="J250" i="7"/>
  <c r="K250" i="7" s="1"/>
  <c r="G251" i="7"/>
  <c r="J251" i="7"/>
  <c r="G252" i="7"/>
  <c r="J252" i="7"/>
  <c r="G253" i="7"/>
  <c r="J253" i="7"/>
  <c r="G254" i="7"/>
  <c r="J254" i="7"/>
  <c r="G255" i="7"/>
  <c r="J255" i="7"/>
  <c r="G256" i="7"/>
  <c r="J256" i="7"/>
  <c r="G257" i="7"/>
  <c r="J257" i="7"/>
  <c r="G258" i="7"/>
  <c r="J258" i="7"/>
  <c r="G259" i="7"/>
  <c r="J259" i="7"/>
  <c r="G260" i="7"/>
  <c r="J260" i="7"/>
  <c r="G261" i="7"/>
  <c r="J261" i="7"/>
  <c r="G262" i="7"/>
  <c r="J262" i="7"/>
  <c r="G263" i="7"/>
  <c r="J263" i="7"/>
  <c r="G264" i="7"/>
  <c r="J264" i="7"/>
  <c r="J266" i="7"/>
  <c r="K266" i="7" s="1"/>
  <c r="J267" i="7"/>
  <c r="K267" i="7" s="1"/>
  <c r="J268" i="7"/>
  <c r="K268" i="7" s="1"/>
  <c r="J269" i="7"/>
  <c r="K269" i="7" s="1"/>
  <c r="J270" i="7"/>
  <c r="K270" i="7" s="1"/>
  <c r="J271" i="7"/>
  <c r="K271" i="7" s="1"/>
  <c r="J272" i="7"/>
  <c r="K272" i="7" s="1"/>
  <c r="J287" i="7"/>
  <c r="K287" i="7" s="1"/>
  <c r="J276" i="7"/>
  <c r="K276" i="7" s="1"/>
  <c r="J277" i="7"/>
  <c r="K277" i="7" s="1"/>
  <c r="J278" i="7"/>
  <c r="K278" i="7" s="1"/>
  <c r="J279" i="7"/>
  <c r="K279" i="7" s="1"/>
  <c r="J280" i="7"/>
  <c r="K280" i="7" s="1"/>
  <c r="J281" i="7"/>
  <c r="K281" i="7" s="1"/>
  <c r="J282" i="7"/>
  <c r="K282" i="7" s="1"/>
  <c r="J283" i="7"/>
  <c r="K283" i="7" s="1"/>
  <c r="J284" i="7"/>
  <c r="K284" i="7" s="1"/>
  <c r="J285" i="7"/>
  <c r="K285" i="7" s="1"/>
  <c r="J290" i="7"/>
  <c r="K290" i="7" s="1"/>
  <c r="J297" i="7"/>
  <c r="K297" i="7" s="1"/>
  <c r="J301" i="7"/>
  <c r="K301" i="7" s="1"/>
  <c r="J302" i="7"/>
  <c r="K302" i="7" s="1"/>
  <c r="J303" i="7"/>
  <c r="K303" i="7" s="1"/>
  <c r="J304" i="7"/>
  <c r="K304" i="7" s="1"/>
  <c r="J305" i="7"/>
  <c r="K305" i="7" s="1"/>
  <c r="J306" i="7"/>
  <c r="K306" i="7" s="1"/>
  <c r="J310" i="7"/>
  <c r="K310" i="7" s="1"/>
  <c r="J311" i="7"/>
  <c r="K311" i="7" s="1"/>
  <c r="J312" i="7"/>
  <c r="K312" i="7" s="1"/>
  <c r="J313" i="7"/>
  <c r="K313" i="7" s="1"/>
  <c r="J314" i="7"/>
  <c r="K314" i="7" s="1"/>
  <c r="G315" i="7"/>
  <c r="J315" i="7"/>
  <c r="G316" i="7"/>
  <c r="J316" i="7"/>
  <c r="G317" i="7"/>
  <c r="J317" i="7"/>
  <c r="G318" i="7"/>
  <c r="J318" i="7"/>
  <c r="J320" i="7"/>
  <c r="K320" i="7" s="1"/>
  <c r="J321" i="7"/>
  <c r="K321" i="7" s="1"/>
  <c r="G322" i="7"/>
  <c r="J322" i="7"/>
  <c r="J326" i="7"/>
  <c r="K326" i="7" s="1"/>
  <c r="J327" i="7"/>
  <c r="K327" i="7" s="1"/>
  <c r="J328" i="7"/>
  <c r="K328" i="7" s="1"/>
  <c r="J330" i="7"/>
  <c r="K330" i="7" s="1"/>
  <c r="G331" i="7"/>
  <c r="J331" i="7"/>
  <c r="J333" i="7"/>
  <c r="K333" i="7" s="1"/>
  <c r="J334" i="7"/>
  <c r="K334" i="7" s="1"/>
  <c r="J335" i="7"/>
  <c r="K335" i="7" s="1"/>
  <c r="J336" i="7"/>
  <c r="K336" i="7" s="1"/>
  <c r="J337" i="7"/>
  <c r="K337" i="7" s="1"/>
  <c r="J338" i="7"/>
  <c r="K338" i="7" s="1"/>
  <c r="J339" i="7"/>
  <c r="K339" i="7" s="1"/>
  <c r="J340" i="7"/>
  <c r="K340" i="7" s="1"/>
  <c r="J342" i="7"/>
  <c r="K342" i="7" s="1"/>
  <c r="J343" i="7"/>
  <c r="K343" i="7" s="1"/>
  <c r="J345" i="7"/>
  <c r="K345" i="7" s="1"/>
  <c r="J346" i="7"/>
  <c r="K346" i="7" s="1"/>
  <c r="J347" i="7"/>
  <c r="K347" i="7" s="1"/>
  <c r="J348" i="7"/>
  <c r="K348" i="7" s="1"/>
  <c r="J349" i="7"/>
  <c r="K349" i="7" s="1"/>
  <c r="J350" i="7"/>
  <c r="K350" i="7" s="1"/>
  <c r="J351" i="7"/>
  <c r="K351" i="7" s="1"/>
  <c r="J352" i="7"/>
  <c r="K352" i="7" s="1"/>
  <c r="J353" i="7"/>
  <c r="K353" i="7" s="1"/>
  <c r="G358" i="7"/>
  <c r="J358" i="7"/>
  <c r="G359" i="7"/>
  <c r="J359" i="7"/>
  <c r="G360" i="7"/>
  <c r="J360" i="7"/>
  <c r="G361" i="7"/>
  <c r="J361" i="7"/>
  <c r="G362" i="7"/>
  <c r="J362" i="7"/>
  <c r="G363" i="7"/>
  <c r="J363" i="7"/>
  <c r="G364" i="7"/>
  <c r="J364" i="7"/>
  <c r="G365" i="7"/>
  <c r="J365" i="7"/>
  <c r="G366" i="7"/>
  <c r="J366" i="7"/>
  <c r="G367" i="7"/>
  <c r="J367" i="7"/>
  <c r="J371" i="7"/>
  <c r="K371" i="7" s="1"/>
  <c r="J372" i="7"/>
  <c r="K372" i="7" s="1"/>
  <c r="J373" i="7"/>
  <c r="K373" i="7" s="1"/>
  <c r="J374" i="7"/>
  <c r="K374" i="7" s="1"/>
  <c r="G375" i="7"/>
  <c r="J375" i="7"/>
  <c r="G376" i="7"/>
  <c r="J376" i="7"/>
  <c r="G377" i="7"/>
  <c r="J377" i="7"/>
  <c r="G378" i="7"/>
  <c r="J378" i="7"/>
  <c r="G379" i="7"/>
  <c r="J379" i="7"/>
  <c r="G380" i="7"/>
  <c r="J380" i="7"/>
  <c r="G381" i="7"/>
  <c r="J381" i="7"/>
  <c r="G382" i="7"/>
  <c r="J382" i="7"/>
  <c r="G383" i="7"/>
  <c r="J383" i="7"/>
  <c r="J384" i="7"/>
  <c r="K384" i="7" s="1"/>
  <c r="J385" i="7"/>
  <c r="K385" i="7" s="1"/>
  <c r="J389" i="7"/>
  <c r="K389" i="7" s="1"/>
  <c r="J390" i="7"/>
  <c r="K390" i="7" s="1"/>
  <c r="J391" i="7"/>
  <c r="K391" i="7" s="1"/>
  <c r="J392" i="7"/>
  <c r="K392" i="7" s="1"/>
  <c r="J393" i="7"/>
  <c r="K393" i="7" s="1"/>
  <c r="J394" i="7"/>
  <c r="K394" i="7" s="1"/>
  <c r="J395" i="7"/>
  <c r="K395" i="7" s="1"/>
  <c r="J396" i="7"/>
  <c r="K396" i="7" s="1"/>
  <c r="J397" i="7"/>
  <c r="K397" i="7" s="1"/>
  <c r="J398" i="7"/>
  <c r="K398" i="7" s="1"/>
  <c r="J399" i="7"/>
  <c r="K399" i="7" s="1"/>
  <c r="J400" i="7"/>
  <c r="K400" i="7" s="1"/>
  <c r="J401" i="7"/>
  <c r="K401" i="7" s="1"/>
  <c r="J402" i="7"/>
  <c r="K402" i="7" s="1"/>
  <c r="J403" i="7"/>
  <c r="K403" i="7" s="1"/>
  <c r="J405" i="7"/>
  <c r="K405" i="7" s="1"/>
  <c r="J409" i="7"/>
  <c r="K409" i="7" s="1"/>
  <c r="J413" i="7"/>
  <c r="K413" i="7" s="1"/>
  <c r="J414" i="7"/>
  <c r="K414" i="7" s="1"/>
  <c r="J415" i="7"/>
  <c r="K415" i="7" s="1"/>
  <c r="J416" i="7"/>
  <c r="K416" i="7" s="1"/>
  <c r="J417" i="7"/>
  <c r="K417" i="7" s="1"/>
  <c r="J418" i="7"/>
  <c r="K418" i="7" s="1"/>
  <c r="J419" i="7"/>
  <c r="K419" i="7" s="1"/>
  <c r="J420" i="7"/>
  <c r="K420" i="7" s="1"/>
  <c r="J424" i="7"/>
  <c r="K424" i="7" s="1"/>
  <c r="K425" i="7" s="1"/>
  <c r="I11" i="15"/>
  <c r="C5" i="5"/>
  <c r="B8" i="5"/>
  <c r="B9" i="5"/>
  <c r="B10" i="5"/>
  <c r="B11" i="5"/>
  <c r="B12" i="5"/>
  <c r="B13" i="5"/>
  <c r="B14" i="5"/>
  <c r="B15" i="5"/>
  <c r="B16" i="5"/>
  <c r="B17" i="5"/>
  <c r="B18" i="5"/>
  <c r="B22" i="5"/>
  <c r="B23" i="5"/>
  <c r="B24" i="5"/>
  <c r="B25" i="5"/>
  <c r="K174" i="7" l="1"/>
  <c r="K185" i="7"/>
  <c r="K381" i="7"/>
  <c r="K196" i="7"/>
  <c r="K192" i="7"/>
  <c r="K175" i="7"/>
  <c r="K198" i="7"/>
  <c r="K186" i="7"/>
  <c r="K191" i="7"/>
  <c r="K359" i="7"/>
  <c r="K182" i="7"/>
  <c r="K180" i="7"/>
  <c r="K204" i="7"/>
  <c r="K193" i="7"/>
  <c r="K230" i="7"/>
  <c r="K226" i="7"/>
  <c r="K318" i="7"/>
  <c r="K383" i="7"/>
  <c r="K263" i="7"/>
  <c r="K225" i="7"/>
  <c r="K220" i="7"/>
  <c r="K207" i="7"/>
  <c r="K264" i="7"/>
  <c r="K205" i="7"/>
  <c r="K222" i="7"/>
  <c r="K223" i="7"/>
  <c r="K227" i="7"/>
  <c r="K364" i="7"/>
  <c r="K252" i="7"/>
  <c r="K184" i="7"/>
  <c r="K181" i="7"/>
  <c r="K361" i="7"/>
  <c r="K202" i="7"/>
  <c r="K382" i="7"/>
  <c r="K195" i="7"/>
  <c r="K262" i="7"/>
  <c r="K214" i="7"/>
  <c r="K183" i="7"/>
  <c r="K206" i="7"/>
  <c r="K315" i="7"/>
  <c r="K215" i="7"/>
  <c r="K363" i="7"/>
  <c r="K365" i="7"/>
  <c r="K216" i="7"/>
  <c r="K331" i="7"/>
  <c r="K376" i="7"/>
  <c r="K228" i="7"/>
  <c r="K367" i="7"/>
  <c r="K377" i="7"/>
  <c r="K170" i="7"/>
  <c r="K366" i="7"/>
  <c r="K255" i="7"/>
  <c r="K221" i="7"/>
  <c r="K171" i="7"/>
  <c r="K224" i="7"/>
  <c r="K316" i="7"/>
  <c r="K362" i="7"/>
  <c r="K172" i="7"/>
  <c r="K259" i="7"/>
  <c r="K360" i="7"/>
  <c r="K358" i="7"/>
  <c r="K173" i="7"/>
  <c r="K251" i="7"/>
  <c r="K317" i="7"/>
  <c r="K229" i="7"/>
  <c r="K379" i="7"/>
  <c r="K322" i="7"/>
  <c r="K254" i="7"/>
  <c r="K260" i="7"/>
  <c r="K299" i="7"/>
  <c r="K253" i="7"/>
  <c r="K261" i="7"/>
  <c r="K248" i="7"/>
  <c r="K256" i="7"/>
  <c r="K257" i="7"/>
  <c r="K258" i="7"/>
  <c r="K380" i="7"/>
  <c r="K375" i="7"/>
  <c r="K410" i="7"/>
  <c r="K187" i="7"/>
  <c r="K249" i="7"/>
  <c r="K378" i="7"/>
  <c r="K82" i="7"/>
  <c r="K307" i="7"/>
  <c r="K406" i="7"/>
  <c r="K421" i="7"/>
  <c r="K166" i="7"/>
  <c r="K244" i="7"/>
  <c r="K217" i="7" l="1"/>
  <c r="K210" i="7"/>
  <c r="K231" i="7"/>
  <c r="K176" i="7"/>
  <c r="K354" i="7"/>
  <c r="K386" i="7"/>
  <c r="K368" i="7"/>
  <c r="K273" i="7" l="1"/>
  <c r="C16" i="5"/>
  <c r="C28" i="5"/>
  <c r="C30" i="5"/>
  <c r="C29" i="5"/>
  <c r="C31" i="5"/>
</calcChain>
</file>

<file path=xl/sharedStrings.xml><?xml version="1.0" encoding="utf-8"?>
<sst xmlns="http://schemas.openxmlformats.org/spreadsheetml/2006/main" count="1203" uniqueCount="571">
  <si>
    <t>A</t>
  </si>
  <si>
    <t>B</t>
  </si>
  <si>
    <t>m</t>
  </si>
  <si>
    <t>C</t>
  </si>
  <si>
    <t>D</t>
  </si>
  <si>
    <t>E</t>
  </si>
  <si>
    <t>F</t>
  </si>
  <si>
    <t>G</t>
  </si>
  <si>
    <t>H</t>
  </si>
  <si>
    <t>I</t>
  </si>
  <si>
    <t>J</t>
  </si>
  <si>
    <t>K</t>
  </si>
  <si>
    <t>L</t>
  </si>
  <si>
    <t>M</t>
  </si>
  <si>
    <t>N</t>
  </si>
  <si>
    <t>O</t>
  </si>
  <si>
    <t>P</t>
  </si>
  <si>
    <t>km</t>
  </si>
  <si>
    <t>Q</t>
  </si>
  <si>
    <t>SUB-TOTAL A</t>
  </si>
  <si>
    <t>SUB-TOTAL B</t>
  </si>
  <si>
    <t>Each</t>
  </si>
  <si>
    <t>SUB-TOTAL C</t>
  </si>
  <si>
    <t>SUB-TOTAL D</t>
  </si>
  <si>
    <t>SUB-TOTAL E</t>
  </si>
  <si>
    <t>SUB-TOTAL F</t>
  </si>
  <si>
    <t>SUB-TOTAL G</t>
  </si>
  <si>
    <t>SUB-TOTAL H</t>
  </si>
  <si>
    <t>SUB-TOTAL J</t>
  </si>
  <si>
    <t>Site Establishment</t>
  </si>
  <si>
    <t>LV Strut Back-Actor or Hand</t>
  </si>
  <si>
    <t>LV Stay Back-Actor or Hand</t>
  </si>
  <si>
    <t xml:space="preserve">MV Stay Back-Actor or Hand </t>
  </si>
  <si>
    <t>MV Strut Back-Actor or Hand</t>
  </si>
  <si>
    <t>Concrete Poles</t>
  </si>
  <si>
    <t>11m Concrete Pole 10kN Ultimate Load</t>
  </si>
  <si>
    <t>D-DT-0017</t>
  </si>
  <si>
    <t>D-DT-0330</t>
  </si>
  <si>
    <t>D-DT-0350</t>
  </si>
  <si>
    <t>D-DT-0058</t>
  </si>
  <si>
    <t>D-DT-0050</t>
  </si>
  <si>
    <t>D-DT-0051</t>
  </si>
  <si>
    <t>D-DT-0052</t>
  </si>
  <si>
    <t>D-DT-0055</t>
  </si>
  <si>
    <t>Make-Off Convential Stay</t>
  </si>
  <si>
    <t>Make-Off Flying Stay</t>
  </si>
  <si>
    <t>Make-Off Strut Pole</t>
  </si>
  <si>
    <t>D-DT-0343</t>
  </si>
  <si>
    <t>D-DT-0341</t>
  </si>
  <si>
    <t>125A Morsdorf Type Fuses - 3-Phase</t>
  </si>
  <si>
    <t>160A Morsdorf Type Fuses - 3-Phase</t>
  </si>
  <si>
    <t>80A Morsdorf Type Fuses - 3-Phase</t>
  </si>
  <si>
    <t>Transformer LV Protection</t>
  </si>
  <si>
    <t>SUB-TOTAL M</t>
  </si>
  <si>
    <t>Excavation - 0.75m Deep and 0.45 Wide</t>
  </si>
  <si>
    <t>SUB-TOTAL P</t>
  </si>
  <si>
    <t>SUB-TOTAL Q</t>
  </si>
  <si>
    <t>Trenching</t>
  </si>
  <si>
    <t>Laying of Cable</t>
  </si>
  <si>
    <t>Compacting Bedding Soil</t>
  </si>
  <si>
    <t>Compacting Blanket Soil</t>
  </si>
  <si>
    <t>Backfilling of the Cable Trench</t>
  </si>
  <si>
    <t>Laying of Warning Tape</t>
  </si>
  <si>
    <t>Installation of Cable Route Markers</t>
  </si>
  <si>
    <t>R</t>
  </si>
  <si>
    <t>SUB-TOTAL R</t>
  </si>
  <si>
    <t>S</t>
  </si>
  <si>
    <t>Excavate a Joint Bay</t>
  </si>
  <si>
    <t>SUB-TOTAL S</t>
  </si>
  <si>
    <t>Compact Bedding Soil</t>
  </si>
  <si>
    <t>Backfill a Joint Bay</t>
  </si>
  <si>
    <t>Install a Route Marker</t>
  </si>
  <si>
    <t>Install Pre-Cast Plinth</t>
  </si>
  <si>
    <t>Dismantle Stays</t>
  </si>
  <si>
    <t>Dismantle Poles</t>
  </si>
  <si>
    <t>LV Pole Number</t>
  </si>
  <si>
    <t>Backfill - 0.75m Deep and 0.45 Wide</t>
  </si>
  <si>
    <t>Road Crossing - Digging</t>
  </si>
  <si>
    <t>Road Crossing - Bulleting</t>
  </si>
  <si>
    <t>Meter Number</t>
  </si>
  <si>
    <t>Continuity Tests</t>
  </si>
  <si>
    <t>Perform Phasing Test</t>
  </si>
  <si>
    <t>5m Pole Wood Back-Actor or Hand (1.0m Deep)</t>
  </si>
  <si>
    <t>7m Pole Wood Back-Actor or Hand (1.3m Deep)</t>
  </si>
  <si>
    <t>9m Pole Wood Back-Actor or Hand (1.5m Deep)</t>
  </si>
  <si>
    <t>10m Pole Wood Back-Actor or Hand (1.7m Deep)</t>
  </si>
  <si>
    <t>5m Pole Wood Hard Rock Drilling (1.0m Deep)</t>
  </si>
  <si>
    <t>Kicker Pole Dressing</t>
  </si>
  <si>
    <t>Shack Pole Dressing</t>
  </si>
  <si>
    <t>11m Pole Concrete Back-Actor or Hand (1.8m Deep)</t>
  </si>
  <si>
    <t>11m Pole Concrete Hard Rock Drilling (1.8m Deep)</t>
  </si>
  <si>
    <t xml:space="preserve">11m Pole Back-Actor or Hand - 1800mm Deep x 800mm Diameter </t>
  </si>
  <si>
    <t xml:space="preserve">11m Pole Back-Actor or Hand - 1800mm Deep x 1000mm Diameter </t>
  </si>
  <si>
    <t xml:space="preserve">11m Pole Back-Actor or Hand - 1800mm Deep x 700mm Diameter </t>
  </si>
  <si>
    <t>11m Pole Back-Actor or Hand - 1800mm Deep x 1000mm Diameter - Add 6 Pockets of Cement to Moistened Excavated Soil</t>
  </si>
  <si>
    <t>11m Pole Back-Actor or Hand - 1800mm Deep x 1000mm Diameter - Clay and Turf - Add 8 Pockets of Cement to Moistened Imported Soil</t>
  </si>
  <si>
    <t>11m Pole Back-Actor or Hand - 1800mm Deep x 1800mm Diameter - Clay and Turf - Add 8 Pockets of Cement to Moistened Imported Soil</t>
  </si>
  <si>
    <t>11m Pole Back-Actor or Hand - 1800mm Deep x 2500mm Diameter - Add 12 Pockets of Cement to Moistened/Imported Excavated Soil</t>
  </si>
  <si>
    <t>11m Pole Back-Actor or Hand - 1800mm Deep x 1200mm Diameter - Add 6 Pockets of Cement to Moistened Excavated Soil</t>
  </si>
  <si>
    <t>11m Pole Back-Actor or Hand - 1800mm Deep x 1200mm Diameter - Clay and Turf - Add 8 Pockets of Cement to Moistened Imported Soil</t>
  </si>
  <si>
    <t>11m Pole Back-Actor or Hand - 1800mm Deep x 2200mm Diameter - Add 12 Pockets of Cement to Moistened/Imported Excavated Soil</t>
  </si>
  <si>
    <t>11m Pole Back-Actor or Hand - 1800mm Deep x 2000mm Diameter - Add 12 Pockets of Cement to Moistened/Imported Excavated Soil</t>
  </si>
  <si>
    <t>D-DT-1100</t>
  </si>
  <si>
    <t>D-DT-1121</t>
  </si>
  <si>
    <t>D-DT-1122</t>
  </si>
  <si>
    <t>D-DT-1120</t>
  </si>
  <si>
    <t>D-DT-1140</t>
  </si>
  <si>
    <t>D-DT-1141</t>
  </si>
  <si>
    <t>D-DT-1142</t>
  </si>
  <si>
    <t>D-DT-1143</t>
  </si>
  <si>
    <t>D-DT-3236</t>
  </si>
  <si>
    <t>D-DT-0854</t>
  </si>
  <si>
    <t>Make-Off a Cable Joint - 4-Core 16mm sq LV Cable</t>
  </si>
  <si>
    <t>Make-Off a Cable Joint - 4-Core 25mm sq LV Cable</t>
  </si>
  <si>
    <t>Make-Off a Cable Joint - 4-Core 70mm sq LV Cable</t>
  </si>
  <si>
    <t>Make-Off a Cable Joint - 4-Core 120mm sq LV Cable</t>
  </si>
  <si>
    <t>Make-Off a Cable Joint - 4-Core 185mm sq LV Cable</t>
  </si>
  <si>
    <t>Remove LV Kiosks</t>
  </si>
  <si>
    <t>Remove LV Pole Top Boxes</t>
  </si>
  <si>
    <t>D-DT-0384</t>
  </si>
  <si>
    <t>D-DT-0865</t>
  </si>
  <si>
    <t>Install LPU Meter Kiosk</t>
  </si>
  <si>
    <t>D-DT-3034</t>
  </si>
  <si>
    <t>D-DT-8012</t>
  </si>
  <si>
    <t>D-DT-8014</t>
  </si>
  <si>
    <t>D-DT-3140</t>
  </si>
  <si>
    <t>D-DT-3128</t>
  </si>
  <si>
    <t>D-DT-3176</t>
  </si>
  <si>
    <t>Earth Resistance Test</t>
  </si>
  <si>
    <t>A.C. Over-Voltage Test</t>
  </si>
  <si>
    <t>D.C. Insulation Test</t>
  </si>
  <si>
    <t>Outer Sheath Test (Serving Test)</t>
  </si>
  <si>
    <t>Compaction Test</t>
  </si>
  <si>
    <t>Personnel Transport for Staff</t>
  </si>
  <si>
    <t>10 m³ Tipper Truck</t>
  </si>
  <si>
    <t>6 m³ Tipper Truck</t>
  </si>
  <si>
    <t>Transport Truck 2-4 ton</t>
  </si>
  <si>
    <t>Transport Truck 5-8 ton</t>
  </si>
  <si>
    <t>Transport Truck 5-8 ton with crane</t>
  </si>
  <si>
    <t>Transport Truck 9-14 ton</t>
  </si>
  <si>
    <t>Transport Truck 9-14 ton with crane</t>
  </si>
  <si>
    <t>D-DT-0337</t>
  </si>
  <si>
    <t>LV Short Strut Back-Actor or Hand</t>
  </si>
  <si>
    <t>Hip Stay</t>
  </si>
  <si>
    <t>D-DT-0344</t>
  </si>
  <si>
    <t>Make-Off Short Strut Pole</t>
  </si>
  <si>
    <t>p/letter</t>
  </si>
  <si>
    <t>Prepare Site Including Excavation and Compaction for Pre-Cast Plinth</t>
  </si>
  <si>
    <t>Install Sleeves</t>
  </si>
  <si>
    <t>Install Shoring</t>
  </si>
  <si>
    <t>Excavate Start and End Pits</t>
  </si>
  <si>
    <t>Re-instatement of Gardens</t>
  </si>
  <si>
    <t>Re-instatement of Pavements</t>
  </si>
  <si>
    <t xml:space="preserve">Re-instatement of Driveways </t>
  </si>
  <si>
    <t>Re-instatement of Tarred surfaces</t>
  </si>
  <si>
    <t xml:space="preserve">Remove Plinths </t>
  </si>
  <si>
    <t xml:space="preserve">Install Barricading </t>
  </si>
  <si>
    <t>7m Pole Wood Hard Rock Drilling (1.3m Deep)</t>
  </si>
  <si>
    <t>9m Pole Wood Hard Rock Drilling (1.5m Deep)</t>
  </si>
  <si>
    <t>10m Pole Wood Hard Rock Drilling (1.7m Deep)</t>
  </si>
  <si>
    <t>D-DT-8018</t>
  </si>
  <si>
    <t>Dispose of Excavated Material at approved disposal site</t>
  </si>
  <si>
    <t>Supply and Install appropriate sleeve</t>
  </si>
  <si>
    <t xml:space="preserve">4 Way High Risk Steel Kiosk </t>
  </si>
  <si>
    <t xml:space="preserve">6 Way High Risk Steel Kiosk </t>
  </si>
  <si>
    <t xml:space="preserve">8 Way High Risk Steel Kiosk </t>
  </si>
  <si>
    <t xml:space="preserve">12 Way High Risk Steel Kiosk </t>
  </si>
  <si>
    <t>Free Standing(Unsupported)</t>
  </si>
  <si>
    <t>D-DT-0342/0351</t>
  </si>
  <si>
    <t>D-DT-3055</t>
  </si>
  <si>
    <t>D-DT-0309</t>
  </si>
  <si>
    <t>Set</t>
  </si>
  <si>
    <t>150A MCCB - 3-Phase(Circuit breaker)</t>
  </si>
  <si>
    <t>300A MCCB - 3-Phase(Circuit breaker)</t>
  </si>
  <si>
    <t>D-DT-0360</t>
  </si>
  <si>
    <t>D-DT-0367</t>
  </si>
  <si>
    <t>Transport Of Dismantled/Decommisioned To Eskom Stores</t>
  </si>
  <si>
    <t>KM</t>
  </si>
  <si>
    <t xml:space="preserve">Dismantle LV Conductor </t>
  </si>
  <si>
    <t>Sum</t>
  </si>
  <si>
    <t>Security</t>
  </si>
  <si>
    <t>5m Pole Wood auger (1.0m Deep)</t>
  </si>
  <si>
    <t>LV Stay auger</t>
  </si>
  <si>
    <t>LV Strut auger</t>
  </si>
  <si>
    <t>LV Short Strut auger</t>
  </si>
  <si>
    <t>MV Stay auger</t>
  </si>
  <si>
    <t>MV Strut auger</t>
  </si>
  <si>
    <t>7m Pole Wood auger (1.3m Deep)</t>
  </si>
  <si>
    <t>9m Pole Wood auger (1.5m Deep)</t>
  </si>
  <si>
    <t>10m Pole Wood auger (1.7m Deep)</t>
  </si>
  <si>
    <t>11m Pole Concrete auger (1.8m Deep)</t>
  </si>
  <si>
    <t>PROJECT NAME:</t>
  </si>
  <si>
    <t>START DATE:</t>
  </si>
  <si>
    <t>CONTRACTOR:</t>
  </si>
  <si>
    <t>END DATE:</t>
  </si>
  <si>
    <t>CONTRACT #:</t>
  </si>
  <si>
    <t>PO NUMBER:</t>
  </si>
  <si>
    <t>SCOPE</t>
  </si>
  <si>
    <t>No</t>
  </si>
  <si>
    <t>DESCRIPTION</t>
  </si>
  <si>
    <t>UNIT</t>
  </si>
  <si>
    <t>LABOUR RATE</t>
  </si>
  <si>
    <t>LABOUR TOTAL</t>
  </si>
  <si>
    <t>TRANSPORT</t>
  </si>
  <si>
    <t>PRELIMINARY AND GENERAL ITEMS</t>
  </si>
  <si>
    <t xml:space="preserve">11m Pole Back-Actor or Hand - 1800mm Deep x 900mm Diameter </t>
  </si>
  <si>
    <t>D-DT-0330 &amp; 240-758831148</t>
  </si>
  <si>
    <t>11m Pole Back-Actor or Hand - 1800mm Deep x 1250mm Diameter - Add 6 Pockets of Cement to Moistened Excavated Soil</t>
  </si>
  <si>
    <t>11m Pole Back-Actor or Hand - 1800mm Deep x 1250mm Diameter - Clay and Turf - Add 8 Pockets of Cement to Moistened Imported Soil</t>
  </si>
  <si>
    <t xml:space="preserve">11m Pole Back-Actor or Hand - 1800mm Deep x 1500mm Diameter </t>
  </si>
  <si>
    <t>11m Pole Back-Actor or Hand - 1800mm Deep x 1500mm Diameter - Add 6 Pockets of Cement to Moistened Excavated Soil</t>
  </si>
  <si>
    <t>11m Pole Back-Actor or Hand - 1800mm Deep x 1500mm Diameter - Clay and Turf - Add 8 Pockets of Cement to Moistened Imported Soil</t>
  </si>
  <si>
    <t>11m Pole Back-Actor or Hand - 1800mm Deep x 2000mm Diameter - Add 6 Pockets of Cement to Moistened Excavated Soil</t>
  </si>
  <si>
    <t>11m Pole Back-Actor or Hand - 1800mm Deep x 2000mm Diameter - Clay and Turf - Add 8 Pockets of Cement to Moistened Imported Soil</t>
  </si>
  <si>
    <t>11m Pole Back-Actor or Hand - 1800mm Deep x 2000mm Diameter  Add 12 Pockets of Cement to Moistened/Imported Excavated Soil</t>
  </si>
  <si>
    <t>11m Pole Back-Actor or Hand - 1800mm Deep x 2500mm Diameter  Add 12 Pockets of Cement to Moistened/Imported Excavated Soil</t>
  </si>
  <si>
    <t>11m Pole Back-Actor or Hand - 1800mm Deep x 3000mm Diameter - Add 12 Pockets of Cement to Moistened/Imported Excavated Soil</t>
  </si>
  <si>
    <t>2-WT/0000</t>
  </si>
  <si>
    <t>9m Pole Free Standing 18kN Back-Actor or Hand (1.5m Deep) - Soil Type 1 &amp; 2</t>
  </si>
  <si>
    <t>PA09599B01</t>
  </si>
  <si>
    <t>9m Concrete Pole 18kN</t>
  </si>
  <si>
    <t>Install Data Concentrator (Complete)</t>
  </si>
  <si>
    <t>Install Labels  (Chromadek)</t>
  </si>
  <si>
    <t>25mm Conduit LDPE Pipe</t>
  </si>
  <si>
    <t>Underground Service Connection</t>
  </si>
  <si>
    <t>Wooden Backboard for Ready board mounting (for Tin and Mud houses)</t>
  </si>
  <si>
    <t>LDV/4x4</t>
  </si>
  <si>
    <t>0357
(Sh 1 of 3)</t>
  </si>
  <si>
    <t xml:space="preserve">LV/MV-ROCK ANCHOR INSTALLATION (EXPANDABLE SHELL &amp; RESIN TYPE) </t>
  </si>
  <si>
    <t>0357
(Sh 2 of 3)</t>
  </si>
  <si>
    <t xml:space="preserve">LV/MV-ROCK ANCHOR INSTALLATION (2 EYED ROD AND PIN TYPE) </t>
  </si>
  <si>
    <t>0357
(Sh 3 of 3)</t>
  </si>
  <si>
    <t>MV- SOFT ROCK ANCHOR INSTALLATION</t>
  </si>
  <si>
    <t>A. List of single-phase ABC wood pole</t>
  </si>
  <si>
    <t xml:space="preserve">LV 1 phase insulated/bare neutral ABC Suspension Assembly (0°- 30°) </t>
  </si>
  <si>
    <t xml:space="preserve">LV 1 phase insulated/bare neutral  ABC Terminal Assembly </t>
  </si>
  <si>
    <t xml:space="preserve">LV 1 phase insulated/bare neutral  ABC Strain Assembly (0°- 60°) </t>
  </si>
  <si>
    <t>LV 1 phase insulated/bare neutral LV 2 phase bare neutral (60°- 90°)</t>
  </si>
  <si>
    <t xml:space="preserve">LV 1 phase insulated/bare neutral ABC T from Intermediate </t>
  </si>
  <si>
    <t xml:space="preserve">LV 1 phase insulated/bare neutral ABC Cross Intermediate Suspension Assembly </t>
  </si>
  <si>
    <t xml:space="preserve">LV 1 phase insulated/bare neutral ABC T from Strain </t>
  </si>
  <si>
    <t xml:space="preserve">LV 1 phase insulated/bare neutral ABC X Intermediate-Strain Assembly </t>
  </si>
  <si>
    <t>B. List of Dual - phase ABC wood pole</t>
  </si>
  <si>
    <t xml:space="preserve">LV 2 phase insulated/bare neutral ABC Suspension Assembly (0°- 30°) </t>
  </si>
  <si>
    <t xml:space="preserve">LV 2 phase insulated/bare neutral LABC Terminal Assembly </t>
  </si>
  <si>
    <t xml:space="preserve">LV 2 phase insulated/bare neutral ABC Strain Assembly (0° - 60°) </t>
  </si>
  <si>
    <t xml:space="preserve">LV 2 phase insulated/bare neutral ABC Strain Assembly (60° - 90°) </t>
  </si>
  <si>
    <t xml:space="preserve">LV 2 phase insulated/bare neutral ABC T from Intermediate </t>
  </si>
  <si>
    <t xml:space="preserve">LV 2 phase insulated/bare neutral ABC Intermediate Suspension Assembly </t>
  </si>
  <si>
    <t xml:space="preserve">LV 2 phase insulated/bare neutral ABC T from Strain </t>
  </si>
  <si>
    <t xml:space="preserve">LV 2 phase insulated/bare neutral ABC X Intermediate-Strain Assembly </t>
  </si>
  <si>
    <t>0309</t>
  </si>
  <si>
    <t xml:space="preserve">Three phase trf and LV fuse holder connection - ABC conductor- 40A NH00 </t>
  </si>
  <si>
    <t>Three phase trf and LV fuse holder connection - ABC conductor- 63A NH00</t>
  </si>
  <si>
    <t xml:space="preserve">Dual phase trf and LV fuse holder connection - ABC conductor- 40A NH00 </t>
  </si>
  <si>
    <t>Dual phase trf and LV fuse holder connection - ABC conductor- 63A NH00</t>
  </si>
  <si>
    <t>Dual phase trf and LV fuse holder connection - ABC conductor- 80A NH00</t>
  </si>
  <si>
    <t>Dual phase trf and LV fuse holder connection - ABC conductor- 125A NH00</t>
  </si>
  <si>
    <t>Dual phase trf and LV fuse holder connection - ABC conductor- 160A NH00</t>
  </si>
  <si>
    <t xml:space="preserve">Single phase trf and LV fuse holder connection - ABC conductor- 40A NH00 </t>
  </si>
  <si>
    <t>Single phase trf and LV fuse holder connection - ABC conductor- 63A NH00</t>
  </si>
  <si>
    <t>Single phase trf and LV fuse holder connection - ABC conductor- 80A NH00</t>
  </si>
  <si>
    <t>Single phase trf and LV fuse holder connection - ABC conductor- 125A NH00</t>
  </si>
  <si>
    <t>Single phase trf and LV fuse holder connection - ABC conductor- 160A NH00</t>
  </si>
  <si>
    <t>0366</t>
  </si>
  <si>
    <t>Service suspension assembly</t>
  </si>
  <si>
    <t>0384</t>
  </si>
  <si>
    <t>Service strain assembly/arrangement</t>
  </si>
  <si>
    <t>Removal of a post / pin insulator</t>
  </si>
  <si>
    <t>Removal of SPU unit with rails</t>
  </si>
  <si>
    <t>Removal of LPU unit ( indoor and outdoor)</t>
  </si>
  <si>
    <t>Moving of pre-Paid Meter (Meter Shifting)</t>
  </si>
  <si>
    <t>Removal of ED / ECU</t>
  </si>
  <si>
    <t>AP4 Meter Box + Pipe</t>
  </si>
  <si>
    <t>BIL &amp; BONDING</t>
  </si>
  <si>
    <t xml:space="preserve">Re-instate broken/damage bonding &amp; BIL on existing structure </t>
  </si>
  <si>
    <t>D-DT0854</t>
  </si>
  <si>
    <t>m2</t>
  </si>
  <si>
    <t>Bedding soil for cable</t>
  </si>
  <si>
    <t>Blanket soil for cable</t>
  </si>
  <si>
    <t>G5 filling for cable</t>
  </si>
  <si>
    <r>
      <t>11m Pole Back-Actor or Hand - 1800mm Deep x 1800mm Diameter</t>
    </r>
    <r>
      <rPr>
        <i/>
        <sz val="11"/>
        <rFont val="Arial"/>
        <family val="2"/>
      </rPr>
      <t xml:space="preserve"> - </t>
    </r>
    <r>
      <rPr>
        <sz val="11"/>
        <rFont val="Arial"/>
        <family val="2"/>
      </rPr>
      <t>Add 6 Pockets of Cement to Moistened Excavated Soil</t>
    </r>
  </si>
  <si>
    <r>
      <t xml:space="preserve">11m Pole Back-Actor or Hand - 1800mm Deep x 1800mm Diameter - </t>
    </r>
    <r>
      <rPr>
        <i/>
        <sz val="11"/>
        <rFont val="Arial"/>
        <family val="2"/>
      </rPr>
      <t>Add 12 Pockets of Cement to Moistened/Imported Excavated Soil</t>
    </r>
  </si>
  <si>
    <r>
      <t>m</t>
    </r>
    <r>
      <rPr>
        <vertAlign val="superscript"/>
        <sz val="11"/>
        <rFont val="Arial"/>
        <family val="2"/>
      </rPr>
      <t>2</t>
    </r>
  </si>
  <si>
    <r>
      <t>m</t>
    </r>
    <r>
      <rPr>
        <vertAlign val="superscript"/>
        <sz val="11"/>
        <rFont val="Arial"/>
        <family val="2"/>
      </rPr>
      <t>3</t>
    </r>
  </si>
  <si>
    <r>
      <t>m</t>
    </r>
    <r>
      <rPr>
        <vertAlign val="superscript"/>
        <sz val="11"/>
        <rFont val="Arial"/>
        <family val="2"/>
      </rPr>
      <t>3</t>
    </r>
    <r>
      <rPr>
        <sz val="10"/>
        <rFont val="Arial"/>
      </rPr>
      <t/>
    </r>
  </si>
  <si>
    <t>LDV 4x2</t>
  </si>
  <si>
    <t xml:space="preserve">Excavate only as per Eskom Standard for Holes and Trenches for Poles, Stays and Struts.  All  material will be elsewhere measured.  </t>
  </si>
  <si>
    <t>A. List of 3-phase ABC wood pole</t>
  </si>
  <si>
    <t>Termination of cable shall be done in accordance with Eskom standard of terminating cables for the termination onto air-filled cable, termination onto overhead line cable in their deferent classifications. Termination material are free issue, unless otherwise ordered and/or specified by the Project Manger to supply all accessories on an as and when required basis as cost plus fee.</t>
  </si>
  <si>
    <t>Includes Cut Up, Coiling  And Loading But Excludes Transport To The Nearest Eskom Stores</t>
  </si>
  <si>
    <t>Allow for the following end items to be applied as per relevant Eskom 
Instructions/Bulletins/Procedures and Standards where not already allowed for in Structure Package</t>
  </si>
  <si>
    <t>Allowance shall be made for the complete testing and commissioning of Medium Voltage equipment.  Tests to include earth electrode resistance measurement.  Transformer to  include a LV earth electrode resistance measurement. Soil Resistivity Tests for Equipment to be performed as appropriate and to be verified by Eskom's Clerk of Works, and must be according to Eskom Standard</t>
  </si>
  <si>
    <t>Unless otherwise specified, transport is to be used under specific instruction from the Project Manager only.  This excludes staff transport.  Staff transport is to be paid to transport workers from base location to site only.  LDV/4x4 will only be paid for justifiable use and will be to the sole discretion of the Project Manager</t>
  </si>
  <si>
    <t>SUMMARY PAGE</t>
  </si>
  <si>
    <t>SECTION</t>
  </si>
  <si>
    <t>SUPPLY TOTAL</t>
  </si>
  <si>
    <t>GRAND TOTAL</t>
  </si>
  <si>
    <t>15% VAT</t>
  </si>
  <si>
    <t>TOTAL INCLUDING 15% VAT</t>
  </si>
  <si>
    <t>COST PER CONNECTION</t>
  </si>
  <si>
    <t>DATE:</t>
  </si>
  <si>
    <t>VERIFIED BY: CLERK OF WORKS</t>
  </si>
  <si>
    <t>COST CHECK BY: QUANTITY SURVEYOR</t>
  </si>
  <si>
    <t>ACCEPTED BY: CONTRACTOR</t>
  </si>
  <si>
    <t>APPROVED BY: PROGRAM MANAGER</t>
  </si>
  <si>
    <t>BILL OF ACTIVITIES</t>
  </si>
  <si>
    <t>ITEM</t>
  </si>
  <si>
    <t>REFERENCE DRAWING</t>
  </si>
  <si>
    <t>SUPPLY QTY</t>
  </si>
  <si>
    <t>SUPPLY RATE</t>
  </si>
  <si>
    <t>LABOUR QTY</t>
  </si>
  <si>
    <t>BUSH CLEARING &amp; TREE FELLING</t>
  </si>
  <si>
    <t>EXCAVATIONS</t>
  </si>
  <si>
    <t>STAYS &amp; STRUTS</t>
  </si>
  <si>
    <t>WOOD POLES</t>
  </si>
  <si>
    <t>CONCRETE POLES</t>
  </si>
  <si>
    <t>Supply and erect LV support structures as per Eskom DDT 1100(only use insulated neutral ABC). Auxiliary equipment such as strain clamps, suspension clamps, cable ties, IPC's , end caps, LV shackle  insulators, binding wires, D brackets, dead end preforms, threaded rods, pigtail bolts, eyenuts, terminations to be included. Pole, stay and strut material and excavations are measured elsewhere.  All hardware purchased will be paid elsewhere as cost plus fee.A436</t>
  </si>
  <si>
    <t>Install on a wooden and/or concrete pole a pole mounted distribution box as specified complete with pole mounting brackets (including sealing), cable ties, PG clamps, miniature circuit breaker(s), neutral, phase and earth bars, insulated copper tails for connecting to LV ABC, insulation piercing connectors and factory installed cable openings. Included shall be the stainless steel strapping, buckles and terminations of the tails onto the LV ABC. Eskom D-DT standards as amended will apply.</t>
  </si>
  <si>
    <t xml:space="preserve">Stencilling </t>
  </si>
  <si>
    <t>House Connections include installation of ready board, mounting hardware, wooden backboards, customer interface units, conduit pipe, excavations and backfilling of underground connection, capturing of customer data including GPS coordinates. Digging and bulleting for road crossing including installation of sleeves and warning tape are measured here</t>
  </si>
  <si>
    <t>Laying of 4-Core 16mm sq. LV Cable</t>
  </si>
  <si>
    <t>Laying of 4-Core 25mm sq. LV Cable</t>
  </si>
  <si>
    <t>Laying of 4-Core 70mm sq. LV Cable</t>
  </si>
  <si>
    <t>Laying of 4-Core 120mm sq. LV Cable</t>
  </si>
  <si>
    <t>Laying of 4-Core 185mm sq. LV Cable</t>
  </si>
  <si>
    <t>Install 2-Core 16mm sq. LV Bare Termination</t>
  </si>
  <si>
    <t>Install 4-Core 16mm sq. LV Bare Termination</t>
  </si>
  <si>
    <t>Install 4-Core 25mm sq. LV Bare Termination</t>
  </si>
  <si>
    <t>Install 4-Core 70mm sq. LV Bare Termination</t>
  </si>
  <si>
    <t>Install 4-Core 120mm sq. LV Bare Termination</t>
  </si>
  <si>
    <t>Install 4-Core 185mm sq. LV Bare Termination</t>
  </si>
  <si>
    <t>As-built Drawings</t>
  </si>
  <si>
    <t>PLANTING OF POLES</t>
  </si>
  <si>
    <t>ASSEMBLE SINGLE PHASE LV STRUCTURES</t>
  </si>
  <si>
    <t>ASSEMBLE DUAL PHASE LV STRUCTURES</t>
  </si>
  <si>
    <t>ASSEMBLE 3 PHASE LV STRUCTURES</t>
  </si>
  <si>
    <t>ASSEMBLE LV STAYS</t>
  </si>
  <si>
    <t>POLE TOP BOX INSTALLATION</t>
  </si>
  <si>
    <t>CONDUCTOR STRINGING (TENSION, REGULATE &amp; BIND IN)</t>
  </si>
  <si>
    <t>EQUIPMENT INSTALLATION</t>
  </si>
  <si>
    <t>SERVICE CONNECTION INSTALLATION</t>
  </si>
  <si>
    <t>CABLE JOINT</t>
  </si>
  <si>
    <t>EQUIPMENT DISMANTLING</t>
  </si>
  <si>
    <t>LABELLING</t>
  </si>
  <si>
    <t>EQUIPMENT TESTING</t>
  </si>
  <si>
    <t>AS - BUILTS</t>
  </si>
  <si>
    <t xml:space="preserve">TOTAL EXCLUDING 15% VAT </t>
  </si>
  <si>
    <t>Bush Clearing and Tree Felling (Scattered Formation)</t>
  </si>
  <si>
    <t>Bush Clearing and Tree Felling (Dense Formation)</t>
  </si>
  <si>
    <t>5m Pole Wood Back-Actor or Hand (1.5m Deep)</t>
  </si>
  <si>
    <t>5m Pole Wood auger (1.5m Deep)</t>
  </si>
  <si>
    <t>5m Pole Wood Hard Rock Drilling (1.5m Deep)</t>
  </si>
  <si>
    <t>Compact Blanket Soil</t>
  </si>
  <si>
    <t>C.O.C Test for Certificate</t>
  </si>
  <si>
    <t>Service Conductor Installation:
Accessories for Service Conductor installation shall include installation of pigtails, bolts, strain clamps,  threaded rod, cable saddles, stringging of all types of service cable.  Installation of poles and its accessories are measured elsewhere</t>
  </si>
  <si>
    <t>16mm sq Underground</t>
  </si>
  <si>
    <t xml:space="preserve">Underground Cable Installation:
installation of underground cable include trenching for excavation in general trench, rail/road crosising or along the road,  directional drilling &amp; excavation for end pits, backfilling of trench, supply of accessories includes appropriate sleeves, supply &amp; compaction of imported bedding and blanket soil, laying of warning tape and installation of cable route markers. Laying of cable shall be in accordance with Eskom standard of laying cables. After the execution of the works, reinstatement on gardens, pavements, driveways and tarred surfaces shall be measured here </t>
  </si>
  <si>
    <t>BOX,POLE TOP SPLIT METER 8-WAY 50A D3055</t>
  </si>
  <si>
    <t>Overhead service connection direct to dwelling (from the pole top box to the pre-paid meter)  (Type A) to brick dwelling</t>
  </si>
  <si>
    <t>Overhead service connection with service pole (from the pole top box to the pre-paid meter) (Type B) to mud dwelling</t>
  </si>
  <si>
    <t>Laying of 4-Core 35mm sq. LV Cable</t>
  </si>
  <si>
    <t>Laying of 4-Core 50mm sq. LV Cable</t>
  </si>
  <si>
    <t>Laying of 4-Core 240mm sq. LV Cable</t>
  </si>
  <si>
    <t>Install 4-Core 35mm sq. LV Bare Termination</t>
  </si>
  <si>
    <t>Install 4-Core 50mm sq. LV Bare Termination</t>
  </si>
  <si>
    <t>Install 4-Core 240mm sq. LV Bare Termination</t>
  </si>
  <si>
    <t>Install 3-Core 50mm sq. Shrouded Termination</t>
  </si>
  <si>
    <t>Make-Off a Cable Joint - 4-Core 35mm sq LV Cable</t>
  </si>
  <si>
    <t>Make-Off a Cable Joint - 4-Core 50mm sq LV Cable</t>
  </si>
  <si>
    <t>Make-Off a Cable Joint - 4-Core 240mm sq LV Cable</t>
  </si>
  <si>
    <t>UNDERGROUND CABLE INSTALLATION</t>
  </si>
  <si>
    <t>SERVICE CONDUCTOR INSTALLATION</t>
  </si>
  <si>
    <t>5m Wooden Pole 80-100mm Top Diameter Soil Type 1</t>
  </si>
  <si>
    <t>7m Wooden Pole 120-139mm Top Diameter Soil Type 1</t>
  </si>
  <si>
    <t>7m Wooden Pole 100-120mm Top Diameter Soil Type 1</t>
  </si>
  <si>
    <t>9m Wooden Pole 140-159mm Top Diameter Soil Type 1</t>
  </si>
  <si>
    <t>9m Wooden Pole  160-179 mm Top Diameter Soil Type 1</t>
  </si>
  <si>
    <t>9m Wooden Pole 180-199mm Top Diameter Soil Type 1</t>
  </si>
  <si>
    <t xml:space="preserve"> Soil Type 1</t>
  </si>
  <si>
    <t>10m Wooden Pole 160-179mm Top Diameter H4 Soil Type 1</t>
  </si>
  <si>
    <t>10m Wooden Pole 160-179mm Top Diameter H5 Soil Type 1</t>
  </si>
  <si>
    <t>10m Wooden Pole 180-199mm Top Diameter H4 Soil Type 1</t>
  </si>
  <si>
    <t>10m Wooden Pole 180-199mm Top Diameter H5 Soil Type 1</t>
  </si>
  <si>
    <t>10m Wooden Pole 200-219mm Top Diameter H4 Soil Type 1</t>
  </si>
  <si>
    <t>10m Wooden Pole 200-219mm Top Diameter H5 Soil Type 1</t>
  </si>
  <si>
    <t>11m Wooden Pole 140-159mm Top Diameter H4 Soil Type 1</t>
  </si>
  <si>
    <t>11m Wooden Pole 140-159mm Top Diameter 75MPA H4 Soil Type 1</t>
  </si>
  <si>
    <t>11m Wooden Pole 140-159mm Top Diameter H5 Soil Type 1</t>
  </si>
  <si>
    <t>11m Wooden Pole 140-159mm Top Diameter 75MPA H5 Soil Type 1</t>
  </si>
  <si>
    <t>11m Wooden Pole 160-179mm Top Diameter H4 Soil Type 1</t>
  </si>
  <si>
    <t>11m Wooden Pole 180-199mm Top Diameter H4 Soil Type 1</t>
  </si>
  <si>
    <t>11m Wooden Pole 200-219mm Top Diameter H4 Soil Type 1</t>
  </si>
  <si>
    <t>5m Wooden Pole 80-100mm Top Diameter Soil Type 3</t>
  </si>
  <si>
    <t>5m Wooden Pole 80-100mm Top Diameter Soil Type 4</t>
  </si>
  <si>
    <t>7m Wooden Pole 100-120mm Top DiameterSoil Type 3</t>
  </si>
  <si>
    <t>7m Wooden Pole 120-139mm Top DiameterSoil Type 3</t>
  </si>
  <si>
    <t>9m Wooden Pole 140-159mm Top DiameterSoil Type 3</t>
  </si>
  <si>
    <t>9m Wooden Pole  160-179 mm Top Diameter Soil Type 3</t>
  </si>
  <si>
    <t>9m Wooden Pole 180-199mm Top Diameter Soil Type 3</t>
  </si>
  <si>
    <t>10m Wooden Pole 160-179mm Top Diameter H4 Soil Type 3</t>
  </si>
  <si>
    <t>10m Wooden Pole 160-179mm Top Diameter H5 Soil Type 3</t>
  </si>
  <si>
    <t>10m Wooden Pole 180-199mm Top Diameter H4 Soil Type 3</t>
  </si>
  <si>
    <t>10m Wooden Pole 180-199mm Top Diameter H5 Soil Type 3</t>
  </si>
  <si>
    <t>10m Wooden Pole 200-219mm Top Diameter H4 Soil Type 3</t>
  </si>
  <si>
    <t>10m Wooden Pole 200-219mm Top Diameter H5 Soil Type 3</t>
  </si>
  <si>
    <t>11m Wooden Pole 140-159mm Top Diameter H4 Soil Type 3</t>
  </si>
  <si>
    <t>11m Wooden Pole 140-159mm Top Diameter 75MPA H4 Soil Type 3</t>
  </si>
  <si>
    <t>11m Wooden Pole 140-159mm Top Diameter H5 Soil Type 3</t>
  </si>
  <si>
    <t>11m Wooden Pole 140-159mm Top Diameter 75MPA H5 Soil Type 3</t>
  </si>
  <si>
    <t>11m Wooden Pole 160-179mm Top Diameter H4 Soil Type 3</t>
  </si>
  <si>
    <t>11m Wooden Pole 180-199mm Top Diameter H4 Soil Type 3</t>
  </si>
  <si>
    <t>11m Wooden Pole 200-219mm Top Diameter H4 Soil Type 3</t>
  </si>
  <si>
    <t>7m Wooden Pole 100-120mm Top Diameter Soil Type 4</t>
  </si>
  <si>
    <t>7m Wooden Pole 120-139mm Top Diameter Soil Type 4</t>
  </si>
  <si>
    <t>9m Wooden Pole 140-159mm Top Diameter Soil Type 4</t>
  </si>
  <si>
    <t>9m Wooden Pole  160-179 mm Top Diameter Soil Type 4</t>
  </si>
  <si>
    <t>9m Wooden Pole 180-199mm Top Diameter Soil Type 4</t>
  </si>
  <si>
    <t>10m Wooden Pole 160-179mm Top Diameter H4 Soil Type 4</t>
  </si>
  <si>
    <t>10m Wooden Pole 160-179mm Top Diameter H5 Soil Type 4</t>
  </si>
  <si>
    <t>10m Wooden Pole 180-199mm Top Diameter H4 Soil Type 4</t>
  </si>
  <si>
    <t>10m Wooden Pole 180-199mm Top Diameter H5 Soil Type 4</t>
  </si>
  <si>
    <t>10m Wooden Pole 200-219mm Top Diameter H4 Soil Type 4</t>
  </si>
  <si>
    <t>10m Wooden Pole 200-219mm Top Diameter H5 Soil Type 4</t>
  </si>
  <si>
    <t>11m Wooden Pole 140-159mm Top Diameter H4 Soil Type 4</t>
  </si>
  <si>
    <t>11m Wooden Pole 140-159mm Top Diameter 75MPA H4 Soil Type 4</t>
  </si>
  <si>
    <t>11m Wooden Pole 140-159mm Top Diameter H5 Soil Type 4</t>
  </si>
  <si>
    <t>11m Wooden Pole 140-159mm Top Diameter 75MPA H5 Soil Type 4</t>
  </si>
  <si>
    <t>11m Wooden Pole 160-179mm Top Diameter H4 Soil Type 4</t>
  </si>
  <si>
    <t>11m Wooden Pole 180-199mm Top Diameter H4 Soil Type 4</t>
  </si>
  <si>
    <t>11m Wooden Pole 200-219mm Top Diameter H4 Soil Type 4</t>
  </si>
  <si>
    <t xml:space="preserve">Heavy Conductor Concrete Poles </t>
  </si>
  <si>
    <t xml:space="preserve">Heavy Conductor Wood Poles </t>
  </si>
  <si>
    <t xml:space="preserve">Free Standing Poles </t>
  </si>
  <si>
    <t>Planting including backfilling and compaction are measured here.  The costs are also inclusive of plant and equipment required to plant the Structures. Stay, Struts and Flying Stay are elsewhere measured. All backfill material included in price</t>
  </si>
  <si>
    <t>Install Eskom issued marked conductor.  Material quantity to allow for 5% sag in addition to actual  conductor length quantity.  Installation includes handling, stringing and final sagging. This will be for greased ungreased conductor</t>
  </si>
  <si>
    <t>35mm sq. Full Tension Joint* 2 Core</t>
  </si>
  <si>
    <t>35mm sq. Full Tension Joint* 3 Core</t>
  </si>
  <si>
    <t>35mm sq. Full Tension Joint* 4 Core</t>
  </si>
  <si>
    <t>70mm sq. Full Tension Joint* 4 Core</t>
  </si>
  <si>
    <t>6mm sq Tinned Copper Airdac with Communication Core</t>
  </si>
  <si>
    <t>Excavation - General Trench -  1.0m Deep and 0.45m Wide</t>
  </si>
  <si>
    <t>Excavation - Rail/Road Crossing Trench -  1.6m Deep and 0.45m Wide</t>
  </si>
  <si>
    <t>Excavation - Along The Road Trench - 1.3m Deep and 0.45m Wide</t>
  </si>
  <si>
    <t>Road &amp; Rail Crossing</t>
  </si>
  <si>
    <t>Road crossing trench import of backfill material and compaction</t>
  </si>
  <si>
    <t>Sifted Soil - 0.15m High and 0.45m Wide</t>
  </si>
  <si>
    <t>Imported Soil - 0.15m High and 0.45m Wide</t>
  </si>
  <si>
    <t>General Trench - 0.6m High and 0.45m Wide</t>
  </si>
  <si>
    <t>Rail/Road Crossing Trench - 1.2m High and 0.45m Wide</t>
  </si>
  <si>
    <t>Along The Road Trench - 0.9m High and 0.45m Wide</t>
  </si>
  <si>
    <t>Sifted Soil -  0.25m High and 0.45m Wide</t>
  </si>
  <si>
    <t>Imported Soil - 0.25m High and 0.45m Wide</t>
  </si>
  <si>
    <t>Dispose of unused Excavated Material at approved disposal site</t>
  </si>
  <si>
    <t>Sifted Soil - 0.25m High and 0.45m Wide</t>
  </si>
  <si>
    <t>Imported Soil -0.15m High and 0.45m Wide</t>
  </si>
  <si>
    <t>Dismantle Service Cable</t>
  </si>
  <si>
    <t xml:space="preserve">11m Pole Wood Back-Actor or Hand (1.8m Deep) </t>
  </si>
  <si>
    <t>11m Pole Wood auger (1.8m Deep)</t>
  </si>
  <si>
    <t>11m Pole Wood Hard Rock Drilling (1.8m Deep)</t>
  </si>
  <si>
    <t>9m Wooden Pole  160-179 mm Top Diameter Soil Type 2</t>
  </si>
  <si>
    <t>7m Wooden Pole 120-139mm Top Diameter Soil Type 2</t>
  </si>
  <si>
    <t>7m Wooden Pole 100-120mm Top Diameter Soil Type 2</t>
  </si>
  <si>
    <t>5m Wooden Pole 80-100mm Top Diameter Soil Type 2</t>
  </si>
  <si>
    <t>10m Wooden Pole 160-179mm Top Diameter H4 Soil Type 2</t>
  </si>
  <si>
    <t>10m Wooden Pole 160-179mm Top Diameter H5 Soil Type 2</t>
  </si>
  <si>
    <t>10m Wooden Pole 180-199mm Top Diameter H4 Soil Type 2</t>
  </si>
  <si>
    <t>10m Wooden Pole 180-199mm Top Diameter H5 Soil Type 2</t>
  </si>
  <si>
    <t>10m Wooden Pole 200-219mm Top Diameter H4 Soil Type 2</t>
  </si>
  <si>
    <t>10m Wooden Pole 200-219mm Top Diameter H5 Soil Type 2</t>
  </si>
  <si>
    <t>11m Wooden Pole 140-159mm Top Diameter 75MPA H4 Soil Type 2</t>
  </si>
  <si>
    <t>11m Wooden Pole 140-159mm Top Diameter H5 Soil Type 2</t>
  </si>
  <si>
    <t>11m Wooden Pole 140-159mm Top Diameter 75MPA H5 Soil Type 2</t>
  </si>
  <si>
    <t>11m Wooden Pole 160-179mm Top Diameter H4 Soil Type 2</t>
  </si>
  <si>
    <t>11m Wooden Pole 180-199mm Top Diameter H4 Soil Type 2</t>
  </si>
  <si>
    <t>11m Wooden Pole 200-219mm Top Diameter H4 Soil Type 2</t>
  </si>
  <si>
    <t>11m Wooden Pole 140-159mm Top Diameter H4 Soil Type 2</t>
  </si>
  <si>
    <t>9m Wooden Pole 180-199mm Top Diameter Soil Type 2</t>
  </si>
  <si>
    <t>9m Wooden Pole 140-159mm Top Diameter Soil Type 2</t>
  </si>
  <si>
    <t>LV - 3 Phase insulated/bare neutral ABC Suspension Assembly 0-30 Deg.</t>
  </si>
  <si>
    <t>LV - 3 Phase insulated/bare neutral ABC Strain Assembly 0-60 Deg.</t>
  </si>
  <si>
    <t>LV - 3 Phase insulated/bare neutral ABC Strain Assembly 60-90 Deg.</t>
  </si>
  <si>
    <t>LV - 3 Phase insulated/bare neutral ABC Terminal Assembly</t>
  </si>
  <si>
    <t>LV - 3 Phase insulated/bare neutral ABC Cross Intermediate - Intermediate Assembly</t>
  </si>
  <si>
    <t>LV - 3 Phase insulated/bare neutral ABC T-Off Assembly From Strain</t>
  </si>
  <si>
    <t>LV - 3 Phase insulated/bare neutral ABC Cross Intermediate - Strain Assembly</t>
  </si>
  <si>
    <t>LV Cable Termination onto Air-Filled Cable Termination Enclosure</t>
  </si>
  <si>
    <t xml:space="preserve">Cable joint bay shall be executed in accordance with Eskom standard of jointing cables in their different classifications. Joint bay materials including kits are free issue, unless otherwise ordered and/or specified by the Project Manger to supply all accessories on an as and when required basis and paid as cost plus fee. Excavations, compaction and backfilling of cable joints bay shall be measured here including supply of imported soil in bedding and blankets or sifted soil where specified. </t>
  </si>
  <si>
    <t>Remove LV Cable, includes excavation and backfill</t>
  </si>
  <si>
    <t>Supply and install stays, flying stays, struts Short Stay including backfilling &amp; compaction.  Accessories include staywire, stayrods, stay plates, soil anchors, stay insulators, guy grips stay mounting brackets, mounting hardware, anti climbing devices, stayguards and danger labels.  Poles and excavations are measured elsewhere. The installation and erection of strut poles  are measured here. All hardware purchased will be paid elsewhere as cost plus fee.</t>
  </si>
  <si>
    <t>LV - 3 Phase insulated/bare neutral ABC T-Off Assembly from Intermediate</t>
  </si>
  <si>
    <t>Supply and install stays, flying stays, struts Hip Stay including backfilling &amp; compaction.  Accessories include staywire, stayrods, stay plates, soil anchors, stay insulators, guy grips stay mounting brackets, mounting hardware, anti climbing devices, stayguards and danger labels. Poles and excavations are measured elsewhere. The installation and erection of strut poles are measured here.  All hardware purchased will be paid elsewhere as cost plus fee.</t>
  </si>
  <si>
    <t xml:space="preserve">In the event where the contractor is required to cut, remove and clear trees on site. This activity shall be used to execute such work provided that the quotation submited is from a contractor who meets all the necessary requirements for Bush Clearing plus fee. </t>
  </si>
  <si>
    <t>Material bought</t>
  </si>
  <si>
    <t>%</t>
  </si>
  <si>
    <t>Price before VAT</t>
  </si>
  <si>
    <t>Cost +</t>
  </si>
  <si>
    <t>Total</t>
  </si>
  <si>
    <t>This schedule is used to assist with all the adhoc material that is purchased on the request of the PM/PC. A 5% handling fee will be compensated to the contractor for the amount before VAT</t>
  </si>
  <si>
    <t>Adhoc material</t>
  </si>
  <si>
    <t>Number of connections</t>
  </si>
  <si>
    <t>Install Summation meter (Complete)</t>
  </si>
  <si>
    <r>
      <t xml:space="preserve">Directional Drilling </t>
    </r>
    <r>
      <rPr>
        <b/>
        <i/>
        <sz val="11"/>
        <rFont val="Arial"/>
        <family val="2"/>
      </rPr>
      <t>(Supply Invoice + fee %)</t>
    </r>
  </si>
  <si>
    <r>
      <t xml:space="preserve">Rail, river and Road -pipe jacking method including access holes, shoring as well as handling of equipment-(outsourced) </t>
    </r>
    <r>
      <rPr>
        <b/>
        <sz val="11"/>
        <rFont val="Arial"/>
        <family val="2"/>
      </rPr>
      <t>Supply Invoice + fee%</t>
    </r>
  </si>
  <si>
    <r>
      <t xml:space="preserve">Application of tar according to municipal standard - </t>
    </r>
    <r>
      <rPr>
        <b/>
        <sz val="11"/>
        <rFont val="Arial"/>
        <family val="2"/>
      </rPr>
      <t>Supply Invoice + fee%</t>
    </r>
  </si>
  <si>
    <t>1.1</t>
  </si>
  <si>
    <t xml:space="preserve">Risk Assessment Procedure,Quality Management System, Health and Safety Management, Safety Inspections, PPE,Environmental Management and Site Maintenance, OHSA appointments, Non-Conformance Process to be available in project file.  Total Labour Value </t>
  </si>
  <si>
    <t>1.2</t>
  </si>
  <si>
    <t>Overheads for project (This includes  site establishment, office overheads, administration cost, etc) Total Labour Value</t>
  </si>
  <si>
    <t>1.3</t>
  </si>
  <si>
    <t>De-establishment &amp; Rehabilitation of Site</t>
  </si>
  <si>
    <t>1.4</t>
  </si>
  <si>
    <t>CLO</t>
  </si>
  <si>
    <t>Month</t>
  </si>
  <si>
    <t>1.5</t>
  </si>
  <si>
    <t>Parttime Health and Safety Officer as per Construction Regulations, registered with SACPMP</t>
  </si>
  <si>
    <t>Per/day</t>
  </si>
  <si>
    <t>1.6</t>
  </si>
  <si>
    <t>Responsible person</t>
  </si>
  <si>
    <t>1.7</t>
  </si>
  <si>
    <t>Per Guard / per week</t>
  </si>
  <si>
    <t>UOM</t>
  </si>
  <si>
    <t>Rate</t>
  </si>
  <si>
    <t>Subtotal carried to summary</t>
  </si>
  <si>
    <t>Qty</t>
  </si>
  <si>
    <t>PRELIMINARIES AND GENERAL</t>
  </si>
  <si>
    <t>COST PLUS fee</t>
  </si>
  <si>
    <t>Comments</t>
  </si>
  <si>
    <t>Incase work is executed on shared structure</t>
  </si>
  <si>
    <t>ASSEMBLE MV/LVSTAYS</t>
  </si>
  <si>
    <t>BOX,POLE TOP DIST 2-WAY 50A D3055</t>
  </si>
  <si>
    <t>BOX,POLE TOP DIST 4-WAY 120A D3055</t>
  </si>
  <si>
    <t>BOX,POLE TOP DIST 4-WAY 50A D3055</t>
  </si>
  <si>
    <t>BOX,POLE TOP DIST 8-WAY 50A D3055</t>
  </si>
  <si>
    <t>BOX,POLE TOP SPLIT METER 2-WAY 50A D3055</t>
  </si>
  <si>
    <t>BOX,POLE TOP SPLIT METER 2-WAY 120A D3055</t>
  </si>
  <si>
    <t>BOX,POLE TOP SPLIT METER 4-WAY 50A D3055</t>
  </si>
  <si>
    <t>BOX,POLE TOP SPLIT METER 4-WAY 120A D3055</t>
  </si>
  <si>
    <t>BOX,POLE TOP SPLIT METER 6-WAY 50A D3055</t>
  </si>
  <si>
    <t>BOX,POLE TOP SPLIT METER 6-WAY 120A D3055</t>
  </si>
  <si>
    <t>SUB-TOTAL I</t>
  </si>
  <si>
    <t>D-DT-3141</t>
  </si>
  <si>
    <t xml:space="preserve">COND,ABC 2C XLPE 35SQ BARE NEUT </t>
  </si>
  <si>
    <t xml:space="preserve">COND,ABC 3C XLPE 35SQ BARE NEUT </t>
  </si>
  <si>
    <t xml:space="preserve">COND,ABC 4C XLPE 35SQ BARE NEUT </t>
  </si>
  <si>
    <t xml:space="preserve">COND,ABC 3C XLPE 70SQ BARE NEUT </t>
  </si>
  <si>
    <t xml:space="preserve">COND,ABC 4C XLPE 70SQ BARE NEUT </t>
  </si>
  <si>
    <t>COND ELEC:AL;ABC;1 KV;95 MM2; BARE XLPE;4C</t>
  </si>
  <si>
    <t>D-DT-3089</t>
  </si>
  <si>
    <t>Install Metering Kiosks, Anti Climbing Devices , LDPE Pipe Covered Jumpers as per 02TB-023 and Danger Labels, Channel Irons, Cradles, Standoff Insulators, Conductor Busbars and suitable Equipment Labels. Pole Planting, Stays, Struts, Isolators Earthing Material and Excavations are elsewhere measured. Transformers/Reclosers/Voltage Regulators and MV Metering Units will be Eskom Free Issue Material.  Main Line Structures and Auxiliary Equipment are elsewhere measured. All material purchased will be paid elsewhere as cost plus fee.</t>
  </si>
  <si>
    <t>Smart Meter Installation (with CIU)</t>
  </si>
  <si>
    <t>Ground Mount Meter Kiosk</t>
  </si>
  <si>
    <t>Only on DC Kioks</t>
  </si>
  <si>
    <t>Smart Metering</t>
  </si>
  <si>
    <t xml:space="preserve">Ready-Board </t>
  </si>
  <si>
    <t>Ready-Board Retrofit</t>
  </si>
  <si>
    <t xml:space="preserve">Access cover </t>
  </si>
  <si>
    <t>Install Isolator</t>
  </si>
  <si>
    <t>D-DT-3171</t>
  </si>
  <si>
    <t>Complete MMF via EDA or Capture and complete customer &amp; wires data onto PCS file</t>
  </si>
  <si>
    <t>SUB-TOTAL K</t>
  </si>
  <si>
    <t>SUB-TOTAL L</t>
  </si>
  <si>
    <t>LV CABLE TERMINATION</t>
  </si>
  <si>
    <t>SUB-TOTAL N</t>
  </si>
  <si>
    <t>SUB-TOTAL O</t>
  </si>
  <si>
    <t>Underground Cable Installation:</t>
  </si>
  <si>
    <t>T</t>
  </si>
  <si>
    <t>U</t>
  </si>
  <si>
    <t>ITEM: W</t>
  </si>
  <si>
    <t>TOTAL - W</t>
  </si>
  <si>
    <t>SUB-TOTAL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</si>
</sst>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quot;R&quot;\ * #,##0.00_ ;_ &quot;R&quot;\ * \-#,##0.00_ ;_ &quot;R&quot;\ * &quot;-&quot;??_ ;_ @_ "/>
    <numFmt numFmtId="165" formatCode="_(&quot;$&quot;* #,##0.00_);_(&quot;$&quot;* \(#,##0.00\);_(&quot;$&quot;* &quot;-&quot;??_);_(@_)"/>
    <numFmt numFmtId="166" formatCode="&quot;R&quot;\ #,##0.00"/>
    <numFmt numFmtId="167" formatCode="&quot;R&quot;#,##0.00"/>
    <numFmt numFmtId="168" formatCode="0.0"/>
  </numFmts>
  <fonts count="24" x14ac:knownFonts="1">
    <font>
      <sz val="10"/>
      <name val="Arial"/>
    </font>
    <font>
      <sz val="10"/>
      <name val="Arial"/>
    </font>
    <font>
      <b/>
      <sz val="10"/>
      <name val="Arial"/>
      <family val="2"/>
    </font>
    <font>
      <sz val="10"/>
      <name val="Arial"/>
      <family val="2"/>
    </font>
    <font>
      <sz val="8"/>
      <name val="Arial"/>
      <family val="2"/>
    </font>
    <font>
      <u/>
      <sz val="7.5"/>
      <color indexed="12"/>
      <name val="Arial"/>
      <family val="2"/>
    </font>
    <font>
      <sz val="8"/>
      <name val="Arial"/>
      <family val="2"/>
    </font>
    <font>
      <sz val="11"/>
      <name val="Arial"/>
      <family val="2"/>
    </font>
    <font>
      <b/>
      <sz val="11"/>
      <name val="Arial"/>
      <family val="2"/>
    </font>
    <font>
      <b/>
      <sz val="11"/>
      <color indexed="12"/>
      <name val="Arial"/>
      <family val="2"/>
    </font>
    <font>
      <sz val="10"/>
      <name val="Times New Roman"/>
      <family val="1"/>
    </font>
    <font>
      <sz val="11"/>
      <color indexed="8"/>
      <name val="Arial"/>
      <family val="2"/>
    </font>
    <font>
      <b/>
      <sz val="10"/>
      <color indexed="12"/>
      <name val="Arial"/>
      <family val="2"/>
    </font>
    <font>
      <i/>
      <sz val="11"/>
      <name val="Arial"/>
      <family val="2"/>
    </font>
    <font>
      <vertAlign val="superscript"/>
      <sz val="11"/>
      <name val="Arial"/>
      <family val="2"/>
    </font>
    <font>
      <u/>
      <sz val="11"/>
      <name val="Arial"/>
      <family val="2"/>
    </font>
    <font>
      <b/>
      <i/>
      <sz val="11"/>
      <name val="Arial"/>
      <family val="2"/>
    </font>
    <font>
      <sz val="11"/>
      <color theme="1"/>
      <name val="Arial"/>
      <family val="2"/>
    </font>
    <font>
      <b/>
      <sz val="11"/>
      <color theme="1"/>
      <name val="Arial"/>
      <family val="2"/>
    </font>
    <font>
      <b/>
      <sz val="12"/>
      <color theme="1"/>
      <name val="Arial"/>
      <family val="2"/>
    </font>
    <font>
      <sz val="12"/>
      <color theme="1"/>
      <name val="Arial"/>
      <family val="2"/>
    </font>
    <font>
      <sz val="10"/>
      <color theme="1"/>
      <name val="Arial"/>
      <family val="2"/>
    </font>
    <font>
      <b/>
      <sz val="10"/>
      <color theme="1"/>
      <name val="Arial"/>
      <family val="2"/>
    </font>
    <font>
      <b/>
      <sz val="11"/>
      <color rgb="FFFF0000"/>
      <name val="Arial"/>
      <family val="2"/>
    </font>
  </fonts>
  <fills count="1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0" tint="-0.14996795556505021"/>
        <bgColor indexed="64"/>
      </patternFill>
    </fill>
    <fill>
      <patternFill patternType="solid">
        <fgColor theme="0"/>
        <bgColor indexed="64"/>
      </patternFill>
    </fill>
    <fill>
      <patternFill patternType="solid">
        <fgColor rgb="FFFFC000"/>
        <bgColor indexed="64"/>
      </patternFill>
    </fill>
    <fill>
      <patternFill patternType="solid">
        <fgColor rgb="FFFF0000"/>
        <bgColor indexed="64"/>
      </patternFill>
    </fill>
    <fill>
      <patternFill patternType="solid">
        <fgColor rgb="FF66FF66"/>
        <bgColor indexed="64"/>
      </patternFill>
    </fill>
    <fill>
      <patternFill patternType="solid">
        <fgColor rgb="FF66FF99"/>
        <bgColor indexed="64"/>
      </patternFill>
    </fill>
    <fill>
      <patternFill patternType="solid">
        <fgColor theme="0" tint="-0.249977111117893"/>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s>
  <cellStyleXfs count="11">
    <xf numFmtId="0" fontId="0" fillId="0" borderId="0"/>
    <xf numFmtId="164" fontId="1" fillId="0" borderId="0" applyFont="0" applyFill="0" applyBorder="0" applyAlignment="0" applyProtection="0"/>
    <xf numFmtId="164" fontId="3" fillId="0" borderId="0" applyFont="0" applyFill="0" applyBorder="0" applyAlignment="0" applyProtection="0"/>
    <xf numFmtId="165" fontId="1" fillId="0" borderId="0" applyFont="0" applyFill="0" applyBorder="0" applyAlignment="0" applyProtection="0"/>
    <xf numFmtId="0" fontId="10" fillId="0" borderId="0"/>
    <xf numFmtId="0" fontId="5" fillId="0" borderId="0" applyNumberFormat="0" applyFill="0" applyBorder="0" applyAlignment="0" applyProtection="0">
      <alignment vertical="top"/>
      <protection locked="0"/>
    </xf>
    <xf numFmtId="0" fontId="3" fillId="0" borderId="0"/>
    <xf numFmtId="0" fontId="3" fillId="0" borderId="0"/>
    <xf numFmtId="0" fontId="3" fillId="0" borderId="0"/>
    <xf numFmtId="0" fontId="3" fillId="0" borderId="0"/>
    <xf numFmtId="9" fontId="1" fillId="0" borderId="0" applyFont="0" applyFill="0" applyBorder="0" applyAlignment="0" applyProtection="0"/>
  </cellStyleXfs>
  <cellXfs count="333">
    <xf numFmtId="0" fontId="0" fillId="0" borderId="0" xfId="0"/>
    <xf numFmtId="0" fontId="3" fillId="0" borderId="1" xfId="0" quotePrefix="1"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18" fillId="0" borderId="1" xfId="0" applyFont="1" applyBorder="1" applyAlignment="1">
      <alignment horizontal="center" vertical="center" wrapText="1"/>
    </xf>
    <xf numFmtId="166" fontId="18" fillId="0" borderId="1" xfId="0" applyNumberFormat="1" applyFont="1" applyBorder="1" applyAlignment="1">
      <alignment horizontal="center" vertical="center" wrapText="1"/>
    </xf>
    <xf numFmtId="164" fontId="17" fillId="0" borderId="0" xfId="0" applyNumberFormat="1" applyFont="1" applyAlignment="1">
      <alignment vertical="center" wrapText="1"/>
    </xf>
    <xf numFmtId="0" fontId="17" fillId="0" borderId="0" xfId="0" applyFont="1" applyAlignment="1">
      <alignment vertical="center" wrapText="1"/>
    </xf>
    <xf numFmtId="166" fontId="8" fillId="3" borderId="1" xfId="0" applyNumberFormat="1" applyFont="1" applyFill="1" applyBorder="1" applyAlignment="1">
      <alignment horizontal="center" vertical="center" wrapText="1"/>
    </xf>
    <xf numFmtId="166" fontId="17" fillId="4" borderId="1" xfId="0" applyNumberFormat="1" applyFont="1" applyFill="1" applyBorder="1" applyAlignment="1">
      <alignment horizontal="center" vertical="center" wrapText="1"/>
    </xf>
    <xf numFmtId="0" fontId="7" fillId="0" borderId="1" xfId="0" applyFont="1" applyBorder="1" applyAlignment="1">
      <alignment horizontal="center" vertical="center" wrapText="1"/>
    </xf>
    <xf numFmtId="166" fontId="8" fillId="0" borderId="1" xfId="0" applyNumberFormat="1" applyFont="1" applyBorder="1" applyAlignment="1">
      <alignment horizontal="center" vertical="center" wrapText="1"/>
    </xf>
    <xf numFmtId="0" fontId="8" fillId="3" borderId="1" xfId="0" applyFont="1" applyFill="1" applyBorder="1" applyAlignment="1" applyProtection="1">
      <alignment horizontal="left" vertical="center" wrapText="1"/>
      <protection hidden="1"/>
    </xf>
    <xf numFmtId="0" fontId="7" fillId="3" borderId="1" xfId="0" applyFont="1" applyFill="1" applyBorder="1" applyAlignment="1" applyProtection="1">
      <alignment horizontal="center" vertical="center" wrapText="1"/>
      <protection hidden="1"/>
    </xf>
    <xf numFmtId="166" fontId="17" fillId="0" borderId="1" xfId="0" applyNumberFormat="1" applyFont="1" applyBorder="1" applyAlignment="1">
      <alignment horizontal="center" vertical="center" wrapText="1"/>
    </xf>
    <xf numFmtId="0" fontId="18" fillId="0" borderId="0" xfId="0" applyFont="1" applyAlignment="1">
      <alignment vertical="center"/>
    </xf>
    <xf numFmtId="0" fontId="18" fillId="0" borderId="0" xfId="0" applyFont="1" applyAlignment="1">
      <alignment horizontal="center" vertical="center"/>
    </xf>
    <xf numFmtId="166" fontId="18" fillId="0" borderId="0" xfId="0" applyNumberFormat="1" applyFont="1" applyAlignment="1">
      <alignment horizontal="center" vertical="center"/>
    </xf>
    <xf numFmtId="0" fontId="17" fillId="0" borderId="0" xfId="0" applyFont="1" applyAlignment="1">
      <alignment horizontal="center" vertical="center" wrapText="1"/>
    </xf>
    <xf numFmtId="166" fontId="17" fillId="0" borderId="0" xfId="0" applyNumberFormat="1" applyFont="1" applyAlignment="1">
      <alignment horizontal="center" vertical="center" wrapText="1"/>
    </xf>
    <xf numFmtId="0" fontId="18" fillId="0" borderId="0" xfId="0" applyFont="1" applyAlignment="1">
      <alignment horizontal="left" vertical="center"/>
    </xf>
    <xf numFmtId="0" fontId="18" fillId="0" borderId="0" xfId="0" applyFont="1" applyAlignment="1">
      <alignment horizontal="right" vertical="center"/>
    </xf>
    <xf numFmtId="0" fontId="17" fillId="4" borderId="1" xfId="0" applyFont="1" applyFill="1" applyBorder="1" applyAlignment="1">
      <alignment vertical="center" wrapText="1"/>
    </xf>
    <xf numFmtId="0" fontId="7" fillId="0" borderId="1" xfId="0" applyFont="1" applyBorder="1" applyAlignment="1" applyProtection="1">
      <alignment horizontal="center" vertical="center" wrapText="1"/>
      <protection hidden="1"/>
    </xf>
    <xf numFmtId="0" fontId="17" fillId="5" borderId="0" xfId="0" applyFont="1" applyFill="1" applyAlignment="1">
      <alignment horizontal="left" vertical="center" wrapText="1"/>
    </xf>
    <xf numFmtId="0" fontId="17" fillId="5" borderId="0" xfId="0" applyFont="1" applyFill="1" applyAlignment="1">
      <alignment vertical="center" wrapText="1"/>
    </xf>
    <xf numFmtId="0" fontId="19" fillId="0" borderId="0" xfId="0" applyFont="1" applyAlignment="1">
      <alignment vertical="center"/>
    </xf>
    <xf numFmtId="0" fontId="20" fillId="0" borderId="0" xfId="0" applyFont="1" applyAlignment="1">
      <alignment horizontal="center" vertical="center"/>
    </xf>
    <xf numFmtId="166" fontId="20" fillId="0" borderId="0" xfId="0" applyNumberFormat="1" applyFont="1" applyAlignment="1">
      <alignment horizontal="center" vertical="center"/>
    </xf>
    <xf numFmtId="0" fontId="20" fillId="0" borderId="0" xfId="0" applyFont="1" applyAlignment="1">
      <alignment vertical="center"/>
    </xf>
    <xf numFmtId="0" fontId="20" fillId="5" borderId="0" xfId="0" applyFont="1" applyFill="1" applyAlignment="1">
      <alignment vertical="center" wrapText="1"/>
    </xf>
    <xf numFmtId="0" fontId="20" fillId="5" borderId="0" xfId="0" applyFont="1" applyFill="1" applyAlignment="1">
      <alignment horizontal="center" vertical="center"/>
    </xf>
    <xf numFmtId="0" fontId="20" fillId="0" borderId="0" xfId="0" applyFont="1" applyAlignment="1">
      <alignment vertical="center" wrapText="1"/>
    </xf>
    <xf numFmtId="0" fontId="17" fillId="0" borderId="0" xfId="0" applyFont="1" applyAlignment="1">
      <alignment vertical="center"/>
    </xf>
    <xf numFmtId="0" fontId="3" fillId="0" borderId="1" xfId="5" applyNumberFormat="1" applyFont="1" applyFill="1" applyBorder="1" applyAlignment="1" applyProtection="1">
      <alignment horizontal="center" vertical="center" wrapText="1"/>
    </xf>
    <xf numFmtId="0" fontId="21" fillId="0" borderId="1" xfId="5" applyNumberFormat="1" applyFont="1" applyFill="1" applyBorder="1" applyAlignment="1" applyProtection="1">
      <alignment horizontal="center" vertical="center" wrapText="1"/>
    </xf>
    <xf numFmtId="0" fontId="3" fillId="0" borderId="1" xfId="5" applyFont="1" applyFill="1" applyBorder="1" applyAlignment="1" applyProtection="1">
      <alignment horizontal="center" vertical="center" wrapText="1"/>
    </xf>
    <xf numFmtId="0" fontId="21" fillId="0" borderId="1" xfId="5" applyFont="1" applyFill="1" applyBorder="1" applyAlignment="1" applyProtection="1">
      <alignment horizontal="center" vertical="center" wrapText="1"/>
    </xf>
    <xf numFmtId="0" fontId="3" fillId="3" borderId="1" xfId="0" applyFont="1" applyFill="1" applyBorder="1" applyAlignment="1" applyProtection="1">
      <alignment horizontal="center" vertical="center" wrapText="1"/>
      <protection hidden="1"/>
    </xf>
    <xf numFmtId="0" fontId="12" fillId="3" borderId="1" xfId="0" applyFont="1" applyFill="1" applyBorder="1" applyAlignment="1" applyProtection="1">
      <alignment vertical="center" wrapText="1"/>
      <protection hidden="1"/>
    </xf>
    <xf numFmtId="0" fontId="7" fillId="0" borderId="1" xfId="0" applyFont="1" applyBorder="1" applyAlignment="1">
      <alignment vertical="center" wrapText="1"/>
    </xf>
    <xf numFmtId="0" fontId="7" fillId="0" borderId="1" xfId="0" applyFont="1" applyBorder="1" applyAlignment="1">
      <alignment horizontal="justify" vertical="center" wrapText="1"/>
    </xf>
    <xf numFmtId="0" fontId="7" fillId="0" borderId="1" xfId="0" quotePrefix="1" applyFont="1" applyBorder="1" applyAlignment="1">
      <alignment horizontal="center" vertical="center" wrapText="1"/>
    </xf>
    <xf numFmtId="0" fontId="8" fillId="0" borderId="1" xfId="0" applyFont="1" applyBorder="1" applyAlignment="1">
      <alignment horizontal="center" vertical="center" wrapText="1"/>
    </xf>
    <xf numFmtId="0" fontId="7" fillId="0" borderId="1" xfId="0" quotePrefix="1" applyFont="1" applyBorder="1" applyAlignment="1">
      <alignment horizontal="justify" vertical="center" wrapText="1"/>
    </xf>
    <xf numFmtId="166" fontId="7" fillId="0" borderId="1" xfId="3" applyNumberFormat="1" applyFont="1" applyFill="1" applyBorder="1" applyAlignment="1">
      <alignment horizontal="center" vertical="center" wrapText="1"/>
    </xf>
    <xf numFmtId="0" fontId="8" fillId="0" borderId="1" xfId="0" quotePrefix="1" applyFont="1" applyBorder="1" applyAlignment="1">
      <alignment horizontal="justify" vertical="center" wrapText="1"/>
    </xf>
    <xf numFmtId="0" fontId="7" fillId="0" borderId="1" xfId="0" quotePrefix="1" applyFont="1" applyBorder="1" applyAlignment="1">
      <alignment horizontal="left" vertical="center" wrapText="1"/>
    </xf>
    <xf numFmtId="0" fontId="7" fillId="0" borderId="1" xfId="0" applyFont="1" applyBorder="1" applyAlignment="1">
      <alignment horizontal="left" vertical="center" wrapText="1"/>
    </xf>
    <xf numFmtId="164" fontId="17" fillId="3" borderId="1" xfId="0" applyNumberFormat="1" applyFont="1" applyFill="1" applyBorder="1" applyAlignment="1">
      <alignment horizontal="center" vertical="center" wrapText="1"/>
    </xf>
    <xf numFmtId="166" fontId="7" fillId="0" borderId="1" xfId="1" applyNumberFormat="1" applyFont="1" applyBorder="1" applyAlignment="1">
      <alignment horizontal="center" vertical="center" wrapText="1"/>
    </xf>
    <xf numFmtId="166" fontId="7" fillId="0" borderId="1" xfId="1" applyNumberFormat="1" applyFont="1" applyFill="1" applyBorder="1" applyAlignment="1">
      <alignment horizontal="center" vertical="center" wrapText="1"/>
    </xf>
    <xf numFmtId="166" fontId="7" fillId="0" borderId="1" xfId="2" applyNumberFormat="1" applyFont="1" applyFill="1" applyBorder="1" applyAlignment="1">
      <alignment horizontal="center" vertical="center" wrapText="1"/>
    </xf>
    <xf numFmtId="0" fontId="7" fillId="0" borderId="0" xfId="0" applyFont="1" applyAlignment="1">
      <alignment vertical="center" wrapText="1"/>
    </xf>
    <xf numFmtId="0" fontId="8" fillId="3" borderId="1" xfId="0" applyFont="1" applyFill="1" applyBorder="1" applyAlignment="1" applyProtection="1">
      <alignment vertical="center" wrapText="1" shrinkToFit="1"/>
      <protection hidden="1"/>
    </xf>
    <xf numFmtId="0" fontId="7" fillId="3" borderId="1" xfId="0" applyFont="1" applyFill="1" applyBorder="1" applyAlignment="1" applyProtection="1">
      <alignment vertical="center" wrapText="1"/>
      <protection hidden="1"/>
    </xf>
    <xf numFmtId="0" fontId="9" fillId="3" borderId="1" xfId="0" applyFont="1" applyFill="1" applyBorder="1" applyAlignment="1" applyProtection="1">
      <alignment vertical="center" wrapText="1"/>
      <protection hidden="1"/>
    </xf>
    <xf numFmtId="166" fontId="17" fillId="3" borderId="1" xfId="0" applyNumberFormat="1" applyFont="1" applyFill="1" applyBorder="1" applyAlignment="1">
      <alignment horizontal="center" vertical="center" wrapText="1"/>
    </xf>
    <xf numFmtId="0" fontId="17" fillId="3" borderId="1" xfId="0" applyFont="1" applyFill="1" applyBorder="1" applyAlignment="1">
      <alignment horizontal="center" vertical="center" wrapText="1"/>
    </xf>
    <xf numFmtId="0" fontId="7" fillId="3" borderId="1" xfId="0" applyFont="1" applyFill="1" applyBorder="1" applyAlignment="1">
      <alignment vertical="center" wrapText="1"/>
    </xf>
    <xf numFmtId="0" fontId="8" fillId="3" borderId="1" xfId="0" quotePrefix="1" applyFont="1" applyFill="1" applyBorder="1" applyAlignment="1">
      <alignment horizontal="justify" vertical="center" wrapText="1"/>
    </xf>
    <xf numFmtId="0" fontId="8" fillId="3" borderId="1" xfId="0" quotePrefix="1" applyFont="1" applyFill="1" applyBorder="1" applyAlignment="1">
      <alignment horizontal="center" vertical="center" wrapText="1"/>
    </xf>
    <xf numFmtId="166" fontId="8" fillId="3" borderId="1" xfId="1" applyNumberFormat="1"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0" borderId="1" xfId="5" quotePrefix="1" applyNumberFormat="1" applyFont="1" applyFill="1" applyBorder="1" applyAlignment="1" applyProtection="1">
      <alignment horizontal="center" vertical="center" wrapText="1"/>
    </xf>
    <xf numFmtId="0" fontId="3" fillId="0" borderId="1" xfId="5" applyNumberFormat="1" applyFont="1" applyBorder="1" applyAlignment="1" applyProtection="1">
      <alignment horizontal="center" vertical="center" wrapText="1"/>
    </xf>
    <xf numFmtId="0" fontId="2" fillId="3" borderId="1" xfId="0" applyFont="1" applyFill="1" applyBorder="1" applyAlignment="1">
      <alignment vertical="center" wrapText="1"/>
    </xf>
    <xf numFmtId="0" fontId="3" fillId="3" borderId="1" xfId="0" applyFont="1" applyFill="1" applyBorder="1" applyAlignment="1">
      <alignment horizontal="center" vertical="center" wrapText="1"/>
    </xf>
    <xf numFmtId="0" fontId="8" fillId="3" borderId="1" xfId="0" applyFont="1" applyFill="1" applyBorder="1" applyAlignment="1">
      <alignment horizontal="justify" vertical="center" wrapText="1"/>
    </xf>
    <xf numFmtId="0" fontId="7" fillId="3" borderId="1" xfId="0" quotePrefix="1" applyFont="1" applyFill="1" applyBorder="1" applyAlignment="1">
      <alignment horizontal="center" vertical="center" wrapText="1"/>
    </xf>
    <xf numFmtId="166" fontId="7" fillId="3" borderId="1" xfId="3" applyNumberFormat="1" applyFont="1" applyFill="1" applyBorder="1" applyAlignment="1">
      <alignment horizontal="center" vertical="center" wrapText="1"/>
    </xf>
    <xf numFmtId="0" fontId="2" fillId="3" borderId="1" xfId="0" quotePrefix="1" applyFont="1" applyFill="1" applyBorder="1" applyAlignment="1">
      <alignment horizontal="center" vertical="center" wrapText="1"/>
    </xf>
    <xf numFmtId="166" fontId="8" fillId="3" borderId="1" xfId="1" quotePrefix="1" applyNumberFormat="1" applyFont="1" applyFill="1" applyBorder="1" applyAlignment="1">
      <alignment horizontal="center" vertical="center" wrapText="1"/>
    </xf>
    <xf numFmtId="166" fontId="7" fillId="3" borderId="1" xfId="0" applyNumberFormat="1" applyFont="1" applyFill="1" applyBorder="1" applyAlignment="1">
      <alignment horizontal="center" vertical="center" wrapText="1"/>
    </xf>
    <xf numFmtId="0" fontId="3" fillId="3" borderId="1" xfId="0" quotePrefix="1" applyFont="1" applyFill="1" applyBorder="1" applyAlignment="1">
      <alignment horizontal="center" vertical="center" wrapText="1"/>
    </xf>
    <xf numFmtId="0" fontId="7" fillId="3" borderId="1" xfId="0" applyFont="1" applyFill="1" applyBorder="1" applyAlignment="1">
      <alignment horizontal="center" vertical="center" wrapText="1"/>
    </xf>
    <xf numFmtId="166" fontId="7" fillId="3" borderId="1" xfId="1" applyNumberFormat="1" applyFont="1" applyFill="1" applyBorder="1" applyAlignment="1">
      <alignment horizontal="center" vertical="center" wrapText="1"/>
    </xf>
    <xf numFmtId="0" fontId="7" fillId="3" borderId="0" xfId="0" applyFont="1" applyFill="1" applyAlignment="1">
      <alignment vertical="center" wrapText="1"/>
    </xf>
    <xf numFmtId="166" fontId="7" fillId="3" borderId="1" xfId="2" applyNumberFormat="1" applyFont="1" applyFill="1" applyBorder="1" applyAlignment="1">
      <alignment horizontal="center" vertical="center" wrapText="1"/>
    </xf>
    <xf numFmtId="0" fontId="3" fillId="3" borderId="1" xfId="0" applyFont="1" applyFill="1" applyBorder="1" applyAlignment="1">
      <alignment vertical="center" wrapText="1"/>
    </xf>
    <xf numFmtId="166" fontId="7" fillId="0" borderId="1" xfId="0" applyNumberFormat="1" applyFont="1" applyBorder="1" applyAlignment="1">
      <alignment horizontal="center" vertical="center" wrapText="1"/>
    </xf>
    <xf numFmtId="2" fontId="7" fillId="0" borderId="1" xfId="0" applyNumberFormat="1" applyFont="1" applyBorder="1" applyAlignment="1">
      <alignment horizontal="center" vertical="center" wrapText="1"/>
    </xf>
    <xf numFmtId="0" fontId="7" fillId="0" borderId="0" xfId="0" applyFont="1" applyAlignment="1">
      <alignment vertical="center"/>
    </xf>
    <xf numFmtId="0" fontId="7" fillId="0" borderId="0" xfId="0" applyFont="1" applyAlignment="1">
      <alignment horizontal="center" vertical="center"/>
    </xf>
    <xf numFmtId="166" fontId="7" fillId="0" borderId="0" xfId="0" applyNumberFormat="1" applyFont="1" applyAlignment="1">
      <alignment horizontal="center" vertical="center"/>
    </xf>
    <xf numFmtId="0" fontId="8" fillId="3" borderId="1" xfId="0" applyFont="1" applyFill="1" applyBorder="1" applyAlignment="1">
      <alignment vertical="center" wrapText="1"/>
    </xf>
    <xf numFmtId="0" fontId="8" fillId="3" borderId="1" xfId="0" applyFont="1" applyFill="1" applyBorder="1" applyAlignment="1">
      <alignment horizontal="center" vertical="center" wrapText="1"/>
    </xf>
    <xf numFmtId="0" fontId="20" fillId="0" borderId="0" xfId="0" applyFont="1" applyAlignment="1">
      <alignment horizontal="left" vertical="center" wrapText="1"/>
    </xf>
    <xf numFmtId="0" fontId="18" fillId="0" borderId="0" xfId="0" applyFont="1" applyAlignment="1">
      <alignment horizontal="left" vertical="center" wrapText="1"/>
    </xf>
    <xf numFmtId="166" fontId="18" fillId="0" borderId="0" xfId="0" applyNumberFormat="1" applyFont="1" applyAlignment="1">
      <alignment horizontal="left" vertical="center"/>
    </xf>
    <xf numFmtId="0" fontId="3" fillId="3" borderId="0" xfId="0" applyFont="1" applyFill="1" applyAlignment="1">
      <alignment vertical="center" wrapText="1"/>
    </xf>
    <xf numFmtId="0" fontId="3" fillId="0" borderId="0" xfId="0" applyFont="1" applyAlignment="1">
      <alignment vertical="center" wrapText="1"/>
    </xf>
    <xf numFmtId="0" fontId="3" fillId="6" borderId="0" xfId="0" applyFont="1" applyFill="1" applyAlignment="1">
      <alignment vertical="center" wrapText="1"/>
    </xf>
    <xf numFmtId="0" fontId="3" fillId="0" borderId="0" xfId="0" applyFont="1" applyAlignment="1">
      <alignment horizontal="center" vertical="center" wrapText="1"/>
    </xf>
    <xf numFmtId="0" fontId="3" fillId="0" borderId="0" xfId="0" applyFont="1" applyAlignment="1">
      <alignment horizontal="justify" vertical="center" wrapText="1"/>
    </xf>
    <xf numFmtId="166" fontId="3" fillId="0" borderId="0" xfId="0" applyNumberFormat="1" applyFont="1" applyAlignment="1">
      <alignment horizontal="center" vertical="center" wrapText="1"/>
    </xf>
    <xf numFmtId="166" fontId="2" fillId="2" borderId="2" xfId="0" applyNumberFormat="1" applyFont="1" applyFill="1" applyBorder="1" applyAlignment="1">
      <alignment horizontal="center" vertical="center" wrapText="1"/>
    </xf>
    <xf numFmtId="166" fontId="2" fillId="2" borderId="3" xfId="0" applyNumberFormat="1" applyFont="1" applyFill="1" applyBorder="1" applyAlignment="1">
      <alignment horizontal="center" vertical="center" wrapText="1"/>
    </xf>
    <xf numFmtId="166" fontId="2" fillId="2" borderId="4" xfId="0" applyNumberFormat="1" applyFont="1" applyFill="1" applyBorder="1" applyAlignment="1">
      <alignment horizontal="center" vertical="center" wrapText="1"/>
    </xf>
    <xf numFmtId="166" fontId="3" fillId="0" borderId="5" xfId="0" applyNumberFormat="1" applyFont="1" applyBorder="1" applyAlignment="1">
      <alignment horizontal="center" vertical="center" wrapText="1"/>
    </xf>
    <xf numFmtId="0" fontId="18" fillId="0" borderId="6" xfId="0" applyFont="1" applyBorder="1" applyAlignment="1">
      <alignment horizontal="left" vertical="center" wrapText="1"/>
    </xf>
    <xf numFmtId="0" fontId="18" fillId="0" borderId="7" xfId="0" applyFont="1" applyBorder="1" applyAlignment="1">
      <alignment horizontal="left" vertical="center" wrapText="1"/>
    </xf>
    <xf numFmtId="0" fontId="18" fillId="0" borderId="8" xfId="0" applyFont="1" applyBorder="1" applyAlignment="1">
      <alignment horizontal="left" vertical="center" wrapText="1"/>
    </xf>
    <xf numFmtId="166" fontId="18" fillId="0" borderId="9" xfId="0" applyNumberFormat="1" applyFont="1" applyBorder="1" applyAlignment="1">
      <alignment horizontal="center" vertical="center" wrapText="1"/>
    </xf>
    <xf numFmtId="0" fontId="2" fillId="3" borderId="10" xfId="0" quotePrefix="1" applyFont="1" applyFill="1" applyBorder="1" applyAlignment="1">
      <alignment horizontal="center" vertical="center" wrapText="1"/>
    </xf>
    <xf numFmtId="0" fontId="2" fillId="3" borderId="11" xfId="0" quotePrefix="1" applyFont="1" applyFill="1" applyBorder="1" applyAlignment="1">
      <alignment horizontal="center" vertical="center" wrapText="1"/>
    </xf>
    <xf numFmtId="166" fontId="2" fillId="3" borderId="3" xfId="0" applyNumberFormat="1" applyFont="1" applyFill="1" applyBorder="1" applyAlignment="1">
      <alignment horizontal="center" vertical="center" wrapText="1"/>
    </xf>
    <xf numFmtId="0" fontId="17" fillId="0" borderId="0" xfId="0" applyFont="1" applyAlignment="1">
      <alignment horizontal="left" vertical="center" wrapText="1"/>
    </xf>
    <xf numFmtId="166" fontId="17" fillId="0" borderId="0" xfId="0" applyNumberFormat="1" applyFont="1" applyAlignment="1">
      <alignment horizontal="center" vertical="center"/>
    </xf>
    <xf numFmtId="164" fontId="17" fillId="0" borderId="0" xfId="0" applyNumberFormat="1" applyFont="1" applyAlignment="1">
      <alignment horizontal="center" vertical="center"/>
    </xf>
    <xf numFmtId="0" fontId="17" fillId="0" borderId="0" xfId="0" applyFont="1" applyAlignment="1">
      <alignment horizontal="center" vertical="center"/>
    </xf>
    <xf numFmtId="166" fontId="17" fillId="0" borderId="0" xfId="0" applyNumberFormat="1" applyFont="1" applyAlignment="1">
      <alignment vertical="center"/>
    </xf>
    <xf numFmtId="164" fontId="18" fillId="0" borderId="0" xfId="0" applyNumberFormat="1" applyFont="1" applyAlignment="1">
      <alignment horizontal="center" vertical="center"/>
    </xf>
    <xf numFmtId="166" fontId="18" fillId="0" borderId="0" xfId="0" applyNumberFormat="1" applyFont="1" applyAlignment="1">
      <alignment vertical="center"/>
    </xf>
    <xf numFmtId="0" fontId="18" fillId="0" borderId="12" xfId="0" applyFont="1" applyBorder="1" applyAlignment="1">
      <alignment vertical="center"/>
    </xf>
    <xf numFmtId="0" fontId="8" fillId="0" borderId="12" xfId="0" applyFont="1" applyBorder="1" applyAlignment="1" applyProtection="1">
      <alignment horizontal="left" vertical="center" wrapText="1"/>
      <protection hidden="1"/>
    </xf>
    <xf numFmtId="0" fontId="17" fillId="0" borderId="12" xfId="0" applyFont="1" applyBorder="1" applyAlignment="1">
      <alignment horizontal="center" vertical="center" wrapText="1"/>
    </xf>
    <xf numFmtId="0" fontId="18" fillId="0" borderId="13" xfId="0" applyFont="1" applyBorder="1" applyAlignment="1">
      <alignment vertical="center"/>
    </xf>
    <xf numFmtId="0" fontId="18" fillId="0" borderId="13" xfId="0" applyFont="1" applyBorder="1" applyAlignment="1">
      <alignment horizontal="left" vertical="center"/>
    </xf>
    <xf numFmtId="0" fontId="18" fillId="0" borderId="13" xfId="0" applyFont="1" applyBorder="1" applyAlignment="1">
      <alignment vertical="center" wrapText="1"/>
    </xf>
    <xf numFmtId="0" fontId="18" fillId="0" borderId="13" xfId="0" applyFont="1" applyBorder="1" applyAlignment="1">
      <alignment horizontal="center" vertical="center"/>
    </xf>
    <xf numFmtId="0" fontId="18" fillId="0" borderId="14" xfId="0" applyFont="1" applyBorder="1" applyAlignment="1">
      <alignment vertical="center"/>
    </xf>
    <xf numFmtId="166" fontId="18" fillId="0" borderId="0" xfId="0" applyNumberFormat="1" applyFont="1" applyAlignment="1">
      <alignment horizontal="right" vertical="center"/>
    </xf>
    <xf numFmtId="0" fontId="7" fillId="0" borderId="13" xfId="0" applyFont="1" applyBorder="1" applyAlignment="1" applyProtection="1">
      <alignment vertical="center" wrapText="1"/>
      <protection hidden="1"/>
    </xf>
    <xf numFmtId="0" fontId="17" fillId="0" borderId="13" xfId="0" applyFont="1" applyBorder="1" applyAlignment="1">
      <alignment horizontal="center" vertical="center" wrapText="1"/>
    </xf>
    <xf numFmtId="0" fontId="8" fillId="3" borderId="15" xfId="0" applyFont="1" applyFill="1" applyBorder="1" applyAlignment="1">
      <alignment vertical="center" wrapText="1"/>
    </xf>
    <xf numFmtId="0" fontId="8" fillId="3" borderId="16" xfId="0" quotePrefix="1" applyFont="1" applyFill="1" applyBorder="1" applyAlignment="1">
      <alignment horizontal="center" vertical="center" wrapText="1"/>
    </xf>
    <xf numFmtId="0" fontId="7" fillId="0" borderId="16" xfId="0" quotePrefix="1" applyFont="1" applyBorder="1" applyAlignment="1">
      <alignment horizontal="center" vertical="center" wrapText="1"/>
    </xf>
    <xf numFmtId="0" fontId="7" fillId="0" borderId="16" xfId="0" applyFont="1" applyBorder="1" applyAlignment="1">
      <alignment horizontal="center" vertical="center" wrapText="1"/>
    </xf>
    <xf numFmtId="2" fontId="7" fillId="0" borderId="16" xfId="0" applyNumberFormat="1" applyFont="1" applyBorder="1" applyAlignment="1">
      <alignment horizontal="center" vertical="center" wrapText="1"/>
    </xf>
    <xf numFmtId="2" fontId="7" fillId="0" borderId="16" xfId="0" quotePrefix="1" applyNumberFormat="1" applyFont="1" applyBorder="1" applyAlignment="1">
      <alignment horizontal="center" vertical="center" wrapText="1"/>
    </xf>
    <xf numFmtId="0" fontId="7" fillId="3" borderId="16" xfId="0" applyFont="1" applyFill="1" applyBorder="1" applyAlignment="1" applyProtection="1">
      <alignment horizontal="center" vertical="center" wrapText="1"/>
      <protection hidden="1"/>
    </xf>
    <xf numFmtId="0" fontId="8" fillId="3" borderId="16" xfId="0" applyFont="1" applyFill="1" applyBorder="1" applyAlignment="1">
      <alignment horizontal="center" vertical="center" wrapText="1"/>
    </xf>
    <xf numFmtId="0" fontId="7" fillId="0" borderId="16" xfId="0" applyFont="1" applyBorder="1" applyAlignment="1" applyProtection="1">
      <alignment horizontal="center" vertical="center" wrapText="1"/>
      <protection hidden="1"/>
    </xf>
    <xf numFmtId="0" fontId="8" fillId="3" borderId="16" xfId="0" applyFont="1" applyFill="1" applyBorder="1" applyAlignment="1" applyProtection="1">
      <alignment horizontal="center" vertical="center" wrapText="1"/>
      <protection hidden="1"/>
    </xf>
    <xf numFmtId="0" fontId="7" fillId="0" borderId="1" xfId="0" applyFont="1" applyBorder="1" applyAlignment="1" applyProtection="1">
      <alignment vertical="center" wrapText="1"/>
      <protection hidden="1"/>
    </xf>
    <xf numFmtId="0" fontId="3" fillId="0" borderId="1" xfId="0" applyFont="1" applyBorder="1" applyAlignment="1" applyProtection="1">
      <alignment horizontal="center" vertical="center" wrapText="1"/>
      <protection hidden="1"/>
    </xf>
    <xf numFmtId="0" fontId="17" fillId="0" borderId="1" xfId="0" applyFont="1" applyBorder="1" applyAlignment="1">
      <alignment vertical="center" wrapText="1"/>
    </xf>
    <xf numFmtId="166" fontId="8" fillId="3" borderId="15" xfId="0" applyNumberFormat="1" applyFont="1" applyFill="1" applyBorder="1" applyAlignment="1">
      <alignment vertical="center" wrapText="1"/>
    </xf>
    <xf numFmtId="166" fontId="2" fillId="3" borderId="1" xfId="1" quotePrefix="1" applyNumberFormat="1" applyFont="1" applyFill="1" applyBorder="1" applyAlignment="1">
      <alignment horizontal="center" vertical="center" wrapText="1"/>
    </xf>
    <xf numFmtId="166" fontId="3" fillId="3" borderId="1" xfId="1" applyNumberFormat="1" applyFont="1" applyFill="1" applyBorder="1" applyAlignment="1">
      <alignment horizontal="center" vertical="center" wrapText="1"/>
    </xf>
    <xf numFmtId="166" fontId="7" fillId="3" borderId="1" xfId="2" quotePrefix="1" applyNumberFormat="1" applyFont="1" applyFill="1" applyBorder="1" applyAlignment="1">
      <alignment horizontal="center" vertical="center" wrapText="1"/>
    </xf>
    <xf numFmtId="166" fontId="8" fillId="3" borderId="1" xfId="0" applyNumberFormat="1" applyFont="1" applyFill="1" applyBorder="1" applyAlignment="1">
      <alignment vertical="center" wrapText="1"/>
    </xf>
    <xf numFmtId="166" fontId="7" fillId="3" borderId="1" xfId="0" applyNumberFormat="1" applyFont="1" applyFill="1" applyBorder="1" applyAlignment="1">
      <alignment vertical="center" wrapText="1"/>
    </xf>
    <xf numFmtId="166" fontId="7" fillId="3" borderId="1" xfId="0" applyNumberFormat="1" applyFont="1" applyFill="1" applyBorder="1" applyAlignment="1" applyProtection="1">
      <alignment vertical="center" wrapText="1"/>
      <protection hidden="1"/>
    </xf>
    <xf numFmtId="166" fontId="8" fillId="3" borderId="2" xfId="1" applyNumberFormat="1" applyFont="1" applyFill="1" applyBorder="1" applyAlignment="1">
      <alignment horizontal="center" vertical="center" wrapText="1"/>
    </xf>
    <xf numFmtId="166" fontId="8" fillId="2" borderId="2" xfId="1" applyNumberFormat="1" applyFont="1" applyFill="1" applyBorder="1" applyAlignment="1">
      <alignment horizontal="center" vertical="center" wrapText="1"/>
    </xf>
    <xf numFmtId="166" fontId="8" fillId="2" borderId="2" xfId="1" quotePrefix="1" applyNumberFormat="1" applyFont="1" applyFill="1" applyBorder="1" applyAlignment="1">
      <alignment horizontal="center" vertical="center" wrapText="1"/>
    </xf>
    <xf numFmtId="0" fontId="7" fillId="0" borderId="1" xfId="0" applyFont="1" applyBorder="1" applyAlignment="1" applyProtection="1">
      <alignment horizontal="left" vertical="center" wrapText="1"/>
      <protection hidden="1"/>
    </xf>
    <xf numFmtId="0" fontId="2" fillId="0" borderId="17" xfId="0" quotePrefix="1" applyFont="1" applyBorder="1" applyAlignment="1">
      <alignment horizontal="center" vertical="center" wrapText="1"/>
    </xf>
    <xf numFmtId="0" fontId="2" fillId="0" borderId="18" xfId="0" quotePrefix="1" applyFont="1" applyBorder="1" applyAlignment="1">
      <alignment horizontal="left" vertical="center" wrapText="1"/>
    </xf>
    <xf numFmtId="0" fontId="2" fillId="0" borderId="16" xfId="0" quotePrefix="1" applyFont="1" applyBorder="1" applyAlignment="1">
      <alignment horizontal="center" vertical="center" wrapText="1"/>
    </xf>
    <xf numFmtId="0" fontId="2" fillId="0" borderId="1" xfId="0" quotePrefix="1" applyFont="1" applyBorder="1" applyAlignment="1">
      <alignment horizontal="left" vertical="center" wrapText="1"/>
    </xf>
    <xf numFmtId="0" fontId="2" fillId="0" borderId="16" xfId="0" applyFont="1" applyBorder="1" applyAlignment="1">
      <alignment horizontal="center" vertical="center" wrapText="1"/>
    </xf>
    <xf numFmtId="0" fontId="3" fillId="3" borderId="0" xfId="0" applyFont="1" applyFill="1" applyAlignment="1">
      <alignment vertical="center"/>
    </xf>
    <xf numFmtId="166" fontId="17" fillId="0" borderId="0" xfId="0" applyNumberFormat="1" applyFont="1" applyAlignment="1">
      <alignment horizontal="left" vertical="center"/>
    </xf>
    <xf numFmtId="166" fontId="7" fillId="3" borderId="20" xfId="0" applyNumberFormat="1" applyFont="1" applyFill="1" applyBorder="1" applyAlignment="1">
      <alignment vertical="center" wrapText="1"/>
    </xf>
    <xf numFmtId="166" fontId="7" fillId="3" borderId="2" xfId="1" applyNumberFormat="1" applyFont="1" applyFill="1" applyBorder="1" applyAlignment="1">
      <alignment horizontal="center" vertical="center" wrapText="1"/>
    </xf>
    <xf numFmtId="166" fontId="7" fillId="2" borderId="2" xfId="1" applyNumberFormat="1" applyFont="1" applyFill="1" applyBorder="1" applyAlignment="1">
      <alignment horizontal="center" vertical="center" wrapText="1"/>
    </xf>
    <xf numFmtId="166" fontId="3" fillId="3" borderId="2" xfId="1" applyNumberFormat="1" applyFont="1" applyFill="1" applyBorder="1" applyAlignment="1">
      <alignment horizontal="center" vertical="center" wrapText="1"/>
    </xf>
    <xf numFmtId="166" fontId="7" fillId="0" borderId="2" xfId="1" applyNumberFormat="1" applyFont="1" applyBorder="1" applyAlignment="1">
      <alignment horizontal="center" vertical="center" wrapText="1"/>
    </xf>
    <xf numFmtId="166" fontId="7" fillId="3" borderId="2" xfId="2" applyNumberFormat="1" applyFont="1" applyFill="1" applyBorder="1" applyAlignment="1">
      <alignment horizontal="center" vertical="center" wrapText="1"/>
    </xf>
    <xf numFmtId="166" fontId="7" fillId="3" borderId="2" xfId="1" quotePrefix="1" applyNumberFormat="1" applyFont="1" applyFill="1" applyBorder="1" applyAlignment="1">
      <alignment horizontal="center" vertical="center" wrapText="1"/>
    </xf>
    <xf numFmtId="166" fontId="7" fillId="0" borderId="2" xfId="1" applyNumberFormat="1" applyFont="1" applyFill="1" applyBorder="1" applyAlignment="1">
      <alignment horizontal="center" vertical="center" wrapText="1"/>
    </xf>
    <xf numFmtId="166" fontId="7" fillId="3" borderId="2" xfId="2" quotePrefix="1" applyNumberFormat="1" applyFont="1" applyFill="1" applyBorder="1" applyAlignment="1">
      <alignment horizontal="center" vertical="center" wrapText="1"/>
    </xf>
    <xf numFmtId="0" fontId="8" fillId="2" borderId="0" xfId="0" applyFont="1" applyFill="1" applyAlignment="1">
      <alignment vertical="center" wrapText="1"/>
    </xf>
    <xf numFmtId="0" fontId="7" fillId="0" borderId="1" xfId="0" applyFont="1" applyBorder="1" applyAlignment="1">
      <alignment horizontal="center" vertical="center"/>
    </xf>
    <xf numFmtId="0" fontId="7" fillId="3" borderId="0" xfId="0" applyFont="1" applyFill="1" applyAlignment="1">
      <alignment vertical="center"/>
    </xf>
    <xf numFmtId="0" fontId="7" fillId="3" borderId="1" xfId="0" applyFont="1" applyFill="1" applyBorder="1" applyAlignment="1">
      <alignment horizontal="center" vertical="center"/>
    </xf>
    <xf numFmtId="0" fontId="3" fillId="3" borderId="0" xfId="0" applyFont="1" applyFill="1"/>
    <xf numFmtId="0" fontId="8" fillId="2" borderId="0" xfId="0" applyFont="1" applyFill="1" applyAlignment="1">
      <alignment vertical="center"/>
    </xf>
    <xf numFmtId="0" fontId="22" fillId="0" borderId="0" xfId="0" applyFont="1" applyAlignment="1">
      <alignment horizontal="left" vertical="center"/>
    </xf>
    <xf numFmtId="1" fontId="8" fillId="3" borderId="16" xfId="0" applyNumberFormat="1" applyFont="1" applyFill="1" applyBorder="1" applyAlignment="1" applyProtection="1">
      <alignment horizontal="center" vertical="center" wrapText="1"/>
      <protection hidden="1"/>
    </xf>
    <xf numFmtId="166" fontId="19" fillId="2" borderId="4" xfId="0" applyNumberFormat="1" applyFont="1" applyFill="1" applyBorder="1" applyAlignment="1">
      <alignment horizontal="center" vertical="center" wrapText="1"/>
    </xf>
    <xf numFmtId="0" fontId="18" fillId="2" borderId="21" xfId="0" applyFont="1" applyFill="1" applyBorder="1" applyAlignment="1">
      <alignment horizontal="center" vertical="center" wrapText="1"/>
    </xf>
    <xf numFmtId="0" fontId="18" fillId="2" borderId="15" xfId="0" applyFont="1" applyFill="1" applyBorder="1" applyAlignment="1">
      <alignment horizontal="center" vertical="center" wrapText="1"/>
    </xf>
    <xf numFmtId="0" fontId="18" fillId="0" borderId="16" xfId="0" applyFont="1" applyBorder="1" applyAlignment="1">
      <alignment horizontal="center" vertical="center" wrapText="1"/>
    </xf>
    <xf numFmtId="166" fontId="18" fillId="0" borderId="2" xfId="0" applyNumberFormat="1" applyFont="1" applyBorder="1" applyAlignment="1">
      <alignment horizontal="center" vertical="center" wrapText="1"/>
    </xf>
    <xf numFmtId="166" fontId="17" fillId="4" borderId="2" xfId="0" applyNumberFormat="1" applyFont="1" applyFill="1" applyBorder="1" applyAlignment="1">
      <alignment horizontal="center" vertical="center" wrapText="1"/>
    </xf>
    <xf numFmtId="166" fontId="17" fillId="0" borderId="2" xfId="0" applyNumberFormat="1" applyFont="1" applyBorder="1" applyAlignment="1">
      <alignment horizontal="center" vertical="center" wrapText="1"/>
    </xf>
    <xf numFmtId="0" fontId="20" fillId="2" borderId="22" xfId="0" applyFont="1" applyFill="1" applyBorder="1" applyAlignment="1">
      <alignment horizontal="left" vertical="center" wrapText="1"/>
    </xf>
    <xf numFmtId="166" fontId="20" fillId="2" borderId="23" xfId="0" applyNumberFormat="1" applyFont="1" applyFill="1" applyBorder="1" applyAlignment="1">
      <alignment horizontal="center" vertical="center" wrapText="1"/>
    </xf>
    <xf numFmtId="1" fontId="23" fillId="2" borderId="20" xfId="0" applyNumberFormat="1" applyFont="1" applyFill="1" applyBorder="1" applyAlignment="1">
      <alignment horizontal="center" vertical="center" wrapText="1"/>
    </xf>
    <xf numFmtId="0" fontId="8" fillId="0" borderId="1" xfId="0" quotePrefix="1" applyFont="1" applyBorder="1" applyAlignment="1">
      <alignment horizontal="center" vertical="center" wrapText="1"/>
    </xf>
    <xf numFmtId="166" fontId="2" fillId="0" borderId="1" xfId="1" quotePrefix="1" applyNumberFormat="1" applyFont="1" applyFill="1" applyBorder="1" applyAlignment="1">
      <alignment horizontal="center" vertical="center" wrapText="1"/>
    </xf>
    <xf numFmtId="166" fontId="3" fillId="0" borderId="1" xfId="1" applyNumberFormat="1" applyFont="1" applyFill="1" applyBorder="1" applyAlignment="1">
      <alignment horizontal="center" vertical="center" wrapText="1"/>
    </xf>
    <xf numFmtId="0" fontId="3" fillId="0" borderId="1" xfId="0" applyFont="1" applyBorder="1" applyAlignment="1" applyProtection="1">
      <alignment vertical="center" wrapText="1"/>
      <protection hidden="1"/>
    </xf>
    <xf numFmtId="0" fontId="7" fillId="3" borderId="1" xfId="0" quotePrefix="1" applyFont="1" applyFill="1" applyBorder="1" applyAlignment="1">
      <alignment vertical="center" wrapText="1"/>
    </xf>
    <xf numFmtId="39" fontId="7" fillId="3" borderId="1" xfId="1" applyNumberFormat="1" applyFont="1" applyFill="1" applyBorder="1" applyAlignment="1">
      <alignment vertical="center" wrapText="1"/>
    </xf>
    <xf numFmtId="39" fontId="8" fillId="3" borderId="1" xfId="1" applyNumberFormat="1" applyFont="1" applyFill="1" applyBorder="1" applyAlignment="1">
      <alignment vertical="center" wrapText="1"/>
    </xf>
    <xf numFmtId="39" fontId="2" fillId="3" borderId="1" xfId="2" quotePrefix="1" applyNumberFormat="1" applyFont="1" applyFill="1" applyBorder="1" applyAlignment="1">
      <alignment horizontal="center" vertical="center" wrapText="1"/>
    </xf>
    <xf numFmtId="39" fontId="2" fillId="3" borderId="1" xfId="2" applyNumberFormat="1" applyFont="1" applyFill="1" applyBorder="1" applyAlignment="1">
      <alignment horizontal="center" vertical="center" wrapText="1"/>
    </xf>
    <xf numFmtId="0" fontId="7" fillId="0" borderId="1" xfId="0" quotePrefix="1" applyFont="1" applyBorder="1" applyAlignment="1" applyProtection="1">
      <alignment horizontal="center" vertical="center" wrapText="1"/>
      <protection hidden="1"/>
    </xf>
    <xf numFmtId="166" fontId="11" fillId="0" borderId="1" xfId="0" applyNumberFormat="1" applyFont="1" applyBorder="1" applyAlignment="1">
      <alignment horizontal="center" vertical="center"/>
    </xf>
    <xf numFmtId="0" fontId="15" fillId="0" borderId="1" xfId="5" quotePrefix="1" applyNumberFormat="1" applyFont="1" applyBorder="1" applyAlignment="1" applyProtection="1">
      <alignment horizontal="center" vertical="center" wrapText="1"/>
    </xf>
    <xf numFmtId="39" fontId="7" fillId="3" borderId="1" xfId="2" applyNumberFormat="1" applyFont="1" applyFill="1" applyBorder="1" applyAlignment="1">
      <alignment horizontal="center" vertical="center" wrapText="1"/>
    </xf>
    <xf numFmtId="0" fontId="15" fillId="0" borderId="1" xfId="5" applyFont="1" applyFill="1" applyBorder="1" applyAlignment="1" applyProtection="1">
      <alignment horizontal="center" vertical="center" wrapText="1"/>
    </xf>
    <xf numFmtId="39" fontId="8" fillId="3" borderId="1" xfId="2" applyNumberFormat="1" applyFont="1" applyFill="1" applyBorder="1" applyAlignment="1">
      <alignment horizontal="center" vertical="center" wrapText="1"/>
    </xf>
    <xf numFmtId="0" fontId="7" fillId="0" borderId="1" xfId="0" applyFont="1" applyBorder="1" applyAlignment="1" applyProtection="1">
      <alignment vertical="center" wrapText="1" shrinkToFit="1"/>
      <protection hidden="1"/>
    </xf>
    <xf numFmtId="166" fontId="7" fillId="0" borderId="1" xfId="0" applyNumberFormat="1" applyFont="1" applyBorder="1" applyAlignment="1" applyProtection="1">
      <alignment horizontal="center" vertical="center" wrapText="1"/>
      <protection hidden="1"/>
    </xf>
    <xf numFmtId="168" fontId="3" fillId="0" borderId="1" xfId="0" applyNumberFormat="1" applyFont="1" applyBorder="1" applyAlignment="1" applyProtection="1">
      <alignment horizontal="center" vertical="center" wrapText="1"/>
      <protection hidden="1"/>
    </xf>
    <xf numFmtId="0" fontId="3" fillId="0" borderId="1" xfId="4" applyFont="1" applyBorder="1" applyAlignment="1" applyProtection="1">
      <alignment horizontal="center" vertical="center" wrapText="1"/>
      <protection hidden="1"/>
    </xf>
    <xf numFmtId="0" fontId="7" fillId="0" borderId="1" xfId="4" applyFont="1" applyBorder="1" applyAlignment="1" applyProtection="1">
      <alignment horizontal="left" vertical="center" wrapText="1"/>
      <protection hidden="1"/>
    </xf>
    <xf numFmtId="0" fontId="8" fillId="2" borderId="1" xfId="0" applyFont="1" applyFill="1" applyBorder="1" applyAlignment="1">
      <alignment vertical="center" wrapText="1"/>
    </xf>
    <xf numFmtId="166" fontId="8" fillId="2" borderId="1" xfId="0" applyNumberFormat="1" applyFont="1" applyFill="1" applyBorder="1" applyAlignment="1">
      <alignment vertical="center" wrapText="1"/>
    </xf>
    <xf numFmtId="166" fontId="7" fillId="2" borderId="1" xfId="0" applyNumberFormat="1" applyFont="1" applyFill="1" applyBorder="1" applyAlignment="1">
      <alignment vertical="center" wrapText="1"/>
    </xf>
    <xf numFmtId="0" fontId="8" fillId="2" borderId="1" xfId="0" quotePrefix="1" applyFont="1" applyFill="1" applyBorder="1" applyAlignment="1">
      <alignment vertical="center" wrapText="1"/>
    </xf>
    <xf numFmtId="166" fontId="8" fillId="2" borderId="1" xfId="0" quotePrefix="1" applyNumberFormat="1" applyFont="1" applyFill="1" applyBorder="1" applyAlignment="1">
      <alignment vertical="center" wrapText="1"/>
    </xf>
    <xf numFmtId="166" fontId="7" fillId="2" borderId="1" xfId="0" quotePrefix="1" applyNumberFormat="1" applyFont="1" applyFill="1" applyBorder="1" applyAlignment="1">
      <alignment vertical="center" wrapText="1"/>
    </xf>
    <xf numFmtId="0" fontId="2" fillId="3" borderId="16" xfId="0" applyFont="1" applyFill="1" applyBorder="1" applyAlignment="1">
      <alignment horizontal="center" vertical="center" wrapText="1"/>
    </xf>
    <xf numFmtId="39" fontId="2" fillId="3" borderId="2" xfId="2" applyNumberFormat="1" applyFont="1" applyFill="1" applyBorder="1" applyAlignment="1">
      <alignment horizontal="center" vertical="center" wrapText="1"/>
    </xf>
    <xf numFmtId="167" fontId="7" fillId="0" borderId="2" xfId="2" applyNumberFormat="1" applyFont="1" applyBorder="1" applyAlignment="1">
      <alignment horizontal="center" vertical="center" wrapText="1"/>
    </xf>
    <xf numFmtId="0" fontId="3" fillId="0" borderId="0" xfId="0" applyFont="1" applyAlignment="1">
      <alignment vertical="center"/>
    </xf>
    <xf numFmtId="0" fontId="7" fillId="7" borderId="0" xfId="0" applyFont="1" applyFill="1" applyAlignment="1">
      <alignment vertical="center"/>
    </xf>
    <xf numFmtId="0" fontId="21" fillId="0" borderId="1" xfId="0" quotePrefix="1" applyFont="1" applyBorder="1" applyAlignment="1">
      <alignment horizontal="center" vertical="center" wrapText="1"/>
    </xf>
    <xf numFmtId="0" fontId="15" fillId="0" borderId="1" xfId="5" quotePrefix="1" applyNumberFormat="1" applyFont="1" applyFill="1" applyBorder="1" applyAlignment="1" applyProtection="1">
      <alignment horizontal="center" vertical="center" wrapText="1"/>
    </xf>
    <xf numFmtId="39" fontId="7" fillId="0" borderId="1" xfId="2" applyNumberFormat="1" applyFont="1" applyFill="1" applyBorder="1" applyAlignment="1">
      <alignment horizontal="center" vertical="center" wrapText="1"/>
    </xf>
    <xf numFmtId="0" fontId="8" fillId="3" borderId="1" xfId="0" applyFont="1" applyFill="1" applyBorder="1" applyAlignment="1">
      <alignment horizontal="left" vertical="center" wrapText="1"/>
    </xf>
    <xf numFmtId="39" fontId="7" fillId="3" borderId="2" xfId="2" applyNumberFormat="1" applyFont="1" applyFill="1" applyBorder="1" applyAlignment="1">
      <alignment horizontal="center" vertical="center" wrapText="1"/>
    </xf>
    <xf numFmtId="0" fontId="8" fillId="3" borderId="0" xfId="0" applyFont="1" applyFill="1" applyAlignment="1">
      <alignment vertical="center" wrapText="1"/>
    </xf>
    <xf numFmtId="0" fontId="7" fillId="2" borderId="0" xfId="0" applyFont="1" applyFill="1" applyAlignment="1">
      <alignment vertical="center" wrapText="1"/>
    </xf>
    <xf numFmtId="166" fontId="7" fillId="0" borderId="0" xfId="1" applyNumberFormat="1" applyFont="1" applyBorder="1" applyAlignment="1">
      <alignment horizontal="center" vertical="center" wrapText="1"/>
    </xf>
    <xf numFmtId="0" fontId="7" fillId="0" borderId="0" xfId="0" applyFont="1" applyAlignment="1">
      <alignment horizontal="center" vertical="center" wrapText="1"/>
    </xf>
    <xf numFmtId="0" fontId="8" fillId="0" borderId="0" xfId="0" applyFont="1" applyAlignment="1">
      <alignment vertical="center" wrapText="1"/>
    </xf>
    <xf numFmtId="0" fontId="7" fillId="0" borderId="0" xfId="0" applyFont="1" applyAlignment="1" applyProtection="1">
      <alignment vertical="center" wrapText="1"/>
      <protection hidden="1"/>
    </xf>
    <xf numFmtId="0" fontId="7" fillId="7" borderId="0" xfId="0" applyFont="1" applyFill="1" applyAlignment="1">
      <alignment vertical="center" wrapText="1"/>
    </xf>
    <xf numFmtId="0" fontId="7" fillId="8" borderId="0" xfId="0" applyFont="1" applyFill="1" applyAlignment="1">
      <alignment vertical="center" wrapText="1"/>
    </xf>
    <xf numFmtId="0" fontId="7" fillId="9" borderId="0" xfId="0" applyFont="1" applyFill="1" applyAlignment="1">
      <alignment vertical="center" wrapText="1"/>
    </xf>
    <xf numFmtId="0" fontId="2" fillId="0" borderId="0" xfId="0" applyFont="1" applyAlignment="1" applyProtection="1">
      <alignment horizontal="left" vertical="center" wrapText="1"/>
      <protection hidden="1"/>
    </xf>
    <xf numFmtId="0" fontId="18" fillId="0" borderId="0" xfId="0" applyFont="1" applyAlignment="1">
      <alignment vertical="center" wrapText="1"/>
    </xf>
    <xf numFmtId="0" fontId="7" fillId="0" borderId="0" xfId="0" applyFont="1" applyAlignment="1">
      <alignment horizontal="justify" vertical="center" wrapText="1"/>
    </xf>
    <xf numFmtId="166" fontId="7" fillId="0" borderId="1" xfId="1" quotePrefix="1" applyNumberFormat="1" applyFont="1" applyBorder="1" applyAlignment="1">
      <alignment horizontal="center" vertical="center" wrapText="1"/>
    </xf>
    <xf numFmtId="166" fontId="7" fillId="0" borderId="1" xfId="1" quotePrefix="1" applyNumberFormat="1" applyFont="1" applyFill="1" applyBorder="1" applyAlignment="1">
      <alignment horizontal="center" vertical="center" wrapText="1"/>
    </xf>
    <xf numFmtId="167" fontId="7" fillId="0" borderId="1" xfId="1" applyNumberFormat="1" applyFont="1" applyBorder="1" applyAlignment="1">
      <alignment horizontal="center" vertical="center" wrapText="1"/>
    </xf>
    <xf numFmtId="167" fontId="7" fillId="0" borderId="1" xfId="2" applyNumberFormat="1" applyFont="1" applyFill="1" applyBorder="1" applyAlignment="1">
      <alignment horizontal="center" vertical="center" wrapText="1"/>
    </xf>
    <xf numFmtId="167" fontId="7" fillId="0" borderId="1" xfId="2" applyNumberFormat="1" applyFont="1" applyBorder="1" applyAlignment="1">
      <alignment horizontal="center" vertical="center" wrapText="1"/>
    </xf>
    <xf numFmtId="167" fontId="7" fillId="0" borderId="1" xfId="1" applyNumberFormat="1" applyFont="1" applyFill="1" applyBorder="1" applyAlignment="1">
      <alignment horizontal="center" vertical="center" wrapText="1"/>
    </xf>
    <xf numFmtId="166" fontId="8" fillId="2" borderId="4" xfId="1" applyNumberFormat="1" applyFont="1" applyFill="1" applyBorder="1" applyAlignment="1">
      <alignment horizontal="center" vertical="center" wrapText="1"/>
    </xf>
    <xf numFmtId="164" fontId="20" fillId="0" borderId="0" xfId="0" applyNumberFormat="1" applyFont="1" applyAlignment="1">
      <alignment vertical="center" wrapText="1"/>
    </xf>
    <xf numFmtId="9" fontId="7" fillId="0" borderId="1" xfId="0" applyNumberFormat="1" applyFont="1" applyBorder="1" applyAlignment="1" applyProtection="1">
      <alignment horizontal="center" vertical="center" wrapText="1"/>
      <protection hidden="1"/>
    </xf>
    <xf numFmtId="167" fontId="18" fillId="0" borderId="0" xfId="0" applyNumberFormat="1" applyFont="1" applyAlignment="1">
      <alignment horizontal="left" vertical="center"/>
    </xf>
    <xf numFmtId="167" fontId="18" fillId="0" borderId="1" xfId="0" applyNumberFormat="1" applyFont="1" applyBorder="1" applyAlignment="1">
      <alignment horizontal="center" vertical="center" wrapText="1"/>
    </xf>
    <xf numFmtId="167" fontId="17" fillId="4" borderId="1" xfId="0" applyNumberFormat="1" applyFont="1" applyFill="1" applyBorder="1" applyAlignment="1">
      <alignment vertical="center" wrapText="1"/>
    </xf>
    <xf numFmtId="167" fontId="17" fillId="0" borderId="1" xfId="0" applyNumberFormat="1" applyFont="1" applyBorder="1" applyAlignment="1">
      <alignment vertical="center" wrapText="1"/>
    </xf>
    <xf numFmtId="167" fontId="17" fillId="0" borderId="13" xfId="0" applyNumberFormat="1" applyFont="1" applyBorder="1" applyAlignment="1">
      <alignment horizontal="center" vertical="center" wrapText="1"/>
    </xf>
    <xf numFmtId="167" fontId="18" fillId="0" borderId="13" xfId="0" applyNumberFormat="1" applyFont="1" applyBorder="1" applyAlignment="1">
      <alignment horizontal="center" vertical="center"/>
    </xf>
    <xf numFmtId="167" fontId="17" fillId="0" borderId="0" xfId="0" applyNumberFormat="1" applyFont="1" applyAlignment="1">
      <alignment vertical="center" wrapText="1"/>
    </xf>
    <xf numFmtId="167" fontId="19" fillId="2" borderId="23" xfId="0" applyNumberFormat="1" applyFont="1" applyFill="1" applyBorder="1" applyAlignment="1">
      <alignment vertical="center" wrapText="1"/>
    </xf>
    <xf numFmtId="9" fontId="3" fillId="3" borderId="1" xfId="1" applyNumberFormat="1" applyFont="1" applyFill="1" applyBorder="1" applyAlignment="1">
      <alignment horizontal="center" vertical="center" wrapText="1"/>
    </xf>
    <xf numFmtId="167" fontId="2" fillId="6" borderId="4" xfId="1" applyNumberFormat="1" applyFont="1" applyFill="1" applyBorder="1" applyAlignment="1">
      <alignment horizontal="center" vertical="center" wrapText="1"/>
    </xf>
    <xf numFmtId="166" fontId="3" fillId="0" borderId="1" xfId="0" applyNumberFormat="1" applyFont="1" applyBorder="1" applyAlignment="1">
      <alignment horizontal="left" vertical="center"/>
    </xf>
    <xf numFmtId="166" fontId="3" fillId="0" borderId="1" xfId="1" applyNumberFormat="1" applyFont="1" applyFill="1" applyBorder="1" applyAlignment="1">
      <alignment horizontal="center" vertical="center"/>
    </xf>
    <xf numFmtId="166" fontId="18" fillId="2" borderId="24" xfId="0" applyNumberFormat="1" applyFont="1" applyFill="1" applyBorder="1" applyAlignment="1">
      <alignment horizontal="center" vertical="center" wrapText="1"/>
    </xf>
    <xf numFmtId="0" fontId="3" fillId="0" borderId="0" xfId="0" applyFont="1"/>
    <xf numFmtId="2" fontId="18" fillId="0" borderId="0" xfId="0" applyNumberFormat="1" applyFont="1" applyAlignment="1">
      <alignment horizontal="left" vertical="center"/>
    </xf>
    <xf numFmtId="2" fontId="20" fillId="3" borderId="16" xfId="0" applyNumberFormat="1" applyFont="1" applyFill="1" applyBorder="1" applyAlignment="1">
      <alignment horizontal="center" vertical="center"/>
    </xf>
    <xf numFmtId="2" fontId="8" fillId="3" borderId="15" xfId="0" applyNumberFormat="1" applyFont="1" applyFill="1" applyBorder="1" applyAlignment="1">
      <alignment vertical="center" wrapText="1"/>
    </xf>
    <xf numFmtId="2" fontId="2" fillId="3" borderId="1" xfId="0" applyNumberFormat="1" applyFont="1" applyFill="1" applyBorder="1" applyAlignment="1">
      <alignment horizontal="center" vertical="center" wrapText="1"/>
    </xf>
    <xf numFmtId="2" fontId="7" fillId="3" borderId="1" xfId="0" applyNumberFormat="1" applyFont="1" applyFill="1" applyBorder="1" applyAlignment="1">
      <alignment horizontal="center" vertical="center" wrapText="1"/>
    </xf>
    <xf numFmtId="2" fontId="8" fillId="2" borderId="1" xfId="0" applyNumberFormat="1" applyFont="1" applyFill="1" applyBorder="1" applyAlignment="1">
      <alignment vertical="center" wrapText="1"/>
    </xf>
    <xf numFmtId="2" fontId="8" fillId="3" borderId="1" xfId="0" applyNumberFormat="1" applyFont="1" applyFill="1" applyBorder="1" applyAlignment="1">
      <alignment horizontal="center" vertical="center" wrapText="1"/>
    </xf>
    <xf numFmtId="2" fontId="7" fillId="3" borderId="1" xfId="0" quotePrefix="1" applyNumberFormat="1" applyFont="1" applyFill="1" applyBorder="1" applyAlignment="1">
      <alignment horizontal="center" vertical="center" wrapText="1"/>
    </xf>
    <xf numFmtId="2" fontId="8" fillId="2" borderId="1" xfId="0" quotePrefix="1" applyNumberFormat="1" applyFont="1" applyFill="1" applyBorder="1" applyAlignment="1">
      <alignment vertical="center" wrapText="1"/>
    </xf>
    <xf numFmtId="2" fontId="7" fillId="0" borderId="1" xfId="1" quotePrefix="1" applyNumberFormat="1" applyFont="1" applyFill="1" applyBorder="1" applyAlignment="1">
      <alignment horizontal="center" vertical="center" wrapText="1"/>
    </xf>
    <xf numFmtId="2" fontId="7" fillId="0" borderId="1" xfId="0" quotePrefix="1" applyNumberFormat="1" applyFont="1" applyBorder="1" applyAlignment="1">
      <alignment horizontal="center" vertical="center" wrapText="1"/>
    </xf>
    <xf numFmtId="2" fontId="7" fillId="0" borderId="1" xfId="2" quotePrefix="1" applyNumberFormat="1" applyFont="1" applyFill="1" applyBorder="1" applyAlignment="1">
      <alignment horizontal="center" vertical="center" wrapText="1"/>
    </xf>
    <xf numFmtId="2" fontId="17" fillId="0" borderId="1" xfId="0" applyNumberFormat="1" applyFont="1" applyBorder="1" applyAlignment="1">
      <alignment horizontal="center" vertical="center" wrapText="1"/>
    </xf>
    <xf numFmtId="2" fontId="17" fillId="3" borderId="1" xfId="0" applyNumberFormat="1" applyFont="1" applyFill="1" applyBorder="1" applyAlignment="1">
      <alignment horizontal="center" vertical="center" wrapText="1"/>
    </xf>
    <xf numFmtId="2" fontId="8" fillId="3" borderId="1" xfId="0" applyNumberFormat="1" applyFont="1" applyFill="1" applyBorder="1" applyAlignment="1">
      <alignment vertical="center" wrapText="1"/>
    </xf>
    <xf numFmtId="2" fontId="8" fillId="0" borderId="1" xfId="0" applyNumberFormat="1" applyFont="1" applyBorder="1" applyAlignment="1">
      <alignment horizontal="center" vertical="center" wrapText="1"/>
    </xf>
    <xf numFmtId="2" fontId="7" fillId="0" borderId="1" xfId="0" quotePrefix="1" applyNumberFormat="1" applyFont="1" applyBorder="1" applyAlignment="1">
      <alignment vertical="center" wrapText="1"/>
    </xf>
    <xf numFmtId="2" fontId="11" fillId="0" borderId="1" xfId="0" applyNumberFormat="1" applyFont="1" applyBorder="1" applyAlignment="1">
      <alignment horizontal="center" vertical="center"/>
    </xf>
    <xf numFmtId="2" fontId="7" fillId="3" borderId="1" xfId="0" applyNumberFormat="1" applyFont="1" applyFill="1" applyBorder="1" applyAlignment="1" applyProtection="1">
      <alignment vertical="center" wrapText="1"/>
      <protection hidden="1"/>
    </xf>
    <xf numFmtId="2" fontId="17" fillId="0" borderId="0" xfId="0" applyNumberFormat="1" applyFont="1" applyAlignment="1">
      <alignment horizontal="left" vertical="center" wrapText="1"/>
    </xf>
    <xf numFmtId="2" fontId="18" fillId="0" borderId="0" xfId="0" applyNumberFormat="1" applyFont="1" applyAlignment="1">
      <alignment horizontal="left" vertical="center" wrapText="1"/>
    </xf>
    <xf numFmtId="2" fontId="7" fillId="0" borderId="0" xfId="0" applyNumberFormat="1" applyFont="1" applyAlignment="1">
      <alignment horizontal="center" vertical="center" wrapText="1"/>
    </xf>
    <xf numFmtId="166" fontId="17" fillId="10" borderId="1" xfId="0" applyNumberFormat="1" applyFont="1" applyFill="1" applyBorder="1" applyAlignment="1">
      <alignment horizontal="center" vertical="center" wrapText="1"/>
    </xf>
    <xf numFmtId="166" fontId="7" fillId="10" borderId="1" xfId="1" applyNumberFormat="1" applyFont="1" applyFill="1" applyBorder="1" applyAlignment="1">
      <alignment horizontal="center" vertical="center" wrapText="1"/>
    </xf>
    <xf numFmtId="166" fontId="7" fillId="10" borderId="2" xfId="1" applyNumberFormat="1" applyFont="1" applyFill="1" applyBorder="1" applyAlignment="1">
      <alignment horizontal="center" vertical="center" wrapText="1"/>
    </xf>
    <xf numFmtId="0" fontId="2" fillId="0" borderId="22" xfId="0" quotePrefix="1" applyFont="1" applyBorder="1" applyAlignment="1">
      <alignment horizontal="center" vertical="center" wrapText="1"/>
    </xf>
    <xf numFmtId="0" fontId="3" fillId="0" borderId="23" xfId="0" quotePrefix="1" applyFont="1" applyBorder="1" applyAlignment="1">
      <alignment horizontal="center" vertical="center" wrapText="1"/>
    </xf>
    <xf numFmtId="0" fontId="2" fillId="0" borderId="23" xfId="0" applyFont="1" applyBorder="1" applyAlignment="1">
      <alignment vertical="center" wrapText="1"/>
    </xf>
    <xf numFmtId="0" fontId="3" fillId="0" borderId="1" xfId="0" applyFont="1" applyBorder="1" applyAlignment="1">
      <alignment horizontal="center" vertical="top" wrapText="1"/>
    </xf>
    <xf numFmtId="0" fontId="3" fillId="0" borderId="1" xfId="0" applyFont="1" applyBorder="1" applyAlignment="1">
      <alignment horizontal="left" wrapText="1"/>
    </xf>
    <xf numFmtId="0" fontId="3" fillId="0" borderId="19" xfId="0" quotePrefix="1" applyFont="1" applyBorder="1" applyAlignment="1">
      <alignment horizontal="center" vertical="center" wrapText="1"/>
    </xf>
    <xf numFmtId="0" fontId="3" fillId="0" borderId="19" xfId="0" applyFont="1" applyBorder="1" applyAlignment="1">
      <alignment horizontal="left" wrapText="1"/>
    </xf>
    <xf numFmtId="0" fontId="3" fillId="0" borderId="19" xfId="0" applyFont="1" applyBorder="1"/>
    <xf numFmtId="0" fontId="3" fillId="0" borderId="19" xfId="0" applyFont="1" applyBorder="1" applyAlignment="1">
      <alignment wrapText="1"/>
    </xf>
    <xf numFmtId="0" fontId="3" fillId="0" borderId="1" xfId="0" applyFont="1" applyBorder="1" applyAlignment="1">
      <alignment wrapText="1"/>
    </xf>
    <xf numFmtId="0" fontId="0" fillId="0" borderId="1" xfId="0" applyBorder="1"/>
    <xf numFmtId="0" fontId="2" fillId="0" borderId="1" xfId="0" applyFont="1" applyBorder="1"/>
    <xf numFmtId="0" fontId="2" fillId="0" borderId="23" xfId="0" applyFont="1" applyBorder="1" applyAlignment="1">
      <alignment horizontal="center" vertical="center" wrapText="1"/>
    </xf>
    <xf numFmtId="2" fontId="0" fillId="0" borderId="1" xfId="0" applyNumberFormat="1" applyBorder="1"/>
    <xf numFmtId="1" fontId="7" fillId="0" borderId="16" xfId="0" quotePrefix="1" applyNumberFormat="1" applyFont="1" applyBorder="1" applyAlignment="1">
      <alignment horizontal="center" vertical="center" wrapText="1"/>
    </xf>
    <xf numFmtId="49" fontId="3" fillId="0" borderId="1" xfId="0" quotePrefix="1" applyNumberFormat="1" applyFont="1" applyBorder="1" applyAlignment="1">
      <alignment horizontal="center" vertical="center" wrapText="1"/>
    </xf>
    <xf numFmtId="0" fontId="2" fillId="5" borderId="1" xfId="0" applyFont="1" applyFill="1" applyBorder="1" applyAlignment="1">
      <alignment vertical="center" wrapText="1"/>
    </xf>
    <xf numFmtId="0" fontId="7" fillId="5" borderId="16" xfId="0" applyFont="1" applyFill="1" applyBorder="1" applyAlignment="1">
      <alignment horizontal="center" vertical="center" wrapText="1"/>
    </xf>
    <xf numFmtId="166" fontId="18" fillId="0" borderId="7" xfId="0" applyNumberFormat="1" applyFont="1" applyBorder="1" applyAlignment="1">
      <alignment horizontal="left" vertical="center" wrapText="1"/>
    </xf>
    <xf numFmtId="166" fontId="18" fillId="0" borderId="0" xfId="0" applyNumberFormat="1" applyFont="1" applyAlignment="1">
      <alignment horizontal="left" vertical="center" wrapText="1"/>
    </xf>
    <xf numFmtId="0" fontId="2" fillId="3" borderId="25"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7" fillId="2" borderId="8" xfId="0" applyFont="1" applyFill="1" applyBorder="1" applyAlignment="1">
      <alignment horizontal="left" vertical="center" wrapText="1"/>
    </xf>
    <xf numFmtId="0" fontId="2" fillId="3" borderId="16" xfId="0" quotePrefix="1" applyFont="1" applyFill="1" applyBorder="1" applyAlignment="1">
      <alignment horizontal="left" vertical="center" wrapText="1"/>
    </xf>
    <xf numFmtId="0" fontId="2" fillId="3" borderId="1" xfId="0" quotePrefix="1" applyFont="1" applyFill="1" applyBorder="1" applyAlignment="1">
      <alignment horizontal="left" vertical="center" wrapText="1"/>
    </xf>
    <xf numFmtId="0" fontId="8" fillId="2" borderId="16"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2" fillId="3" borderId="16" xfId="0" applyFont="1" applyFill="1" applyBorder="1" applyAlignment="1">
      <alignment horizontal="left" vertical="center" wrapText="1"/>
    </xf>
    <xf numFmtId="0" fontId="2" fillId="3" borderId="1" xfId="0" applyFont="1" applyFill="1" applyBorder="1" applyAlignment="1">
      <alignment horizontal="left" vertical="center" wrapText="1"/>
    </xf>
    <xf numFmtId="0" fontId="2" fillId="3" borderId="26" xfId="0" quotePrefix="1" applyFont="1" applyFill="1" applyBorder="1" applyAlignment="1">
      <alignment horizontal="left" vertical="center" wrapText="1"/>
    </xf>
    <xf numFmtId="0" fontId="2" fillId="3" borderId="27" xfId="0" quotePrefix="1" applyFont="1" applyFill="1" applyBorder="1" applyAlignment="1">
      <alignment horizontal="left" vertical="center" wrapText="1"/>
    </xf>
    <xf numFmtId="0" fontId="8" fillId="3" borderId="21"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2" borderId="16" xfId="0" quotePrefix="1" applyFont="1" applyFill="1" applyBorder="1" applyAlignment="1">
      <alignment horizontal="center" vertical="center" wrapText="1"/>
    </xf>
    <xf numFmtId="0" fontId="8" fillId="2" borderId="1" xfId="0" quotePrefix="1" applyFont="1" applyFill="1" applyBorder="1" applyAlignment="1">
      <alignment horizontal="center" vertical="center" wrapText="1"/>
    </xf>
    <xf numFmtId="0" fontId="8" fillId="3" borderId="20" xfId="0" applyFont="1" applyFill="1" applyBorder="1" applyAlignment="1">
      <alignment horizontal="center" vertical="center" wrapText="1"/>
    </xf>
    <xf numFmtId="0" fontId="2" fillId="3" borderId="2" xfId="0" quotePrefix="1" applyFont="1" applyFill="1" applyBorder="1" applyAlignment="1">
      <alignment horizontal="left" vertical="center" wrapText="1"/>
    </xf>
    <xf numFmtId="0" fontId="8" fillId="2" borderId="22" xfId="0" applyFont="1" applyFill="1" applyBorder="1" applyAlignment="1">
      <alignment horizontal="center" vertical="center" wrapText="1"/>
    </xf>
    <xf numFmtId="0" fontId="8" fillId="2" borderId="23" xfId="0" applyFont="1" applyFill="1" applyBorder="1" applyAlignment="1">
      <alignment horizontal="center" vertical="center" wrapText="1"/>
    </xf>
    <xf numFmtId="9" fontId="8" fillId="3" borderId="16" xfId="10" applyFont="1" applyFill="1" applyBorder="1" applyAlignment="1">
      <alignment horizontal="left" vertical="center" wrapText="1"/>
    </xf>
    <xf numFmtId="9" fontId="8" fillId="3" borderId="1" xfId="10" applyFont="1" applyFill="1" applyBorder="1" applyAlignment="1">
      <alignment horizontal="left" vertical="center" wrapText="1"/>
    </xf>
    <xf numFmtId="0" fontId="19" fillId="2" borderId="23" xfId="0" applyFont="1" applyFill="1" applyBorder="1" applyAlignment="1">
      <alignment horizontal="center" vertical="center" wrapText="1"/>
    </xf>
    <xf numFmtId="0" fontId="18" fillId="2" borderId="30" xfId="0" applyFont="1" applyFill="1" applyBorder="1" applyAlignment="1">
      <alignment horizontal="center" vertical="center" wrapText="1"/>
    </xf>
    <xf numFmtId="0" fontId="18" fillId="2" borderId="12" xfId="0" applyFont="1" applyFill="1" applyBorder="1" applyAlignment="1">
      <alignment horizontal="center" vertical="center" wrapText="1"/>
    </xf>
    <xf numFmtId="0" fontId="18" fillId="2" borderId="31" xfId="0" applyFont="1" applyFill="1" applyBorder="1" applyAlignment="1">
      <alignment horizontal="center" vertical="center" wrapText="1"/>
    </xf>
    <xf numFmtId="0" fontId="2" fillId="6" borderId="28" xfId="0" applyFont="1" applyFill="1" applyBorder="1" applyAlignment="1">
      <alignment horizontal="right" vertical="center" wrapText="1"/>
    </xf>
    <xf numFmtId="0" fontId="2" fillId="6" borderId="29" xfId="0" applyFont="1" applyFill="1" applyBorder="1" applyAlignment="1">
      <alignment horizontal="right" vertical="center" wrapText="1"/>
    </xf>
    <xf numFmtId="0" fontId="2" fillId="2" borderId="32" xfId="0" applyFont="1" applyFill="1" applyBorder="1" applyAlignment="1">
      <alignment horizontal="right" vertical="center" wrapText="1"/>
    </xf>
    <xf numFmtId="0" fontId="2" fillId="2" borderId="33" xfId="0" applyFont="1" applyFill="1" applyBorder="1" applyAlignment="1">
      <alignment horizontal="right" vertical="center" wrapText="1"/>
    </xf>
    <xf numFmtId="0" fontId="2" fillId="2" borderId="25" xfId="0" applyFont="1" applyFill="1" applyBorder="1" applyAlignment="1">
      <alignment horizontal="right" vertical="center" wrapText="1"/>
    </xf>
    <xf numFmtId="0" fontId="2" fillId="2" borderId="34" xfId="0" applyFont="1" applyFill="1" applyBorder="1" applyAlignment="1">
      <alignment horizontal="right" vertical="center" wrapText="1"/>
    </xf>
    <xf numFmtId="0" fontId="2" fillId="2" borderId="28" xfId="0" applyFont="1" applyFill="1" applyBorder="1" applyAlignment="1">
      <alignment horizontal="right" vertical="center" wrapText="1"/>
    </xf>
    <xf numFmtId="0" fontId="2" fillId="2" borderId="29" xfId="0" applyFont="1" applyFill="1" applyBorder="1" applyAlignment="1">
      <alignment horizontal="right" vertical="center" wrapText="1"/>
    </xf>
  </cellXfs>
  <cellStyles count="11">
    <cellStyle name="Currency" xfId="1" builtinId="4"/>
    <cellStyle name="Currency 2" xfId="2" xr:uid="{6B1F8C9C-DF0D-4DB9-A2E0-22D88019435F}"/>
    <cellStyle name="Currency_Sheet1" xfId="3" xr:uid="{A35DC6E8-B4B5-4DA6-A3E4-45C5B43232A2}"/>
    <cellStyle name="F4" xfId="4" xr:uid="{A0913BDE-2688-4C5A-AA53-5D282131ED96}"/>
    <cellStyle name="Hyperlink" xfId="5" builtinId="8"/>
    <cellStyle name="Normal" xfId="0" builtinId="0"/>
    <cellStyle name="Normal 10" xfId="6" xr:uid="{BE0A34A3-7C60-49EF-A850-A998DB2707F8}"/>
    <cellStyle name="Normal 106" xfId="7" xr:uid="{CBB9A66B-66C1-4F90-88CD-75042ABCE09F}"/>
    <cellStyle name="Normal 4 2" xfId="8" xr:uid="{911DC181-E024-4C8F-866F-9515D855BC71}"/>
    <cellStyle name="Normal 9" xfId="9" xr:uid="{3962C532-C648-4C5C-9D7C-E73EF73B39DA}"/>
    <cellStyle name="Percent" xfId="10"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6" Type="http://schemas.openxmlformats.org/officeDocument/2006/relationships/hyperlink" Target="http://tescod.eskom.co.za/prt09BG/0000/0330.pdf" TargetMode="External"/><Relationship Id="rId117" Type="http://schemas.openxmlformats.org/officeDocument/2006/relationships/hyperlink" Target="http://tescod.eskom.co.za/prt09BG/0000/0051.pdf" TargetMode="External"/><Relationship Id="rId21" Type="http://schemas.openxmlformats.org/officeDocument/2006/relationships/hyperlink" Target="http://tescod.eskom.co.za/prt09BG/0000/0330.pdf" TargetMode="External"/><Relationship Id="rId42" Type="http://schemas.openxmlformats.org/officeDocument/2006/relationships/hyperlink" Target="http://tescod.eskom.co.za/prt09BG/0000/0344.pdf" TargetMode="External"/><Relationship Id="rId47" Type="http://schemas.openxmlformats.org/officeDocument/2006/relationships/hyperlink" Target="http://tescod.eskom.co.za/prt09BG/1000/1140.pdf" TargetMode="External"/><Relationship Id="rId63" Type="http://schemas.openxmlformats.org/officeDocument/2006/relationships/hyperlink" Target="http://tescod.eskom.co.za/prt09BG/0000/0854.pdf" TargetMode="External"/><Relationship Id="rId68" Type="http://schemas.openxmlformats.org/officeDocument/2006/relationships/hyperlink" Target="http://tescod.eskom.co.za/prt09BG/0000/0350.pdf" TargetMode="External"/><Relationship Id="rId84" Type="http://schemas.openxmlformats.org/officeDocument/2006/relationships/hyperlink" Target="http://tescod.eskom.co.za/prt09BG/0000/0330.pdf" TargetMode="External"/><Relationship Id="rId89" Type="http://schemas.openxmlformats.org/officeDocument/2006/relationships/hyperlink" Target="http://tescod.eskom.co.za/prt09BG/0000/0330.pdf" TargetMode="External"/><Relationship Id="rId112" Type="http://schemas.openxmlformats.org/officeDocument/2006/relationships/hyperlink" Target="http://tescod.eskom.co.za/prt09BG/0000/0854.pdf" TargetMode="External"/><Relationship Id="rId16" Type="http://schemas.openxmlformats.org/officeDocument/2006/relationships/hyperlink" Target="http://tescod.eskom.co.za/prt09BG/0000/0330.pdf" TargetMode="External"/><Relationship Id="rId107" Type="http://schemas.openxmlformats.org/officeDocument/2006/relationships/hyperlink" Target="http://tescod.eskom.co.za/prt09BG/0000/0384.pdf" TargetMode="External"/><Relationship Id="rId11" Type="http://schemas.openxmlformats.org/officeDocument/2006/relationships/hyperlink" Target="http://tescod.eskom.co.za/prt09BG/0000/0330.pdf" TargetMode="External"/><Relationship Id="rId32" Type="http://schemas.openxmlformats.org/officeDocument/2006/relationships/hyperlink" Target="http://tescod.eskom.co.za/prt09BG/0000/0350.pdf" TargetMode="External"/><Relationship Id="rId37" Type="http://schemas.openxmlformats.org/officeDocument/2006/relationships/hyperlink" Target="http://tescod.eskom.co.za/prt09BG/0000/0017.pdf" TargetMode="External"/><Relationship Id="rId53" Type="http://schemas.openxmlformats.org/officeDocument/2006/relationships/hyperlink" Target="http://tescod.eskom.co.za/prt09BG/0000/0854.pdf" TargetMode="External"/><Relationship Id="rId58" Type="http://schemas.openxmlformats.org/officeDocument/2006/relationships/hyperlink" Target="http://tescod.eskom.co.za/prt09BG/0000/0854.pdf" TargetMode="External"/><Relationship Id="rId74" Type="http://schemas.openxmlformats.org/officeDocument/2006/relationships/hyperlink" Target="http://tescod.eskom.co.za/prt09BG/0000/0854.pdf" TargetMode="External"/><Relationship Id="rId79" Type="http://schemas.openxmlformats.org/officeDocument/2006/relationships/hyperlink" Target="http://tescod.eskom.co.za/prt09BG/0000/0367.pdf" TargetMode="External"/><Relationship Id="rId102" Type="http://schemas.openxmlformats.org/officeDocument/2006/relationships/hyperlink" Target="http://tescod.eskom.co.za/prt09BG/0000/0330.pdf" TargetMode="External"/><Relationship Id="rId5" Type="http://schemas.openxmlformats.org/officeDocument/2006/relationships/hyperlink" Target="http://tescod.eskom.co.za/prt09BG/0000/0330.pdf" TargetMode="External"/><Relationship Id="rId90" Type="http://schemas.openxmlformats.org/officeDocument/2006/relationships/hyperlink" Target="http://tescod.eskom.co.za/prt09BG/0000/0330.pdf" TargetMode="External"/><Relationship Id="rId95" Type="http://schemas.openxmlformats.org/officeDocument/2006/relationships/hyperlink" Target="http://tescod.eskom.co.za/prt09BG/1000/1650.pdf" TargetMode="External"/><Relationship Id="rId22" Type="http://schemas.openxmlformats.org/officeDocument/2006/relationships/hyperlink" Target="http://tescod.eskom.co.za/prt09BG/0000/0330.pdf" TargetMode="External"/><Relationship Id="rId27" Type="http://schemas.openxmlformats.org/officeDocument/2006/relationships/hyperlink" Target="http://tescod.eskom.co.za/prt09BG/0000/0330.pdf" TargetMode="External"/><Relationship Id="rId43" Type="http://schemas.openxmlformats.org/officeDocument/2006/relationships/hyperlink" Target="http://tescod.eskom.co.za/prt09BG/1000/1100.pdf" TargetMode="External"/><Relationship Id="rId48" Type="http://schemas.openxmlformats.org/officeDocument/2006/relationships/hyperlink" Target="http://tescod.eskom.co.za/prt09BG/1000/1141.pdf" TargetMode="External"/><Relationship Id="rId64" Type="http://schemas.openxmlformats.org/officeDocument/2006/relationships/hyperlink" Target="http://tescod.eskom.co.za/prt09BG/0000/0854.pdf" TargetMode="External"/><Relationship Id="rId69" Type="http://schemas.openxmlformats.org/officeDocument/2006/relationships/hyperlink" Target="http://tescod.eskom.co.za/prt09BG/0000/0337.pdf" TargetMode="External"/><Relationship Id="rId113" Type="http://schemas.openxmlformats.org/officeDocument/2006/relationships/hyperlink" Target="http://tescod.eskom.co.za/prt09BG/8000/8014.PDF" TargetMode="External"/><Relationship Id="rId118" Type="http://schemas.openxmlformats.org/officeDocument/2006/relationships/hyperlink" Target="http://tescod.eskom.co.za/prt09BG/3000/3055.pdf" TargetMode="External"/><Relationship Id="rId80" Type="http://schemas.openxmlformats.org/officeDocument/2006/relationships/hyperlink" Target="http://tescod.eskom.co.za/prt09BG/0000/0330.pdf" TargetMode="External"/><Relationship Id="rId85" Type="http://schemas.openxmlformats.org/officeDocument/2006/relationships/hyperlink" Target="http://tescod.eskom.co.za/prt09BG/0000/0330.pdf" TargetMode="External"/><Relationship Id="rId12" Type="http://schemas.openxmlformats.org/officeDocument/2006/relationships/hyperlink" Target="http://tescod.eskom.co.za/prt09BG/0000/0330.pdf" TargetMode="External"/><Relationship Id="rId17" Type="http://schemas.openxmlformats.org/officeDocument/2006/relationships/hyperlink" Target="http://tescod.eskom.co.za/prt09BG/0000/0330.pdf" TargetMode="External"/><Relationship Id="rId33" Type="http://schemas.openxmlformats.org/officeDocument/2006/relationships/hyperlink" Target="http://tescod.eskom.co.za/prt09BG/0000/0350.pdf" TargetMode="External"/><Relationship Id="rId38" Type="http://schemas.openxmlformats.org/officeDocument/2006/relationships/hyperlink" Target="http://tescod.eskom.co.za/prt09BG/0000/0341.pdf" TargetMode="External"/><Relationship Id="rId59" Type="http://schemas.openxmlformats.org/officeDocument/2006/relationships/hyperlink" Target="http://tescod.eskom.co.za/prt09BG/8000/8012.PDF" TargetMode="External"/><Relationship Id="rId103" Type="http://schemas.openxmlformats.org/officeDocument/2006/relationships/hyperlink" Target="http://tescod.eskom.co.za/prt09BG/0000/0330.pdf" TargetMode="External"/><Relationship Id="rId108" Type="http://schemas.openxmlformats.org/officeDocument/2006/relationships/hyperlink" Target="http://tescod.eskom.co.za/prt09BG/3000/3140.pdf" TargetMode="External"/><Relationship Id="rId54" Type="http://schemas.openxmlformats.org/officeDocument/2006/relationships/hyperlink" Target="http://tescod.eskom.co.za/prt09BG/0000/0854.pdf" TargetMode="External"/><Relationship Id="rId70" Type="http://schemas.openxmlformats.org/officeDocument/2006/relationships/hyperlink" Target="http://tescod.eskom.co.za/prt09BG/0000/0342.pdf" TargetMode="External"/><Relationship Id="rId75" Type="http://schemas.openxmlformats.org/officeDocument/2006/relationships/hyperlink" Target="http://tescod.eskom.co.za/prt09BG/0000/0337.pdf" TargetMode="External"/><Relationship Id="rId91" Type="http://schemas.openxmlformats.org/officeDocument/2006/relationships/hyperlink" Target="http://tescod.eskom.co.za/prt09BG/0000/0330.pdf" TargetMode="External"/><Relationship Id="rId96" Type="http://schemas.openxmlformats.org/officeDocument/2006/relationships/hyperlink" Target="http://tescod.eskom.co.za/prt09BG/1000/1650.pdf" TargetMode="External"/><Relationship Id="rId1" Type="http://schemas.openxmlformats.org/officeDocument/2006/relationships/hyperlink" Target="http://tescod.eskom.co.za/prt09BG/0000/0330.pdf" TargetMode="External"/><Relationship Id="rId6" Type="http://schemas.openxmlformats.org/officeDocument/2006/relationships/hyperlink" Target="http://tescod.eskom.co.za/prt09BG/0000/0330.pdf" TargetMode="External"/><Relationship Id="rId23" Type="http://schemas.openxmlformats.org/officeDocument/2006/relationships/hyperlink" Target="http://tescod.eskom.co.za/prt09BG/0000/0330.pdf" TargetMode="External"/><Relationship Id="rId28" Type="http://schemas.openxmlformats.org/officeDocument/2006/relationships/hyperlink" Target="http://tescod.eskom.co.za/prt09BG/0000/0330.pdf" TargetMode="External"/><Relationship Id="rId49" Type="http://schemas.openxmlformats.org/officeDocument/2006/relationships/hyperlink" Target="http://tescod.eskom.co.za/prt09BG/1000/1142.pdf" TargetMode="External"/><Relationship Id="rId114" Type="http://schemas.openxmlformats.org/officeDocument/2006/relationships/hyperlink" Target="http://tescod.eskom.co.za/prt09BG/8000/8014.PDF" TargetMode="External"/><Relationship Id="rId119" Type="http://schemas.openxmlformats.org/officeDocument/2006/relationships/hyperlink" Target="http://tescod.eskom.co.za/prt09BG/3000/3055.pdf" TargetMode="External"/><Relationship Id="rId44" Type="http://schemas.openxmlformats.org/officeDocument/2006/relationships/hyperlink" Target="http://tescod.eskom.co.za/prt09BG/1000/1121.pdf" TargetMode="External"/><Relationship Id="rId60" Type="http://schemas.openxmlformats.org/officeDocument/2006/relationships/hyperlink" Target="http://tescod.eskom.co.za/prt09BG/8000/8014.PDF" TargetMode="External"/><Relationship Id="rId65" Type="http://schemas.openxmlformats.org/officeDocument/2006/relationships/hyperlink" Target="http://tescod.eskom.co.za/prt09BG/0000/0350.pdf" TargetMode="External"/><Relationship Id="rId81" Type="http://schemas.openxmlformats.org/officeDocument/2006/relationships/hyperlink" Target="http://tescod.eskom.co.za/prt09BG/0000/0330.pdf" TargetMode="External"/><Relationship Id="rId86" Type="http://schemas.openxmlformats.org/officeDocument/2006/relationships/hyperlink" Target="http://tescod.eskom.co.za/prt09BG/0000/0330.pdf" TargetMode="External"/><Relationship Id="rId4" Type="http://schemas.openxmlformats.org/officeDocument/2006/relationships/hyperlink" Target="http://tescod.eskom.co.za/prt09BG/0000/0330.pdf" TargetMode="External"/><Relationship Id="rId9" Type="http://schemas.openxmlformats.org/officeDocument/2006/relationships/hyperlink" Target="http://tescod.eskom.co.za/prt09BG/0000/0330.pdf" TargetMode="External"/><Relationship Id="rId13" Type="http://schemas.openxmlformats.org/officeDocument/2006/relationships/hyperlink" Target="http://tescod.eskom.co.za/prt09BG/0000/0330.pdf" TargetMode="External"/><Relationship Id="rId18" Type="http://schemas.openxmlformats.org/officeDocument/2006/relationships/hyperlink" Target="http://tescod.eskom.co.za/prt09BG/0000/0330.pdf" TargetMode="External"/><Relationship Id="rId39" Type="http://schemas.openxmlformats.org/officeDocument/2006/relationships/hyperlink" Target="http://tescod.eskom.co.za/prt09BG/0000/0343.pdf" TargetMode="External"/><Relationship Id="rId109" Type="http://schemas.openxmlformats.org/officeDocument/2006/relationships/hyperlink" Target="http://tescod.eskom.co.za/prt09BG/0000/0360.pdf" TargetMode="External"/><Relationship Id="rId34" Type="http://schemas.openxmlformats.org/officeDocument/2006/relationships/hyperlink" Target="http://tescod.eskom.co.za/prt09BG/0000/0350.pdf" TargetMode="External"/><Relationship Id="rId50" Type="http://schemas.openxmlformats.org/officeDocument/2006/relationships/hyperlink" Target="http://tescod.eskom.co.za/prt09BG/1000/1143.pdf" TargetMode="External"/><Relationship Id="rId55" Type="http://schemas.openxmlformats.org/officeDocument/2006/relationships/hyperlink" Target="http://tescod.eskom.co.za/prt09BG/0000/0854.pdf" TargetMode="External"/><Relationship Id="rId76" Type="http://schemas.openxmlformats.org/officeDocument/2006/relationships/hyperlink" Target="http://tescod.eskom.co.za/prt09BG/0000/0344.pdf" TargetMode="External"/><Relationship Id="rId97" Type="http://schemas.openxmlformats.org/officeDocument/2006/relationships/hyperlink" Target="http://tescod.eskom.co.za/prt09BG/0000/0854.pdf" TargetMode="External"/><Relationship Id="rId104" Type="http://schemas.openxmlformats.org/officeDocument/2006/relationships/hyperlink" Target="http://tescod.eskom.co.za/prt09BG/0000/0330.pdf" TargetMode="External"/><Relationship Id="rId120" Type="http://schemas.openxmlformats.org/officeDocument/2006/relationships/hyperlink" Target="http://tescod.eskom.co.za/prt09BG/3000/3176.pdf" TargetMode="External"/><Relationship Id="rId7" Type="http://schemas.openxmlformats.org/officeDocument/2006/relationships/hyperlink" Target="http://tescod.eskom.co.za/prt09BG/0000/0330.pdf" TargetMode="External"/><Relationship Id="rId71" Type="http://schemas.openxmlformats.org/officeDocument/2006/relationships/hyperlink" Target="http://tescod.eskom.co.za/prt09BG/0000/0342.pdf" TargetMode="External"/><Relationship Id="rId92" Type="http://schemas.openxmlformats.org/officeDocument/2006/relationships/hyperlink" Target="http://tescod.eskom.co.za/prt09BG/0000/0330.pdf" TargetMode="External"/><Relationship Id="rId2" Type="http://schemas.openxmlformats.org/officeDocument/2006/relationships/hyperlink" Target="http://tescod.eskom.co.za/prt09BG/0000/0330.pdf" TargetMode="External"/><Relationship Id="rId29" Type="http://schemas.openxmlformats.org/officeDocument/2006/relationships/hyperlink" Target="http://tescod.eskom.co.za/prt09BG/0000/0330.pdf" TargetMode="External"/><Relationship Id="rId24" Type="http://schemas.openxmlformats.org/officeDocument/2006/relationships/hyperlink" Target="http://tescod.eskom.co.za/prt09BG/0000/0330.pdf" TargetMode="External"/><Relationship Id="rId40" Type="http://schemas.openxmlformats.org/officeDocument/2006/relationships/hyperlink" Target="http://tescod.eskom.co.za/prt09BG/0000/0341.pdf" TargetMode="External"/><Relationship Id="rId45" Type="http://schemas.openxmlformats.org/officeDocument/2006/relationships/hyperlink" Target="http://tescod.eskom.co.za/prt09BG/1000/1122.pdf" TargetMode="External"/><Relationship Id="rId66" Type="http://schemas.openxmlformats.org/officeDocument/2006/relationships/hyperlink" Target="http://tescod.eskom.co.za/prt09BG/0000/0350.pdf" TargetMode="External"/><Relationship Id="rId87" Type="http://schemas.openxmlformats.org/officeDocument/2006/relationships/hyperlink" Target="http://tescod.eskom.co.za/prt09BG/0000/0330.pdf" TargetMode="External"/><Relationship Id="rId110" Type="http://schemas.openxmlformats.org/officeDocument/2006/relationships/hyperlink" Target="http://tescod.eskom.co.za/prt09BG/0000/0854.pdf" TargetMode="External"/><Relationship Id="rId115" Type="http://schemas.openxmlformats.org/officeDocument/2006/relationships/hyperlink" Target="http://tescod.eskom.co.za/prt09BG/8000/8014.PDF" TargetMode="External"/><Relationship Id="rId61" Type="http://schemas.openxmlformats.org/officeDocument/2006/relationships/hyperlink" Target="http://tescod.eskom.co.za/prt09BG/8000/8014.PDF" TargetMode="External"/><Relationship Id="rId82" Type="http://schemas.openxmlformats.org/officeDocument/2006/relationships/hyperlink" Target="http://tescod.eskom.co.za/prt09BG/0000/0330.pdf" TargetMode="External"/><Relationship Id="rId19" Type="http://schemas.openxmlformats.org/officeDocument/2006/relationships/hyperlink" Target="http://tescod.eskom.co.za/prt09BG/0000/0330.pdf" TargetMode="External"/><Relationship Id="rId14" Type="http://schemas.openxmlformats.org/officeDocument/2006/relationships/hyperlink" Target="http://tescod.eskom.co.za/prt09BG/0000/0330.pdf" TargetMode="External"/><Relationship Id="rId30" Type="http://schemas.openxmlformats.org/officeDocument/2006/relationships/hyperlink" Target="http://tescod.eskom.co.za/prt09BG/0000/0330.pdf" TargetMode="External"/><Relationship Id="rId35" Type="http://schemas.openxmlformats.org/officeDocument/2006/relationships/hyperlink" Target="http://tescod.eskom.co.za/prt09BG/0000/0051.pdf" TargetMode="External"/><Relationship Id="rId56" Type="http://schemas.openxmlformats.org/officeDocument/2006/relationships/hyperlink" Target="http://tescod.eskom.co.za/prt09BG/0000/0854.pdf" TargetMode="External"/><Relationship Id="rId77" Type="http://schemas.openxmlformats.org/officeDocument/2006/relationships/hyperlink" Target="http://tescod.eskom.co.za/prt09BG/3000/3236.pdf" TargetMode="External"/><Relationship Id="rId100" Type="http://schemas.openxmlformats.org/officeDocument/2006/relationships/hyperlink" Target="http://tescod.eskom.co.za/prt09BG/3000/3176.pdf" TargetMode="External"/><Relationship Id="rId105" Type="http://schemas.openxmlformats.org/officeDocument/2006/relationships/hyperlink" Target="http://tescod.eskom.co.za/prt09BG/3000/3128.pdf" TargetMode="External"/><Relationship Id="rId8" Type="http://schemas.openxmlformats.org/officeDocument/2006/relationships/hyperlink" Target="http://tescod.eskom.co.za/prt09BG/0000/0330.pdf" TargetMode="External"/><Relationship Id="rId51" Type="http://schemas.openxmlformats.org/officeDocument/2006/relationships/hyperlink" Target="http://tescod.eskom.co.za/prt09BG/3000/3034.pdf" TargetMode="External"/><Relationship Id="rId72" Type="http://schemas.openxmlformats.org/officeDocument/2006/relationships/hyperlink" Target="http://tescod.eskom.co.za/prt09BG/0000/0865.pdf" TargetMode="External"/><Relationship Id="rId93" Type="http://schemas.openxmlformats.org/officeDocument/2006/relationships/hyperlink" Target="http://tescod.eskom.co.za/prt09BG/0000/0330.pdf" TargetMode="External"/><Relationship Id="rId98" Type="http://schemas.openxmlformats.org/officeDocument/2006/relationships/hyperlink" Target="http://tescod.eskom.co.za/prt09BG/0000/0854.pdf" TargetMode="External"/><Relationship Id="rId121" Type="http://schemas.openxmlformats.org/officeDocument/2006/relationships/hyperlink" Target="http://tescod.eskom.co.za/prt09BG/3000/3176.pdf" TargetMode="External"/><Relationship Id="rId3" Type="http://schemas.openxmlformats.org/officeDocument/2006/relationships/hyperlink" Target="http://tescod.eskom.co.za/prt09BG/0000/0330.pdf" TargetMode="External"/><Relationship Id="rId25" Type="http://schemas.openxmlformats.org/officeDocument/2006/relationships/hyperlink" Target="http://tescod.eskom.co.za/prt09BG/0000/0330.pdf" TargetMode="External"/><Relationship Id="rId46" Type="http://schemas.openxmlformats.org/officeDocument/2006/relationships/hyperlink" Target="http://tescod.eskom.co.za/prt09BG/1000/1120.pdf" TargetMode="External"/><Relationship Id="rId67" Type="http://schemas.openxmlformats.org/officeDocument/2006/relationships/hyperlink" Target="http://tescod.eskom.co.za/prt09BG/0000/0350.pdf" TargetMode="External"/><Relationship Id="rId116" Type="http://schemas.openxmlformats.org/officeDocument/2006/relationships/hyperlink" Target="http://tescod.eskom.co.za/prt09BG/0000/0058.pdf" TargetMode="External"/><Relationship Id="rId20" Type="http://schemas.openxmlformats.org/officeDocument/2006/relationships/hyperlink" Target="http://tescod.eskom.co.za/prt09BG/0000/0330.pdf" TargetMode="External"/><Relationship Id="rId41" Type="http://schemas.openxmlformats.org/officeDocument/2006/relationships/hyperlink" Target="http://tescod.eskom.co.za/prt09BG/0000/0343.pdf" TargetMode="External"/><Relationship Id="rId62" Type="http://schemas.openxmlformats.org/officeDocument/2006/relationships/hyperlink" Target="http://tescod.eskom.co.za/prt09BG/8000/8012.PDF" TargetMode="External"/><Relationship Id="rId83" Type="http://schemas.openxmlformats.org/officeDocument/2006/relationships/hyperlink" Target="http://tescod.eskom.co.za/prt09BG/0000/0330.pdf" TargetMode="External"/><Relationship Id="rId88" Type="http://schemas.openxmlformats.org/officeDocument/2006/relationships/hyperlink" Target="http://tescod.eskom.co.za/prt09BG/0000/0330.pdf" TargetMode="External"/><Relationship Id="rId111" Type="http://schemas.openxmlformats.org/officeDocument/2006/relationships/hyperlink" Target="http://tescod.eskom.co.za/prt09BG/0000/0854.pdf" TargetMode="External"/><Relationship Id="rId15" Type="http://schemas.openxmlformats.org/officeDocument/2006/relationships/hyperlink" Target="http://tescod.eskom.co.za/prt09BG/0000/0330.pdf" TargetMode="External"/><Relationship Id="rId36" Type="http://schemas.openxmlformats.org/officeDocument/2006/relationships/hyperlink" Target="http://tescod.eskom.co.za/prt09BG/0000/0058.pdf" TargetMode="External"/><Relationship Id="rId57" Type="http://schemas.openxmlformats.org/officeDocument/2006/relationships/hyperlink" Target="http://tescod.eskom.co.za/prt09BG/0000/0854.pdf" TargetMode="External"/><Relationship Id="rId106" Type="http://schemas.openxmlformats.org/officeDocument/2006/relationships/hyperlink" Target="http://tescod.eskom.co.za/prt09BG/0000/0854.pdf" TargetMode="External"/><Relationship Id="rId10" Type="http://schemas.openxmlformats.org/officeDocument/2006/relationships/hyperlink" Target="http://tescod.eskom.co.za/prt09BG/0000/0330.pdf" TargetMode="External"/><Relationship Id="rId31" Type="http://schemas.openxmlformats.org/officeDocument/2006/relationships/hyperlink" Target="http://tescod.eskom.co.za/prt09BG/0000/0350.pdf" TargetMode="External"/><Relationship Id="rId52" Type="http://schemas.openxmlformats.org/officeDocument/2006/relationships/hyperlink" Target="http://tescod.eskom.co.za/prt09BG/0000/0854.pdf" TargetMode="External"/><Relationship Id="rId73" Type="http://schemas.openxmlformats.org/officeDocument/2006/relationships/hyperlink" Target="http://tescod.eskom.co.za/prt09BG/0000/0854.pdf" TargetMode="External"/><Relationship Id="rId78" Type="http://schemas.openxmlformats.org/officeDocument/2006/relationships/hyperlink" Target="http://tescod.eskom.co.za/prt09BG/0000/0360.pdf" TargetMode="External"/><Relationship Id="rId94" Type="http://schemas.openxmlformats.org/officeDocument/2006/relationships/hyperlink" Target="http://tescod.eskom.co.za/prt09BG/0000/0330.pdf" TargetMode="External"/><Relationship Id="rId99" Type="http://schemas.openxmlformats.org/officeDocument/2006/relationships/hyperlink" Target="http://tescod.eskom.co.za/prt09BG/8000/8018.PDF" TargetMode="External"/><Relationship Id="rId101" Type="http://schemas.openxmlformats.org/officeDocument/2006/relationships/hyperlink" Target="http://tescod.eskom.co.za/prt09BG/0000/0330.pdf" TargetMode="External"/><Relationship Id="rId122"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496FC0-E2AC-40D0-9B12-D133528BBCD6}">
  <sheetPr>
    <pageSetUpPr fitToPage="1"/>
  </sheetPr>
  <dimension ref="A1:C714"/>
  <sheetViews>
    <sheetView tabSelected="1" view="pageBreakPreview" topLeftCell="A15" zoomScale="90" zoomScaleNormal="90" zoomScaleSheetLayoutView="90" workbookViewId="0">
      <selection activeCell="C31" sqref="C31"/>
    </sheetView>
  </sheetViews>
  <sheetFormatPr defaultColWidth="9.25" defaultRowHeight="12.45" x14ac:dyDescent="0.2"/>
  <cols>
    <col min="1" max="1" width="18.375" style="92" customWidth="1"/>
    <col min="2" max="2" width="38.875" style="95" customWidth="1"/>
    <col min="3" max="3" width="24.875" style="96" customWidth="1"/>
    <col min="4" max="16384" width="9.25" style="92"/>
  </cols>
  <sheetData>
    <row r="1" spans="1:3" s="89" customFormat="1" ht="17.7" customHeight="1" x14ac:dyDescent="0.2">
      <c r="A1" s="101" t="s">
        <v>191</v>
      </c>
      <c r="B1" s="102"/>
      <c r="C1" s="298" t="s">
        <v>192</v>
      </c>
    </row>
    <row r="2" spans="1:3" s="89" customFormat="1" ht="17.7" customHeight="1" x14ac:dyDescent="0.2">
      <c r="A2" s="103" t="s">
        <v>193</v>
      </c>
      <c r="C2" s="299" t="s">
        <v>194</v>
      </c>
    </row>
    <row r="3" spans="1:3" s="89" customFormat="1" ht="15.05" thickBot="1" x14ac:dyDescent="0.25">
      <c r="A3" s="103" t="s">
        <v>195</v>
      </c>
      <c r="C3" s="104"/>
    </row>
    <row r="4" spans="1:3" s="89" customFormat="1" ht="15.05" thickBot="1" x14ac:dyDescent="0.25">
      <c r="A4" s="103" t="s">
        <v>196</v>
      </c>
      <c r="C4" s="253" t="s">
        <v>500</v>
      </c>
    </row>
    <row r="5" spans="1:3" s="91" customFormat="1" ht="29" customHeight="1" x14ac:dyDescent="0.2">
      <c r="A5" s="300" t="s">
        <v>294</v>
      </c>
      <c r="B5" s="301"/>
      <c r="C5" s="183">
        <f>BOQ!H276+BOQ!H277+BOQ!H278</f>
        <v>0</v>
      </c>
    </row>
    <row r="6" spans="1:3" s="91" customFormat="1" ht="24.05" customHeight="1" thickBot="1" x14ac:dyDescent="0.25">
      <c r="A6" s="105" t="s">
        <v>295</v>
      </c>
      <c r="B6" s="106" t="s">
        <v>199</v>
      </c>
      <c r="C6" s="107" t="s">
        <v>297</v>
      </c>
    </row>
    <row r="7" spans="1:3" ht="22.95" customHeight="1" x14ac:dyDescent="0.2">
      <c r="A7" s="150" t="s">
        <v>0</v>
      </c>
      <c r="B7" s="151" t="s">
        <v>525</v>
      </c>
      <c r="C7" s="100">
        <f>BOQ!K8</f>
        <v>0</v>
      </c>
    </row>
    <row r="8" spans="1:3" ht="22.95" customHeight="1" x14ac:dyDescent="0.2">
      <c r="A8" s="152" t="s">
        <v>1</v>
      </c>
      <c r="B8" s="153" t="str">
        <f>BOQ!C9</f>
        <v>BUSH CLEARING &amp; TREE FELLING</v>
      </c>
      <c r="C8" s="100">
        <f>BOQ!K13</f>
        <v>0</v>
      </c>
    </row>
    <row r="9" spans="1:3" ht="22.95" customHeight="1" x14ac:dyDescent="0.2">
      <c r="A9" s="152" t="s">
        <v>3</v>
      </c>
      <c r="B9" s="153" t="str">
        <f>VLOOKUP(SUMMARY!A9,BOQ!_xlnm.Print_Area,3,FALSE)</f>
        <v>EXCAVATIONS</v>
      </c>
      <c r="C9" s="100">
        <f>BOQ!K82</f>
        <v>0</v>
      </c>
    </row>
    <row r="10" spans="1:3" ht="22.95" customHeight="1" x14ac:dyDescent="0.2">
      <c r="A10" s="152" t="s">
        <v>4</v>
      </c>
      <c r="B10" s="153" t="str">
        <f>VLOOKUP(SUMMARY!A10,BOQ!_xlnm.Print_Area,3,FALSE)</f>
        <v>PLANTING OF POLES</v>
      </c>
      <c r="C10" s="100">
        <f>BOQ!K166</f>
        <v>0</v>
      </c>
    </row>
    <row r="11" spans="1:3" ht="27.35" customHeight="1" x14ac:dyDescent="0.2">
      <c r="A11" s="152" t="s">
        <v>5</v>
      </c>
      <c r="B11" s="153" t="e">
        <f>BOQ!#REF!</f>
        <v>#REF!</v>
      </c>
      <c r="C11" s="100">
        <f>BOQ!K176</f>
        <v>0</v>
      </c>
    </row>
    <row r="12" spans="1:3" ht="22.95" customHeight="1" x14ac:dyDescent="0.2">
      <c r="A12" s="152" t="s">
        <v>6</v>
      </c>
      <c r="B12" s="153" t="str">
        <f>VLOOKUP(SUMMARY!A12,BOQ!_xlnm.Print_Area,3,FALSE)</f>
        <v>ASSEMBLE SINGLE PHASE LV STRUCTURES</v>
      </c>
      <c r="C12" s="100">
        <f>BOQ!K210</f>
        <v>0</v>
      </c>
    </row>
    <row r="13" spans="1:3" ht="29" customHeight="1" x14ac:dyDescent="0.2">
      <c r="A13" s="152" t="s">
        <v>7</v>
      </c>
      <c r="B13" s="153" t="str">
        <f>VLOOKUP(SUMMARY!A13,BOQ!_xlnm.Print_Area,3,FALSE)</f>
        <v>ASSEMBLE LV STAYS</v>
      </c>
      <c r="C13" s="100">
        <f>BOQ!K217</f>
        <v>0</v>
      </c>
    </row>
    <row r="14" spans="1:3" ht="22.95" customHeight="1" x14ac:dyDescent="0.2">
      <c r="A14" s="152" t="s">
        <v>8</v>
      </c>
      <c r="B14" s="153" t="str">
        <f>VLOOKUP(SUMMARY!A14,BOQ!_xlnm.Print_Area,3,FALSE)</f>
        <v>POLE TOP BOX INSTALLATION</v>
      </c>
      <c r="C14" s="100">
        <f>BOQ!K231</f>
        <v>0</v>
      </c>
    </row>
    <row r="15" spans="1:3" ht="22.95" customHeight="1" x14ac:dyDescent="0.2">
      <c r="A15" s="152" t="s">
        <v>9</v>
      </c>
      <c r="B15" s="153" t="str">
        <f>VLOOKUP(SUMMARY!A15,BOQ!_xlnm.Print_Area,3,FALSE)</f>
        <v>CONDUCTOR STRINGING (TENSION, REGULATE &amp; BIND IN)</v>
      </c>
      <c r="C15" s="100">
        <f>BOQ!K244</f>
        <v>0</v>
      </c>
    </row>
    <row r="16" spans="1:3" ht="31.1" customHeight="1" x14ac:dyDescent="0.2">
      <c r="A16" s="152" t="s">
        <v>10</v>
      </c>
      <c r="B16" s="153" t="str">
        <f>VLOOKUP(SUMMARY!A16,BOQ!_xlnm.Print_Area,3,FALSE)</f>
        <v>EQUIPMENT INSTALLATION</v>
      </c>
      <c r="C16" s="100">
        <f ca="1">BOQ!K273</f>
        <v>0</v>
      </c>
    </row>
    <row r="17" spans="1:3" ht="22.95" customHeight="1" x14ac:dyDescent="0.2">
      <c r="A17" s="152" t="s">
        <v>11</v>
      </c>
      <c r="B17" s="153" t="str">
        <f>VLOOKUP(SUMMARY!A17,BOQ!_xlnm.Print_Area,3,FALSE)</f>
        <v>SERVICE CONNECTION INSTALLATION</v>
      </c>
      <c r="C17" s="100">
        <f>BOQ!K299</f>
        <v>0</v>
      </c>
    </row>
    <row r="18" spans="1:3" ht="22.95" customHeight="1" x14ac:dyDescent="0.2">
      <c r="A18" s="152" t="s">
        <v>12</v>
      </c>
      <c r="B18" s="153" t="str">
        <f>VLOOKUP(SUMMARY!A18,BOQ!_xlnm.Print_Area,3,FALSE)</f>
        <v>Service Conductor Installation:
Accessories for Service Conductor installation shall include installation of pigtails, bolts, strain clamps,  threaded rod, cable saddles, stringging of all types of service cable.  Installation of poles and its accessories are measured elsewhere</v>
      </c>
      <c r="C18" s="100">
        <f>BOQ!K307</f>
        <v>0</v>
      </c>
    </row>
    <row r="19" spans="1:3" ht="22.95" customHeight="1" x14ac:dyDescent="0.2">
      <c r="A19" s="152" t="s">
        <v>13</v>
      </c>
      <c r="B19" s="153" t="s">
        <v>565</v>
      </c>
      <c r="C19" s="100">
        <f>BOQ!K354</f>
        <v>0</v>
      </c>
    </row>
    <row r="20" spans="1:3" ht="22.95" customHeight="1" x14ac:dyDescent="0.2">
      <c r="A20" s="152" t="s">
        <v>14</v>
      </c>
      <c r="B20" s="153" t="s">
        <v>372</v>
      </c>
      <c r="C20" s="100">
        <f>BOQ!K368</f>
        <v>0</v>
      </c>
    </row>
    <row r="21" spans="1:3" ht="22.95" customHeight="1" x14ac:dyDescent="0.2">
      <c r="A21" s="152" t="s">
        <v>15</v>
      </c>
      <c r="B21" s="153" t="s">
        <v>371</v>
      </c>
      <c r="C21" s="100">
        <f>BOQ!K386</f>
        <v>0</v>
      </c>
    </row>
    <row r="22" spans="1:3" ht="22.95" customHeight="1" x14ac:dyDescent="0.2">
      <c r="A22" s="152" t="s">
        <v>16</v>
      </c>
      <c r="B22" s="153" t="str">
        <f>VLOOKUP(SUMMARY!A22,BOQ!_xlnm.Print_Area,3,FALSE)</f>
        <v>EQUIPMENT DISMANTLING</v>
      </c>
      <c r="C22" s="100">
        <f>BOQ!K406</f>
        <v>0</v>
      </c>
    </row>
    <row r="23" spans="1:3" ht="22.95" customHeight="1" x14ac:dyDescent="0.2">
      <c r="A23" s="154" t="s">
        <v>18</v>
      </c>
      <c r="B23" s="153" t="str">
        <f>VLOOKUP(SUMMARY!A23,BOQ!_xlnm.Print_Area,3,FALSE)</f>
        <v>LABELLING</v>
      </c>
      <c r="C23" s="100">
        <f>BOQ!K410</f>
        <v>0</v>
      </c>
    </row>
    <row r="24" spans="1:3" ht="22.95" customHeight="1" x14ac:dyDescent="0.2">
      <c r="A24" s="154" t="s">
        <v>64</v>
      </c>
      <c r="B24" s="153" t="str">
        <f>VLOOKUP(SUMMARY!A24,BOQ!_xlnm.Print_Area,3,FALSE)</f>
        <v>EQUIPMENT TESTING</v>
      </c>
      <c r="C24" s="100">
        <f>BOQ!K421</f>
        <v>0</v>
      </c>
    </row>
    <row r="25" spans="1:3" ht="22.95" customHeight="1" x14ac:dyDescent="0.2">
      <c r="A25" s="154" t="s">
        <v>66</v>
      </c>
      <c r="B25" s="153" t="str">
        <f>VLOOKUP(SUMMARY!A25,BOQ!_xlnm.Print_Area,3,FALSE)</f>
        <v>AS - BUILTS</v>
      </c>
      <c r="C25" s="100">
        <f>BOQ!K425</f>
        <v>0</v>
      </c>
    </row>
    <row r="26" spans="1:3" ht="22.95" customHeight="1" x14ac:dyDescent="0.2">
      <c r="A26" s="154" t="s">
        <v>566</v>
      </c>
      <c r="B26" s="153" t="str">
        <f>TRANSPORT!B7</f>
        <v>TRANSPORT</v>
      </c>
      <c r="C26" s="100">
        <f>TRANSPORT!F19</f>
        <v>0</v>
      </c>
    </row>
    <row r="27" spans="1:3" ht="22.95" customHeight="1" thickBot="1" x14ac:dyDescent="0.25">
      <c r="A27" s="154" t="s">
        <v>567</v>
      </c>
      <c r="B27" s="153" t="str">
        <f>'ADHOC MATERIAL'!B5</f>
        <v>Adhoc material</v>
      </c>
      <c r="C27" s="100">
        <f>'ADHOC MATERIAL'!F9</f>
        <v>0</v>
      </c>
    </row>
    <row r="28" spans="1:3" ht="22.1" customHeight="1" thickBot="1" x14ac:dyDescent="0.25">
      <c r="A28" s="331" t="s">
        <v>347</v>
      </c>
      <c r="B28" s="332"/>
      <c r="C28" s="99">
        <f ca="1">SUM(C7:C27)</f>
        <v>0</v>
      </c>
    </row>
    <row r="29" spans="1:3" ht="22.1" customHeight="1" x14ac:dyDescent="0.2">
      <c r="A29" s="329" t="s">
        <v>298</v>
      </c>
      <c r="B29" s="330"/>
      <c r="C29" s="97">
        <f ca="1">C28*0.15</f>
        <v>0</v>
      </c>
    </row>
    <row r="30" spans="1:3" ht="22.1" customHeight="1" thickBot="1" x14ac:dyDescent="0.25">
      <c r="A30" s="327" t="s">
        <v>299</v>
      </c>
      <c r="B30" s="328"/>
      <c r="C30" s="98">
        <f ca="1">SUM(C28:C29)</f>
        <v>0</v>
      </c>
    </row>
    <row r="31" spans="1:3" s="93" customFormat="1" ht="22.95" customHeight="1" thickBot="1" x14ac:dyDescent="0.25">
      <c r="A31" s="325" t="s">
        <v>300</v>
      </c>
      <c r="B31" s="326"/>
      <c r="C31" s="250">
        <f ca="1">C30/C5</f>
        <v>0</v>
      </c>
    </row>
    <row r="32" spans="1:3" s="34" customFormat="1" ht="23.4" customHeight="1" x14ac:dyDescent="0.2">
      <c r="A32" s="115" t="s">
        <v>302</v>
      </c>
      <c r="B32" s="116"/>
      <c r="C32" s="117"/>
    </row>
    <row r="33" spans="1:3" s="16" customFormat="1" ht="23.4" customHeight="1" x14ac:dyDescent="0.2">
      <c r="A33" s="118" t="s">
        <v>303</v>
      </c>
      <c r="B33" s="119"/>
      <c r="C33" s="121"/>
    </row>
    <row r="34" spans="1:3" s="16" customFormat="1" ht="23.4" customHeight="1" x14ac:dyDescent="0.2">
      <c r="A34" s="118" t="s">
        <v>304</v>
      </c>
      <c r="B34" s="119"/>
      <c r="C34" s="121"/>
    </row>
    <row r="35" spans="1:3" s="16" customFormat="1" ht="23.4" customHeight="1" x14ac:dyDescent="0.2">
      <c r="A35" s="118" t="s">
        <v>305</v>
      </c>
      <c r="B35" s="119"/>
      <c r="C35" s="121"/>
    </row>
    <row r="36" spans="1:3" ht="20" customHeight="1" x14ac:dyDescent="0.2">
      <c r="A36" s="94"/>
    </row>
    <row r="37" spans="1:3" x14ac:dyDescent="0.2">
      <c r="A37" s="94"/>
    </row>
    <row r="38" spans="1:3" x14ac:dyDescent="0.2">
      <c r="A38" s="94"/>
    </row>
    <row r="39" spans="1:3" x14ac:dyDescent="0.2">
      <c r="A39" s="94"/>
    </row>
    <row r="40" spans="1:3" x14ac:dyDescent="0.2">
      <c r="A40" s="94"/>
    </row>
    <row r="41" spans="1:3" x14ac:dyDescent="0.2">
      <c r="A41" s="94"/>
    </row>
    <row r="42" spans="1:3" x14ac:dyDescent="0.2">
      <c r="A42" s="94"/>
    </row>
    <row r="43" spans="1:3" x14ac:dyDescent="0.2">
      <c r="A43" s="94"/>
    </row>
    <row r="44" spans="1:3" x14ac:dyDescent="0.2">
      <c r="A44" s="94"/>
    </row>
    <row r="45" spans="1:3" x14ac:dyDescent="0.2">
      <c r="A45" s="94"/>
    </row>
    <row r="46" spans="1:3" x14ac:dyDescent="0.2">
      <c r="A46" s="94"/>
    </row>
    <row r="47" spans="1:3" x14ac:dyDescent="0.2">
      <c r="A47" s="94"/>
    </row>
    <row r="48" spans="1:3" x14ac:dyDescent="0.2">
      <c r="A48" s="94"/>
    </row>
    <row r="49" spans="1:1" x14ac:dyDescent="0.2">
      <c r="A49" s="94"/>
    </row>
    <row r="50" spans="1:1" x14ac:dyDescent="0.2">
      <c r="A50" s="94"/>
    </row>
    <row r="51" spans="1:1" x14ac:dyDescent="0.2">
      <c r="A51" s="94"/>
    </row>
    <row r="52" spans="1:1" x14ac:dyDescent="0.2">
      <c r="A52" s="94"/>
    </row>
    <row r="53" spans="1:1" x14ac:dyDescent="0.2">
      <c r="A53" s="94"/>
    </row>
    <row r="54" spans="1:1" x14ac:dyDescent="0.2">
      <c r="A54" s="94"/>
    </row>
    <row r="55" spans="1:1" x14ac:dyDescent="0.2">
      <c r="A55" s="94"/>
    </row>
    <row r="56" spans="1:1" x14ac:dyDescent="0.2">
      <c r="A56" s="94"/>
    </row>
    <row r="57" spans="1:1" x14ac:dyDescent="0.2">
      <c r="A57" s="94"/>
    </row>
    <row r="58" spans="1:1" x14ac:dyDescent="0.2">
      <c r="A58" s="94"/>
    </row>
    <row r="59" spans="1:1" x14ac:dyDescent="0.2">
      <c r="A59" s="94"/>
    </row>
    <row r="60" spans="1:1" x14ac:dyDescent="0.2">
      <c r="A60" s="94"/>
    </row>
    <row r="61" spans="1:1" x14ac:dyDescent="0.2">
      <c r="A61" s="94"/>
    </row>
    <row r="62" spans="1:1" x14ac:dyDescent="0.2">
      <c r="A62" s="94"/>
    </row>
    <row r="63" spans="1:1" x14ac:dyDescent="0.2">
      <c r="A63" s="94"/>
    </row>
    <row r="64" spans="1:1" x14ac:dyDescent="0.2">
      <c r="A64" s="94"/>
    </row>
    <row r="65" spans="1:1" x14ac:dyDescent="0.2">
      <c r="A65" s="94"/>
    </row>
    <row r="66" spans="1:1" x14ac:dyDescent="0.2">
      <c r="A66" s="94"/>
    </row>
    <row r="67" spans="1:1" x14ac:dyDescent="0.2">
      <c r="A67" s="94"/>
    </row>
    <row r="68" spans="1:1" x14ac:dyDescent="0.2">
      <c r="A68" s="94"/>
    </row>
    <row r="69" spans="1:1" x14ac:dyDescent="0.2">
      <c r="A69" s="94"/>
    </row>
    <row r="70" spans="1:1" x14ac:dyDescent="0.2">
      <c r="A70" s="94"/>
    </row>
    <row r="71" spans="1:1" x14ac:dyDescent="0.2">
      <c r="A71" s="94"/>
    </row>
    <row r="72" spans="1:1" x14ac:dyDescent="0.2">
      <c r="A72" s="94"/>
    </row>
    <row r="73" spans="1:1" x14ac:dyDescent="0.2">
      <c r="A73" s="94"/>
    </row>
    <row r="74" spans="1:1" x14ac:dyDescent="0.2">
      <c r="A74" s="94"/>
    </row>
    <row r="75" spans="1:1" x14ac:dyDescent="0.2">
      <c r="A75" s="94"/>
    </row>
    <row r="76" spans="1:1" x14ac:dyDescent="0.2">
      <c r="A76" s="94"/>
    </row>
    <row r="77" spans="1:1" x14ac:dyDescent="0.2">
      <c r="A77" s="94"/>
    </row>
    <row r="78" spans="1:1" x14ac:dyDescent="0.2">
      <c r="A78" s="94"/>
    </row>
    <row r="79" spans="1:1" x14ac:dyDescent="0.2">
      <c r="A79" s="94"/>
    </row>
    <row r="80" spans="1:1" x14ac:dyDescent="0.2">
      <c r="A80" s="94"/>
    </row>
    <row r="81" spans="1:1" x14ac:dyDescent="0.2">
      <c r="A81" s="94"/>
    </row>
    <row r="82" spans="1:1" x14ac:dyDescent="0.2">
      <c r="A82" s="94"/>
    </row>
    <row r="83" spans="1:1" x14ac:dyDescent="0.2">
      <c r="A83" s="94"/>
    </row>
    <row r="84" spans="1:1" x14ac:dyDescent="0.2">
      <c r="A84" s="94"/>
    </row>
    <row r="85" spans="1:1" x14ac:dyDescent="0.2">
      <c r="A85" s="94"/>
    </row>
    <row r="86" spans="1:1" x14ac:dyDescent="0.2">
      <c r="A86" s="94"/>
    </row>
    <row r="87" spans="1:1" x14ac:dyDescent="0.2">
      <c r="A87" s="94"/>
    </row>
    <row r="88" spans="1:1" x14ac:dyDescent="0.2">
      <c r="A88" s="94"/>
    </row>
    <row r="89" spans="1:1" x14ac:dyDescent="0.2">
      <c r="A89" s="94"/>
    </row>
    <row r="90" spans="1:1" x14ac:dyDescent="0.2">
      <c r="A90" s="94"/>
    </row>
    <row r="91" spans="1:1" x14ac:dyDescent="0.2">
      <c r="A91" s="94"/>
    </row>
    <row r="92" spans="1:1" x14ac:dyDescent="0.2">
      <c r="A92" s="94"/>
    </row>
    <row r="93" spans="1:1" x14ac:dyDescent="0.2">
      <c r="A93" s="94"/>
    </row>
    <row r="94" spans="1:1" x14ac:dyDescent="0.2">
      <c r="A94" s="94"/>
    </row>
    <row r="95" spans="1:1" x14ac:dyDescent="0.2">
      <c r="A95" s="94"/>
    </row>
    <row r="96" spans="1:1" x14ac:dyDescent="0.2">
      <c r="A96" s="94"/>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04" spans="1:1" x14ac:dyDescent="0.2">
      <c r="A104" s="94"/>
    </row>
    <row r="105" spans="1:1" x14ac:dyDescent="0.2">
      <c r="A105" s="94"/>
    </row>
    <row r="106" spans="1:1" x14ac:dyDescent="0.2">
      <c r="A106" s="94"/>
    </row>
    <row r="107" spans="1:1" x14ac:dyDescent="0.2">
      <c r="A107" s="94"/>
    </row>
    <row r="108" spans="1:1" x14ac:dyDescent="0.2">
      <c r="A108" s="94"/>
    </row>
    <row r="109" spans="1:1" x14ac:dyDescent="0.2">
      <c r="A109" s="94"/>
    </row>
    <row r="110" spans="1:1" x14ac:dyDescent="0.2">
      <c r="A110" s="94"/>
    </row>
    <row r="111" spans="1:1" x14ac:dyDescent="0.2">
      <c r="A111" s="94"/>
    </row>
    <row r="112" spans="1:1" x14ac:dyDescent="0.2">
      <c r="A112" s="94"/>
    </row>
    <row r="113" spans="1:1" x14ac:dyDescent="0.2">
      <c r="A113" s="94"/>
    </row>
    <row r="114" spans="1:1" x14ac:dyDescent="0.2">
      <c r="A114" s="94"/>
    </row>
    <row r="115" spans="1:1" x14ac:dyDescent="0.2">
      <c r="A115" s="94"/>
    </row>
    <row r="116" spans="1:1" x14ac:dyDescent="0.2">
      <c r="A116" s="94"/>
    </row>
    <row r="117" spans="1:1" x14ac:dyDescent="0.2">
      <c r="A117" s="94"/>
    </row>
    <row r="118" spans="1:1" x14ac:dyDescent="0.2">
      <c r="A118" s="94"/>
    </row>
    <row r="119" spans="1:1" x14ac:dyDescent="0.2">
      <c r="A119" s="94"/>
    </row>
    <row r="120" spans="1:1" x14ac:dyDescent="0.2">
      <c r="A120" s="94"/>
    </row>
    <row r="121" spans="1:1" x14ac:dyDescent="0.2">
      <c r="A121" s="94"/>
    </row>
    <row r="122" spans="1:1" x14ac:dyDescent="0.2">
      <c r="A122" s="94"/>
    </row>
    <row r="123" spans="1:1" x14ac:dyDescent="0.2">
      <c r="A123" s="94"/>
    </row>
    <row r="124" spans="1:1" x14ac:dyDescent="0.2">
      <c r="A124" s="94"/>
    </row>
    <row r="125" spans="1:1" x14ac:dyDescent="0.2">
      <c r="A125" s="94"/>
    </row>
    <row r="126" spans="1:1" x14ac:dyDescent="0.2">
      <c r="A126" s="94"/>
    </row>
    <row r="127" spans="1:1" x14ac:dyDescent="0.2">
      <c r="A127" s="94"/>
    </row>
    <row r="128" spans="1:1" x14ac:dyDescent="0.2">
      <c r="A128" s="94"/>
    </row>
    <row r="129" spans="1:1" x14ac:dyDescent="0.2">
      <c r="A129" s="94"/>
    </row>
    <row r="130" spans="1:1" x14ac:dyDescent="0.2">
      <c r="A130" s="94"/>
    </row>
    <row r="131" spans="1:1" x14ac:dyDescent="0.2">
      <c r="A131" s="94"/>
    </row>
    <row r="132" spans="1:1" x14ac:dyDescent="0.2">
      <c r="A132" s="94"/>
    </row>
    <row r="133" spans="1:1" x14ac:dyDescent="0.2">
      <c r="A133" s="94"/>
    </row>
    <row r="134" spans="1:1" x14ac:dyDescent="0.2">
      <c r="A134" s="94"/>
    </row>
    <row r="135" spans="1:1" x14ac:dyDescent="0.2">
      <c r="A135" s="94"/>
    </row>
    <row r="136" spans="1:1" x14ac:dyDescent="0.2">
      <c r="A136" s="94"/>
    </row>
    <row r="137" spans="1:1" x14ac:dyDescent="0.2">
      <c r="A137" s="94"/>
    </row>
    <row r="138" spans="1:1" x14ac:dyDescent="0.2">
      <c r="A138" s="94"/>
    </row>
    <row r="139" spans="1:1" x14ac:dyDescent="0.2">
      <c r="A139" s="94"/>
    </row>
    <row r="140" spans="1:1" x14ac:dyDescent="0.2">
      <c r="A140" s="94"/>
    </row>
    <row r="141" spans="1:1" x14ac:dyDescent="0.2">
      <c r="A141" s="94"/>
    </row>
    <row r="142" spans="1:1" x14ac:dyDescent="0.2">
      <c r="A142" s="94"/>
    </row>
    <row r="143" spans="1:1" x14ac:dyDescent="0.2">
      <c r="A143" s="94"/>
    </row>
    <row r="144" spans="1:1" x14ac:dyDescent="0.2">
      <c r="A144" s="94"/>
    </row>
    <row r="145" spans="1:1" x14ac:dyDescent="0.2">
      <c r="A145" s="94"/>
    </row>
    <row r="146" spans="1:1" x14ac:dyDescent="0.2">
      <c r="A146" s="94"/>
    </row>
    <row r="147" spans="1:1" x14ac:dyDescent="0.2">
      <c r="A147" s="94"/>
    </row>
    <row r="148" spans="1:1" x14ac:dyDescent="0.2">
      <c r="A148" s="94"/>
    </row>
    <row r="149" spans="1:1" x14ac:dyDescent="0.2">
      <c r="A149" s="94"/>
    </row>
    <row r="150" spans="1:1" x14ac:dyDescent="0.2">
      <c r="A150" s="94"/>
    </row>
    <row r="151" spans="1:1" x14ac:dyDescent="0.2">
      <c r="A151" s="94"/>
    </row>
    <row r="152" spans="1:1" x14ac:dyDescent="0.2">
      <c r="A152" s="94"/>
    </row>
    <row r="153" spans="1:1" x14ac:dyDescent="0.2">
      <c r="A153" s="94"/>
    </row>
    <row r="154" spans="1:1" x14ac:dyDescent="0.2">
      <c r="A154" s="94"/>
    </row>
    <row r="155" spans="1:1" x14ac:dyDescent="0.2">
      <c r="A155" s="94"/>
    </row>
    <row r="156" spans="1:1" x14ac:dyDescent="0.2">
      <c r="A156" s="94"/>
    </row>
    <row r="157" spans="1:1" x14ac:dyDescent="0.2">
      <c r="A157" s="94"/>
    </row>
    <row r="158" spans="1:1" x14ac:dyDescent="0.2">
      <c r="A158" s="94"/>
    </row>
    <row r="159" spans="1:1" x14ac:dyDescent="0.2">
      <c r="A159" s="94"/>
    </row>
    <row r="160" spans="1:1" x14ac:dyDescent="0.2">
      <c r="A160" s="94"/>
    </row>
    <row r="161" spans="1:1" x14ac:dyDescent="0.2">
      <c r="A161" s="94"/>
    </row>
    <row r="162" spans="1:1" x14ac:dyDescent="0.2">
      <c r="A162" s="94"/>
    </row>
    <row r="163" spans="1:1" x14ac:dyDescent="0.2">
      <c r="A163" s="94"/>
    </row>
    <row r="164" spans="1:1" x14ac:dyDescent="0.2">
      <c r="A164" s="94"/>
    </row>
    <row r="165" spans="1:1" x14ac:dyDescent="0.2">
      <c r="A165" s="94"/>
    </row>
    <row r="166" spans="1:1" x14ac:dyDescent="0.2">
      <c r="A166" s="94"/>
    </row>
    <row r="167" spans="1:1" x14ac:dyDescent="0.2">
      <c r="A167" s="94"/>
    </row>
    <row r="168" spans="1:1" x14ac:dyDescent="0.2">
      <c r="A168" s="94"/>
    </row>
    <row r="169" spans="1:1" x14ac:dyDescent="0.2">
      <c r="A169" s="94"/>
    </row>
    <row r="170" spans="1:1" x14ac:dyDescent="0.2">
      <c r="A170" s="94"/>
    </row>
    <row r="171" spans="1:1" x14ac:dyDescent="0.2">
      <c r="A171" s="94"/>
    </row>
    <row r="172" spans="1:1" x14ac:dyDescent="0.2">
      <c r="A172" s="94"/>
    </row>
    <row r="173" spans="1:1" x14ac:dyDescent="0.2">
      <c r="A173" s="94"/>
    </row>
    <row r="174" spans="1:1" x14ac:dyDescent="0.2">
      <c r="A174" s="94"/>
    </row>
    <row r="175" spans="1:1" x14ac:dyDescent="0.2">
      <c r="A175" s="94"/>
    </row>
    <row r="176" spans="1:1" x14ac:dyDescent="0.2">
      <c r="A176" s="94"/>
    </row>
    <row r="177" spans="1:1" x14ac:dyDescent="0.2">
      <c r="A177" s="94"/>
    </row>
    <row r="178" spans="1:1" x14ac:dyDescent="0.2">
      <c r="A178" s="94"/>
    </row>
    <row r="179" spans="1:1" x14ac:dyDescent="0.2">
      <c r="A179" s="94"/>
    </row>
    <row r="180" spans="1:1" x14ac:dyDescent="0.2">
      <c r="A180" s="94"/>
    </row>
    <row r="181" spans="1:1" x14ac:dyDescent="0.2">
      <c r="A181" s="94"/>
    </row>
    <row r="182" spans="1:1" x14ac:dyDescent="0.2">
      <c r="A182" s="94"/>
    </row>
    <row r="183" spans="1:1" x14ac:dyDescent="0.2">
      <c r="A183" s="94"/>
    </row>
    <row r="184" spans="1:1" x14ac:dyDescent="0.2">
      <c r="A184" s="94"/>
    </row>
    <row r="185" spans="1:1" x14ac:dyDescent="0.2">
      <c r="A185" s="94"/>
    </row>
    <row r="186" spans="1:1" x14ac:dyDescent="0.2">
      <c r="A186" s="94"/>
    </row>
    <row r="187" spans="1:1" x14ac:dyDescent="0.2">
      <c r="A187" s="94"/>
    </row>
    <row r="188" spans="1:1" x14ac:dyDescent="0.2">
      <c r="A188" s="94"/>
    </row>
    <row r="189" spans="1:1" x14ac:dyDescent="0.2">
      <c r="A189" s="94"/>
    </row>
    <row r="190" spans="1:1" x14ac:dyDescent="0.2">
      <c r="A190" s="94"/>
    </row>
    <row r="191" spans="1:1" x14ac:dyDescent="0.2">
      <c r="A191" s="94"/>
    </row>
    <row r="192" spans="1:1" x14ac:dyDescent="0.2">
      <c r="A192" s="94"/>
    </row>
    <row r="193" spans="1:1" x14ac:dyDescent="0.2">
      <c r="A193" s="94"/>
    </row>
    <row r="194" spans="1:1" x14ac:dyDescent="0.2">
      <c r="A194" s="94"/>
    </row>
    <row r="195" spans="1:1" x14ac:dyDescent="0.2">
      <c r="A195" s="94"/>
    </row>
    <row r="196" spans="1:1" x14ac:dyDescent="0.2">
      <c r="A196" s="94"/>
    </row>
    <row r="197" spans="1:1" x14ac:dyDescent="0.2">
      <c r="A197" s="94"/>
    </row>
    <row r="198" spans="1:1" x14ac:dyDescent="0.2">
      <c r="A198" s="94"/>
    </row>
    <row r="199" spans="1:1" x14ac:dyDescent="0.2">
      <c r="A199" s="94"/>
    </row>
    <row r="200" spans="1:1" x14ac:dyDescent="0.2">
      <c r="A200" s="94"/>
    </row>
    <row r="201" spans="1:1" x14ac:dyDescent="0.2">
      <c r="A201" s="94"/>
    </row>
    <row r="202" spans="1:1" x14ac:dyDescent="0.2">
      <c r="A202" s="94"/>
    </row>
    <row r="203" spans="1:1" x14ac:dyDescent="0.2">
      <c r="A203" s="94"/>
    </row>
    <row r="204" spans="1:1" x14ac:dyDescent="0.2">
      <c r="A204" s="94"/>
    </row>
    <row r="205" spans="1:1" x14ac:dyDescent="0.2">
      <c r="A205" s="94"/>
    </row>
    <row r="206" spans="1:1" x14ac:dyDescent="0.2">
      <c r="A206" s="94"/>
    </row>
    <row r="207" spans="1:1" x14ac:dyDescent="0.2">
      <c r="A207" s="94"/>
    </row>
    <row r="208" spans="1:1" x14ac:dyDescent="0.2">
      <c r="A208" s="94"/>
    </row>
    <row r="209" spans="1:1" x14ac:dyDescent="0.2">
      <c r="A209" s="94"/>
    </row>
    <row r="210" spans="1:1" x14ac:dyDescent="0.2">
      <c r="A210" s="94"/>
    </row>
    <row r="211" spans="1:1" x14ac:dyDescent="0.2">
      <c r="A211" s="94"/>
    </row>
    <row r="212" spans="1:1" x14ac:dyDescent="0.2">
      <c r="A212" s="94"/>
    </row>
    <row r="213" spans="1:1" x14ac:dyDescent="0.2">
      <c r="A213" s="94"/>
    </row>
    <row r="214" spans="1:1" x14ac:dyDescent="0.2">
      <c r="A214" s="94"/>
    </row>
    <row r="215" spans="1:1" x14ac:dyDescent="0.2">
      <c r="A215" s="94"/>
    </row>
    <row r="216" spans="1:1" x14ac:dyDescent="0.2">
      <c r="A216" s="94"/>
    </row>
    <row r="217" spans="1:1" x14ac:dyDescent="0.2">
      <c r="A217" s="94"/>
    </row>
    <row r="218" spans="1:1" x14ac:dyDescent="0.2">
      <c r="A218" s="94"/>
    </row>
    <row r="219" spans="1:1" x14ac:dyDescent="0.2">
      <c r="A219" s="94"/>
    </row>
    <row r="220" spans="1:1" x14ac:dyDescent="0.2">
      <c r="A220" s="94"/>
    </row>
    <row r="221" spans="1:1" x14ac:dyDescent="0.2">
      <c r="A221" s="94"/>
    </row>
    <row r="222" spans="1:1" x14ac:dyDescent="0.2">
      <c r="A222" s="94"/>
    </row>
    <row r="223" spans="1:1" x14ac:dyDescent="0.2">
      <c r="A223" s="94"/>
    </row>
    <row r="224" spans="1:1" x14ac:dyDescent="0.2">
      <c r="A224" s="94"/>
    </row>
    <row r="225" spans="1:1" x14ac:dyDescent="0.2">
      <c r="A225" s="94"/>
    </row>
    <row r="226" spans="1:1" x14ac:dyDescent="0.2">
      <c r="A226" s="94"/>
    </row>
    <row r="227" spans="1:1" x14ac:dyDescent="0.2">
      <c r="A227" s="94"/>
    </row>
    <row r="228" spans="1:1" x14ac:dyDescent="0.2">
      <c r="A228" s="94"/>
    </row>
    <row r="229" spans="1:1" x14ac:dyDescent="0.2">
      <c r="A229" s="94"/>
    </row>
    <row r="230" spans="1:1" x14ac:dyDescent="0.2">
      <c r="A230" s="94"/>
    </row>
    <row r="231" spans="1:1" x14ac:dyDescent="0.2">
      <c r="A231" s="94"/>
    </row>
    <row r="232" spans="1:1" x14ac:dyDescent="0.2">
      <c r="A232" s="94"/>
    </row>
    <row r="233" spans="1:1" x14ac:dyDescent="0.2">
      <c r="A233" s="94"/>
    </row>
    <row r="234" spans="1:1" x14ac:dyDescent="0.2">
      <c r="A234" s="94"/>
    </row>
    <row r="235" spans="1:1" x14ac:dyDescent="0.2">
      <c r="A235" s="94"/>
    </row>
    <row r="236" spans="1:1" x14ac:dyDescent="0.2">
      <c r="A236" s="94"/>
    </row>
    <row r="237" spans="1:1" x14ac:dyDescent="0.2">
      <c r="A237" s="94"/>
    </row>
    <row r="238" spans="1:1" x14ac:dyDescent="0.2">
      <c r="A238" s="94"/>
    </row>
    <row r="239" spans="1:1" x14ac:dyDescent="0.2">
      <c r="A239" s="94"/>
    </row>
    <row r="240" spans="1:1" x14ac:dyDescent="0.2">
      <c r="A240" s="94"/>
    </row>
    <row r="241" spans="1:1" x14ac:dyDescent="0.2">
      <c r="A241" s="94"/>
    </row>
    <row r="242" spans="1:1" x14ac:dyDescent="0.2">
      <c r="A242" s="94"/>
    </row>
    <row r="243" spans="1:1" x14ac:dyDescent="0.2">
      <c r="A243" s="94"/>
    </row>
    <row r="244" spans="1:1" x14ac:dyDescent="0.2">
      <c r="A244" s="94"/>
    </row>
    <row r="245" spans="1:1" x14ac:dyDescent="0.2">
      <c r="A245" s="94"/>
    </row>
    <row r="246" spans="1:1" x14ac:dyDescent="0.2">
      <c r="A246" s="94"/>
    </row>
    <row r="247" spans="1:1" x14ac:dyDescent="0.2">
      <c r="A247" s="94"/>
    </row>
    <row r="248" spans="1:1" x14ac:dyDescent="0.2">
      <c r="A248" s="94"/>
    </row>
    <row r="249" spans="1:1" x14ac:dyDescent="0.2">
      <c r="A249" s="94"/>
    </row>
    <row r="250" spans="1:1" x14ac:dyDescent="0.2">
      <c r="A250" s="94"/>
    </row>
    <row r="251" spans="1:1" x14ac:dyDescent="0.2">
      <c r="A251" s="94"/>
    </row>
    <row r="252" spans="1:1" x14ac:dyDescent="0.2">
      <c r="A252" s="94"/>
    </row>
    <row r="253" spans="1:1" x14ac:dyDescent="0.2">
      <c r="A253" s="94"/>
    </row>
    <row r="254" spans="1:1" x14ac:dyDescent="0.2">
      <c r="A254" s="94"/>
    </row>
    <row r="255" spans="1:1" x14ac:dyDescent="0.2">
      <c r="A255" s="94"/>
    </row>
    <row r="256" spans="1:1" x14ac:dyDescent="0.2">
      <c r="A256" s="94"/>
    </row>
    <row r="257" spans="1:1" x14ac:dyDescent="0.2">
      <c r="A257" s="94"/>
    </row>
    <row r="258" spans="1:1" x14ac:dyDescent="0.2">
      <c r="A258" s="94"/>
    </row>
    <row r="259" spans="1:1" x14ac:dyDescent="0.2">
      <c r="A259" s="94"/>
    </row>
    <row r="260" spans="1:1" x14ac:dyDescent="0.2">
      <c r="A260" s="94"/>
    </row>
    <row r="261" spans="1:1" x14ac:dyDescent="0.2">
      <c r="A261" s="94"/>
    </row>
    <row r="262" spans="1:1" x14ac:dyDescent="0.2">
      <c r="A262" s="94"/>
    </row>
    <row r="263" spans="1:1" x14ac:dyDescent="0.2">
      <c r="A263" s="94"/>
    </row>
    <row r="264" spans="1:1" x14ac:dyDescent="0.2">
      <c r="A264" s="94"/>
    </row>
    <row r="265" spans="1:1" x14ac:dyDescent="0.2">
      <c r="A265" s="94"/>
    </row>
    <row r="266" spans="1:1" x14ac:dyDescent="0.2">
      <c r="A266" s="94"/>
    </row>
    <row r="267" spans="1:1" x14ac:dyDescent="0.2">
      <c r="A267" s="94"/>
    </row>
    <row r="268" spans="1:1" x14ac:dyDescent="0.2">
      <c r="A268" s="94"/>
    </row>
    <row r="269" spans="1:1" x14ac:dyDescent="0.2">
      <c r="A269" s="94"/>
    </row>
    <row r="270" spans="1:1" x14ac:dyDescent="0.2">
      <c r="A270" s="94"/>
    </row>
    <row r="271" spans="1:1" x14ac:dyDescent="0.2">
      <c r="A271" s="94"/>
    </row>
    <row r="272" spans="1:1" x14ac:dyDescent="0.2">
      <c r="A272" s="94"/>
    </row>
    <row r="273" spans="1:1" x14ac:dyDescent="0.2">
      <c r="A273" s="94"/>
    </row>
    <row r="274" spans="1:1" x14ac:dyDescent="0.2">
      <c r="A274" s="94"/>
    </row>
    <row r="275" spans="1:1" x14ac:dyDescent="0.2">
      <c r="A275" s="94"/>
    </row>
    <row r="276" spans="1:1" x14ac:dyDescent="0.2">
      <c r="A276" s="94"/>
    </row>
    <row r="277" spans="1:1" x14ac:dyDescent="0.2">
      <c r="A277" s="94"/>
    </row>
    <row r="278" spans="1:1" x14ac:dyDescent="0.2">
      <c r="A278" s="94"/>
    </row>
    <row r="279" spans="1:1" x14ac:dyDescent="0.2">
      <c r="A279" s="94"/>
    </row>
    <row r="280" spans="1:1" x14ac:dyDescent="0.2">
      <c r="A280" s="94"/>
    </row>
    <row r="281" spans="1:1" x14ac:dyDescent="0.2">
      <c r="A281" s="94"/>
    </row>
    <row r="282" spans="1:1" x14ac:dyDescent="0.2">
      <c r="A282" s="94"/>
    </row>
    <row r="283" spans="1:1" x14ac:dyDescent="0.2">
      <c r="A283" s="94"/>
    </row>
    <row r="284" spans="1:1" x14ac:dyDescent="0.2">
      <c r="A284" s="94"/>
    </row>
    <row r="285" spans="1:1" x14ac:dyDescent="0.2">
      <c r="A285" s="94"/>
    </row>
    <row r="286" spans="1:1" x14ac:dyDescent="0.2">
      <c r="A286" s="94"/>
    </row>
    <row r="287" spans="1:1" x14ac:dyDescent="0.2">
      <c r="A287" s="94"/>
    </row>
    <row r="288" spans="1:1" x14ac:dyDescent="0.2">
      <c r="A288" s="94"/>
    </row>
    <row r="289" spans="1:1" x14ac:dyDescent="0.2">
      <c r="A289" s="94"/>
    </row>
    <row r="290" spans="1:1" x14ac:dyDescent="0.2">
      <c r="A290" s="94"/>
    </row>
    <row r="291" spans="1:1" x14ac:dyDescent="0.2">
      <c r="A291" s="94"/>
    </row>
    <row r="292" spans="1:1" x14ac:dyDescent="0.2">
      <c r="A292" s="94"/>
    </row>
    <row r="293" spans="1:1" x14ac:dyDescent="0.2">
      <c r="A293" s="94"/>
    </row>
    <row r="294" spans="1:1" x14ac:dyDescent="0.2">
      <c r="A294" s="94"/>
    </row>
    <row r="295" spans="1:1" x14ac:dyDescent="0.2">
      <c r="A295" s="94"/>
    </row>
    <row r="296" spans="1:1" x14ac:dyDescent="0.2">
      <c r="A296" s="94"/>
    </row>
    <row r="297" spans="1:1" x14ac:dyDescent="0.2">
      <c r="A297" s="94"/>
    </row>
    <row r="298" spans="1:1" x14ac:dyDescent="0.2">
      <c r="A298" s="94"/>
    </row>
    <row r="299" spans="1:1" x14ac:dyDescent="0.2">
      <c r="A299" s="94"/>
    </row>
    <row r="300" spans="1:1" x14ac:dyDescent="0.2">
      <c r="A300" s="94"/>
    </row>
    <row r="301" spans="1:1" x14ac:dyDescent="0.2">
      <c r="A301" s="94"/>
    </row>
    <row r="302" spans="1:1" x14ac:dyDescent="0.2">
      <c r="A302" s="94"/>
    </row>
    <row r="303" spans="1:1" x14ac:dyDescent="0.2">
      <c r="A303" s="94"/>
    </row>
    <row r="304" spans="1:1" x14ac:dyDescent="0.2">
      <c r="A304" s="94"/>
    </row>
    <row r="305" spans="1:1" x14ac:dyDescent="0.2">
      <c r="A305" s="94"/>
    </row>
    <row r="306" spans="1:1" x14ac:dyDescent="0.2">
      <c r="A306" s="94"/>
    </row>
    <row r="307" spans="1:1" x14ac:dyDescent="0.2">
      <c r="A307" s="94"/>
    </row>
    <row r="308" spans="1:1" x14ac:dyDescent="0.2">
      <c r="A308" s="94"/>
    </row>
    <row r="309" spans="1:1" x14ac:dyDescent="0.2">
      <c r="A309" s="94"/>
    </row>
    <row r="310" spans="1:1" x14ac:dyDescent="0.2">
      <c r="A310" s="94"/>
    </row>
    <row r="311" spans="1:1" x14ac:dyDescent="0.2">
      <c r="A311" s="94"/>
    </row>
    <row r="312" spans="1:1" x14ac:dyDescent="0.2">
      <c r="A312" s="94"/>
    </row>
    <row r="313" spans="1:1" x14ac:dyDescent="0.2">
      <c r="A313" s="94"/>
    </row>
    <row r="314" spans="1:1" x14ac:dyDescent="0.2">
      <c r="A314" s="94"/>
    </row>
    <row r="315" spans="1:1" x14ac:dyDescent="0.2">
      <c r="A315" s="94"/>
    </row>
    <row r="316" spans="1:1" x14ac:dyDescent="0.2">
      <c r="A316" s="94"/>
    </row>
    <row r="317" spans="1:1" x14ac:dyDescent="0.2">
      <c r="A317" s="94"/>
    </row>
    <row r="318" spans="1:1" x14ac:dyDescent="0.2">
      <c r="A318" s="94"/>
    </row>
    <row r="319" spans="1:1" x14ac:dyDescent="0.2">
      <c r="A319" s="94"/>
    </row>
    <row r="320" spans="1:1" x14ac:dyDescent="0.2">
      <c r="A320" s="94"/>
    </row>
    <row r="321" spans="1:1" x14ac:dyDescent="0.2">
      <c r="A321" s="94"/>
    </row>
    <row r="322" spans="1:1" x14ac:dyDescent="0.2">
      <c r="A322" s="94"/>
    </row>
    <row r="323" spans="1:1" x14ac:dyDescent="0.2">
      <c r="A323" s="94"/>
    </row>
    <row r="324" spans="1:1" x14ac:dyDescent="0.2">
      <c r="A324" s="94"/>
    </row>
    <row r="325" spans="1:1" x14ac:dyDescent="0.2">
      <c r="A325" s="94"/>
    </row>
    <row r="326" spans="1:1" x14ac:dyDescent="0.2">
      <c r="A326" s="94"/>
    </row>
    <row r="327" spans="1:1" x14ac:dyDescent="0.2">
      <c r="A327" s="94"/>
    </row>
    <row r="328" spans="1:1" x14ac:dyDescent="0.2">
      <c r="A328" s="94"/>
    </row>
    <row r="329" spans="1:1" x14ac:dyDescent="0.2">
      <c r="A329" s="94"/>
    </row>
    <row r="330" spans="1:1" x14ac:dyDescent="0.2">
      <c r="A330" s="94"/>
    </row>
    <row r="331" spans="1:1" x14ac:dyDescent="0.2">
      <c r="A331" s="94"/>
    </row>
    <row r="332" spans="1:1" x14ac:dyDescent="0.2">
      <c r="A332" s="94"/>
    </row>
    <row r="333" spans="1:1" x14ac:dyDescent="0.2">
      <c r="A333" s="94"/>
    </row>
    <row r="334" spans="1:1" x14ac:dyDescent="0.2">
      <c r="A334" s="94"/>
    </row>
    <row r="335" spans="1:1" x14ac:dyDescent="0.2">
      <c r="A335" s="94"/>
    </row>
    <row r="336" spans="1:1" x14ac:dyDescent="0.2">
      <c r="A336" s="94"/>
    </row>
    <row r="337" spans="1:1" x14ac:dyDescent="0.2">
      <c r="A337" s="94"/>
    </row>
    <row r="338" spans="1:1" x14ac:dyDescent="0.2">
      <c r="A338" s="94"/>
    </row>
    <row r="339" spans="1:1" x14ac:dyDescent="0.2">
      <c r="A339" s="94"/>
    </row>
    <row r="340" spans="1:1" x14ac:dyDescent="0.2">
      <c r="A340" s="94"/>
    </row>
    <row r="341" spans="1:1" x14ac:dyDescent="0.2">
      <c r="A341" s="94"/>
    </row>
    <row r="342" spans="1:1" x14ac:dyDescent="0.2">
      <c r="A342" s="94"/>
    </row>
    <row r="343" spans="1:1" x14ac:dyDescent="0.2">
      <c r="A343" s="94"/>
    </row>
    <row r="344" spans="1:1" x14ac:dyDescent="0.2">
      <c r="A344" s="94"/>
    </row>
    <row r="345" spans="1:1" x14ac:dyDescent="0.2">
      <c r="A345" s="94"/>
    </row>
    <row r="346" spans="1:1" x14ac:dyDescent="0.2">
      <c r="A346" s="94"/>
    </row>
    <row r="347" spans="1:1" x14ac:dyDescent="0.2">
      <c r="A347" s="94"/>
    </row>
    <row r="348" spans="1:1" x14ac:dyDescent="0.2">
      <c r="A348" s="94"/>
    </row>
    <row r="349" spans="1:1" x14ac:dyDescent="0.2">
      <c r="A349" s="94"/>
    </row>
    <row r="350" spans="1:1" x14ac:dyDescent="0.2">
      <c r="A350" s="94"/>
    </row>
    <row r="351" spans="1:1" x14ac:dyDescent="0.2">
      <c r="A351" s="94"/>
    </row>
    <row r="352" spans="1:1" x14ac:dyDescent="0.2">
      <c r="A352" s="94"/>
    </row>
    <row r="353" spans="1:1" x14ac:dyDescent="0.2">
      <c r="A353" s="94"/>
    </row>
    <row r="354" spans="1:1" x14ac:dyDescent="0.2">
      <c r="A354" s="94"/>
    </row>
    <row r="355" spans="1:1" x14ac:dyDescent="0.2">
      <c r="A355" s="94"/>
    </row>
    <row r="356" spans="1:1" x14ac:dyDescent="0.2">
      <c r="A356" s="94"/>
    </row>
    <row r="357" spans="1:1" x14ac:dyDescent="0.2">
      <c r="A357" s="94"/>
    </row>
    <row r="358" spans="1:1" x14ac:dyDescent="0.2">
      <c r="A358" s="94"/>
    </row>
    <row r="359" spans="1:1" x14ac:dyDescent="0.2">
      <c r="A359" s="94"/>
    </row>
    <row r="360" spans="1:1" x14ac:dyDescent="0.2">
      <c r="A360" s="94"/>
    </row>
    <row r="361" spans="1:1" x14ac:dyDescent="0.2">
      <c r="A361" s="94"/>
    </row>
    <row r="362" spans="1:1" x14ac:dyDescent="0.2">
      <c r="A362" s="94"/>
    </row>
    <row r="363" spans="1:1" x14ac:dyDescent="0.2">
      <c r="A363" s="94"/>
    </row>
    <row r="364" spans="1:1" x14ac:dyDescent="0.2">
      <c r="A364" s="94"/>
    </row>
    <row r="365" spans="1:1" x14ac:dyDescent="0.2">
      <c r="A365" s="94"/>
    </row>
    <row r="366" spans="1:1" x14ac:dyDescent="0.2">
      <c r="A366" s="94"/>
    </row>
    <row r="367" spans="1:1" x14ac:dyDescent="0.2">
      <c r="A367" s="94"/>
    </row>
    <row r="368" spans="1:1" x14ac:dyDescent="0.2">
      <c r="A368" s="94"/>
    </row>
    <row r="369" spans="1:1" x14ac:dyDescent="0.2">
      <c r="A369" s="94"/>
    </row>
    <row r="370" spans="1:1" x14ac:dyDescent="0.2">
      <c r="A370" s="94"/>
    </row>
    <row r="371" spans="1:1" x14ac:dyDescent="0.2">
      <c r="A371" s="94"/>
    </row>
    <row r="372" spans="1:1" x14ac:dyDescent="0.2">
      <c r="A372" s="94"/>
    </row>
    <row r="373" spans="1:1" x14ac:dyDescent="0.2">
      <c r="A373" s="94"/>
    </row>
    <row r="374" spans="1:1" x14ac:dyDescent="0.2">
      <c r="A374" s="94"/>
    </row>
    <row r="375" spans="1:1" x14ac:dyDescent="0.2">
      <c r="A375" s="94"/>
    </row>
    <row r="376" spans="1:1" x14ac:dyDescent="0.2">
      <c r="A376" s="94"/>
    </row>
    <row r="377" spans="1:1" x14ac:dyDescent="0.2">
      <c r="A377" s="94"/>
    </row>
    <row r="378" spans="1:1" x14ac:dyDescent="0.2">
      <c r="A378" s="94"/>
    </row>
    <row r="379" spans="1:1" x14ac:dyDescent="0.2">
      <c r="A379" s="94"/>
    </row>
    <row r="380" spans="1:1" x14ac:dyDescent="0.2">
      <c r="A380" s="94"/>
    </row>
    <row r="381" spans="1:1" x14ac:dyDescent="0.2">
      <c r="A381" s="94"/>
    </row>
    <row r="382" spans="1:1" x14ac:dyDescent="0.2">
      <c r="A382" s="94"/>
    </row>
    <row r="383" spans="1:1" x14ac:dyDescent="0.2">
      <c r="A383" s="94"/>
    </row>
    <row r="384" spans="1:1" x14ac:dyDescent="0.2">
      <c r="A384" s="94"/>
    </row>
    <row r="385" spans="1:1" x14ac:dyDescent="0.2">
      <c r="A385" s="94"/>
    </row>
    <row r="386" spans="1:1" x14ac:dyDescent="0.2">
      <c r="A386" s="94"/>
    </row>
    <row r="387" spans="1:1" x14ac:dyDescent="0.2">
      <c r="A387" s="94"/>
    </row>
    <row r="388" spans="1:1" x14ac:dyDescent="0.2">
      <c r="A388" s="94"/>
    </row>
    <row r="389" spans="1:1" x14ac:dyDescent="0.2">
      <c r="A389" s="94"/>
    </row>
    <row r="390" spans="1:1" x14ac:dyDescent="0.2">
      <c r="A390" s="94"/>
    </row>
    <row r="391" spans="1:1" x14ac:dyDescent="0.2">
      <c r="A391" s="94"/>
    </row>
    <row r="392" spans="1:1" x14ac:dyDescent="0.2">
      <c r="A392" s="94"/>
    </row>
    <row r="393" spans="1:1" x14ac:dyDescent="0.2">
      <c r="A393" s="94"/>
    </row>
    <row r="394" spans="1:1" x14ac:dyDescent="0.2">
      <c r="A394" s="94"/>
    </row>
    <row r="395" spans="1:1" x14ac:dyDescent="0.2">
      <c r="A395" s="94"/>
    </row>
    <row r="396" spans="1:1" x14ac:dyDescent="0.2">
      <c r="A396" s="94"/>
    </row>
    <row r="397" spans="1:1" x14ac:dyDescent="0.2">
      <c r="A397" s="94"/>
    </row>
    <row r="398" spans="1:1" x14ac:dyDescent="0.2">
      <c r="A398" s="94"/>
    </row>
    <row r="399" spans="1:1" x14ac:dyDescent="0.2">
      <c r="A399" s="94"/>
    </row>
    <row r="400" spans="1:1" x14ac:dyDescent="0.2">
      <c r="A400" s="94"/>
    </row>
    <row r="401" spans="1:1" x14ac:dyDescent="0.2">
      <c r="A401" s="94"/>
    </row>
    <row r="402" spans="1:1" x14ac:dyDescent="0.2">
      <c r="A402" s="94"/>
    </row>
    <row r="403" spans="1:1" x14ac:dyDescent="0.2">
      <c r="A403" s="94"/>
    </row>
    <row r="404" spans="1:1" x14ac:dyDescent="0.2">
      <c r="A404" s="94"/>
    </row>
    <row r="405" spans="1:1" x14ac:dyDescent="0.2">
      <c r="A405" s="94"/>
    </row>
    <row r="406" spans="1:1" x14ac:dyDescent="0.2">
      <c r="A406" s="94"/>
    </row>
    <row r="407" spans="1:1" x14ac:dyDescent="0.2">
      <c r="A407" s="94"/>
    </row>
    <row r="408" spans="1:1" x14ac:dyDescent="0.2">
      <c r="A408" s="94"/>
    </row>
    <row r="409" spans="1:1" x14ac:dyDescent="0.2">
      <c r="A409" s="94"/>
    </row>
    <row r="410" spans="1:1" x14ac:dyDescent="0.2">
      <c r="A410" s="94"/>
    </row>
    <row r="411" spans="1:1" x14ac:dyDescent="0.2">
      <c r="A411" s="94"/>
    </row>
    <row r="412" spans="1:1" x14ac:dyDescent="0.2">
      <c r="A412" s="94"/>
    </row>
    <row r="413" spans="1:1" x14ac:dyDescent="0.2">
      <c r="A413" s="94"/>
    </row>
    <row r="414" spans="1:1" x14ac:dyDescent="0.2">
      <c r="A414" s="94"/>
    </row>
    <row r="415" spans="1:1" x14ac:dyDescent="0.2">
      <c r="A415" s="94"/>
    </row>
    <row r="416" spans="1:1" x14ac:dyDescent="0.2">
      <c r="A416" s="94"/>
    </row>
    <row r="417" spans="1:1" x14ac:dyDescent="0.2">
      <c r="A417" s="94"/>
    </row>
    <row r="418" spans="1:1" x14ac:dyDescent="0.2">
      <c r="A418" s="94"/>
    </row>
    <row r="419" spans="1:1" x14ac:dyDescent="0.2">
      <c r="A419" s="94"/>
    </row>
    <row r="420" spans="1:1" x14ac:dyDescent="0.2">
      <c r="A420" s="94"/>
    </row>
    <row r="421" spans="1:1" x14ac:dyDescent="0.2">
      <c r="A421" s="94"/>
    </row>
    <row r="422" spans="1:1" x14ac:dyDescent="0.2">
      <c r="A422" s="94"/>
    </row>
    <row r="423" spans="1:1" x14ac:dyDescent="0.2">
      <c r="A423" s="94"/>
    </row>
    <row r="424" spans="1:1" x14ac:dyDescent="0.2">
      <c r="A424" s="94"/>
    </row>
    <row r="425" spans="1:1" x14ac:dyDescent="0.2">
      <c r="A425" s="94"/>
    </row>
    <row r="426" spans="1:1" x14ac:dyDescent="0.2">
      <c r="A426" s="94"/>
    </row>
    <row r="427" spans="1:1" x14ac:dyDescent="0.2">
      <c r="A427" s="94"/>
    </row>
    <row r="428" spans="1:1" x14ac:dyDescent="0.2">
      <c r="A428" s="94"/>
    </row>
    <row r="429" spans="1:1" x14ac:dyDescent="0.2">
      <c r="A429" s="94"/>
    </row>
    <row r="430" spans="1:1" x14ac:dyDescent="0.2">
      <c r="A430" s="94"/>
    </row>
    <row r="431" spans="1:1" x14ac:dyDescent="0.2">
      <c r="A431" s="94"/>
    </row>
    <row r="432" spans="1:1" x14ac:dyDescent="0.2">
      <c r="A432" s="94"/>
    </row>
    <row r="433" spans="1:1" x14ac:dyDescent="0.2">
      <c r="A433" s="94"/>
    </row>
    <row r="434" spans="1:1" x14ac:dyDescent="0.2">
      <c r="A434" s="94"/>
    </row>
    <row r="435" spans="1:1" x14ac:dyDescent="0.2">
      <c r="A435" s="94"/>
    </row>
    <row r="436" spans="1:1" x14ac:dyDescent="0.2">
      <c r="A436" s="94"/>
    </row>
    <row r="437" spans="1:1" x14ac:dyDescent="0.2">
      <c r="A437" s="94"/>
    </row>
    <row r="438" spans="1:1" x14ac:dyDescent="0.2">
      <c r="A438" s="94"/>
    </row>
    <row r="439" spans="1:1" x14ac:dyDescent="0.2">
      <c r="A439" s="94"/>
    </row>
    <row r="440" spans="1:1" x14ac:dyDescent="0.2">
      <c r="A440" s="94"/>
    </row>
    <row r="441" spans="1:1" x14ac:dyDescent="0.2">
      <c r="A441" s="94"/>
    </row>
    <row r="442" spans="1:1" x14ac:dyDescent="0.2">
      <c r="A442" s="94"/>
    </row>
    <row r="443" spans="1:1" x14ac:dyDescent="0.2">
      <c r="A443" s="94"/>
    </row>
    <row r="444" spans="1:1" x14ac:dyDescent="0.2">
      <c r="A444" s="94"/>
    </row>
    <row r="445" spans="1:1" x14ac:dyDescent="0.2">
      <c r="A445" s="94"/>
    </row>
    <row r="446" spans="1:1" x14ac:dyDescent="0.2">
      <c r="A446" s="94"/>
    </row>
    <row r="447" spans="1:1" x14ac:dyDescent="0.2">
      <c r="A447" s="94"/>
    </row>
    <row r="448" spans="1:1" x14ac:dyDescent="0.2">
      <c r="A448" s="94"/>
    </row>
    <row r="449" spans="1:1" x14ac:dyDescent="0.2">
      <c r="A449" s="94"/>
    </row>
    <row r="450" spans="1:1" x14ac:dyDescent="0.2">
      <c r="A450" s="94"/>
    </row>
    <row r="451" spans="1:1" x14ac:dyDescent="0.2">
      <c r="A451" s="94"/>
    </row>
    <row r="452" spans="1:1" x14ac:dyDescent="0.2">
      <c r="A452" s="94"/>
    </row>
    <row r="453" spans="1:1" x14ac:dyDescent="0.2">
      <c r="A453" s="94"/>
    </row>
    <row r="454" spans="1:1" x14ac:dyDescent="0.2">
      <c r="A454" s="94"/>
    </row>
    <row r="455" spans="1:1" x14ac:dyDescent="0.2">
      <c r="A455" s="94"/>
    </row>
    <row r="456" spans="1:1" x14ac:dyDescent="0.2">
      <c r="A456" s="94"/>
    </row>
    <row r="457" spans="1:1" x14ac:dyDescent="0.2">
      <c r="A457" s="94"/>
    </row>
    <row r="458" spans="1:1" x14ac:dyDescent="0.2">
      <c r="A458" s="94"/>
    </row>
    <row r="459" spans="1:1" x14ac:dyDescent="0.2">
      <c r="A459" s="94"/>
    </row>
    <row r="460" spans="1:1" x14ac:dyDescent="0.2">
      <c r="A460" s="94"/>
    </row>
    <row r="461" spans="1:1" x14ac:dyDescent="0.2">
      <c r="A461" s="94"/>
    </row>
    <row r="462" spans="1:1" x14ac:dyDescent="0.2">
      <c r="A462" s="94"/>
    </row>
    <row r="463" spans="1:1" x14ac:dyDescent="0.2">
      <c r="A463" s="94"/>
    </row>
    <row r="464" spans="1:1" x14ac:dyDescent="0.2">
      <c r="A464" s="94"/>
    </row>
    <row r="465" spans="1:1" x14ac:dyDescent="0.2">
      <c r="A465" s="94"/>
    </row>
    <row r="466" spans="1:1" x14ac:dyDescent="0.2">
      <c r="A466" s="94"/>
    </row>
    <row r="467" spans="1:1" x14ac:dyDescent="0.2">
      <c r="A467" s="94"/>
    </row>
    <row r="468" spans="1:1" x14ac:dyDescent="0.2">
      <c r="A468" s="94"/>
    </row>
    <row r="469" spans="1:1" x14ac:dyDescent="0.2">
      <c r="A469" s="94"/>
    </row>
    <row r="470" spans="1:1" x14ac:dyDescent="0.2">
      <c r="A470" s="94"/>
    </row>
    <row r="471" spans="1:1" x14ac:dyDescent="0.2">
      <c r="A471" s="94"/>
    </row>
    <row r="472" spans="1:1" x14ac:dyDescent="0.2">
      <c r="A472" s="94"/>
    </row>
    <row r="473" spans="1:1" x14ac:dyDescent="0.2">
      <c r="A473" s="94"/>
    </row>
    <row r="474" spans="1:1" x14ac:dyDescent="0.2">
      <c r="A474" s="94"/>
    </row>
    <row r="475" spans="1:1" x14ac:dyDescent="0.2">
      <c r="A475" s="94"/>
    </row>
    <row r="476" spans="1:1" x14ac:dyDescent="0.2">
      <c r="A476" s="94"/>
    </row>
    <row r="477" spans="1:1" x14ac:dyDescent="0.2">
      <c r="A477" s="94"/>
    </row>
    <row r="478" spans="1:1" x14ac:dyDescent="0.2">
      <c r="A478" s="94"/>
    </row>
    <row r="479" spans="1:1" x14ac:dyDescent="0.2">
      <c r="A479" s="94"/>
    </row>
    <row r="480" spans="1:1" x14ac:dyDescent="0.2">
      <c r="A480" s="94"/>
    </row>
    <row r="481" spans="1:1" x14ac:dyDescent="0.2">
      <c r="A481" s="94"/>
    </row>
    <row r="482" spans="1:1" x14ac:dyDescent="0.2">
      <c r="A482" s="94"/>
    </row>
    <row r="483" spans="1:1" x14ac:dyDescent="0.2">
      <c r="A483" s="94"/>
    </row>
    <row r="484" spans="1:1" x14ac:dyDescent="0.2">
      <c r="A484" s="94"/>
    </row>
    <row r="485" spans="1:1" x14ac:dyDescent="0.2">
      <c r="A485" s="94"/>
    </row>
    <row r="486" spans="1:1" x14ac:dyDescent="0.2">
      <c r="A486" s="94"/>
    </row>
    <row r="487" spans="1:1" x14ac:dyDescent="0.2">
      <c r="A487" s="94"/>
    </row>
    <row r="488" spans="1:1" x14ac:dyDescent="0.2">
      <c r="A488" s="94"/>
    </row>
    <row r="489" spans="1:1" x14ac:dyDescent="0.2">
      <c r="A489" s="94"/>
    </row>
    <row r="490" spans="1:1" x14ac:dyDescent="0.2">
      <c r="A490" s="94"/>
    </row>
    <row r="491" spans="1:1" x14ac:dyDescent="0.2">
      <c r="A491" s="94"/>
    </row>
    <row r="492" spans="1:1" x14ac:dyDescent="0.2">
      <c r="A492" s="94"/>
    </row>
    <row r="493" spans="1:1" x14ac:dyDescent="0.2">
      <c r="A493" s="94"/>
    </row>
    <row r="494" spans="1:1" x14ac:dyDescent="0.2">
      <c r="A494" s="94"/>
    </row>
    <row r="495" spans="1:1" x14ac:dyDescent="0.2">
      <c r="A495" s="94"/>
    </row>
    <row r="496" spans="1:1" x14ac:dyDescent="0.2">
      <c r="A496" s="94"/>
    </row>
    <row r="497" spans="1:1" x14ac:dyDescent="0.2">
      <c r="A497" s="94"/>
    </row>
    <row r="498" spans="1:1" x14ac:dyDescent="0.2">
      <c r="A498" s="94"/>
    </row>
    <row r="499" spans="1:1" x14ac:dyDescent="0.2">
      <c r="A499" s="94"/>
    </row>
    <row r="500" spans="1:1" x14ac:dyDescent="0.2">
      <c r="A500" s="94"/>
    </row>
    <row r="501" spans="1:1" x14ac:dyDescent="0.2">
      <c r="A501" s="94"/>
    </row>
    <row r="502" spans="1:1" x14ac:dyDescent="0.2">
      <c r="A502" s="94"/>
    </row>
    <row r="503" spans="1:1" x14ac:dyDescent="0.2">
      <c r="A503" s="94"/>
    </row>
    <row r="504" spans="1:1" x14ac:dyDescent="0.2">
      <c r="A504" s="94"/>
    </row>
    <row r="505" spans="1:1" x14ac:dyDescent="0.2">
      <c r="A505" s="94"/>
    </row>
    <row r="506" spans="1:1" x14ac:dyDescent="0.2">
      <c r="A506" s="94"/>
    </row>
    <row r="507" spans="1:1" x14ac:dyDescent="0.2">
      <c r="A507" s="94"/>
    </row>
    <row r="508" spans="1:1" x14ac:dyDescent="0.2">
      <c r="A508" s="94"/>
    </row>
    <row r="509" spans="1:1" x14ac:dyDescent="0.2">
      <c r="A509" s="94"/>
    </row>
    <row r="510" spans="1:1" x14ac:dyDescent="0.2">
      <c r="A510" s="94"/>
    </row>
    <row r="511" spans="1:1" x14ac:dyDescent="0.2">
      <c r="A511" s="94"/>
    </row>
    <row r="512" spans="1:1" x14ac:dyDescent="0.2">
      <c r="A512" s="94"/>
    </row>
    <row r="513" spans="1:1" x14ac:dyDescent="0.2">
      <c r="A513" s="94"/>
    </row>
    <row r="514" spans="1:1" x14ac:dyDescent="0.2">
      <c r="A514" s="94"/>
    </row>
    <row r="515" spans="1:1" x14ac:dyDescent="0.2">
      <c r="A515" s="94"/>
    </row>
    <row r="516" spans="1:1" x14ac:dyDescent="0.2">
      <c r="A516" s="94"/>
    </row>
    <row r="517" spans="1:1" x14ac:dyDescent="0.2">
      <c r="A517" s="94"/>
    </row>
    <row r="518" spans="1:1" x14ac:dyDescent="0.2">
      <c r="A518" s="94"/>
    </row>
    <row r="519" spans="1:1" x14ac:dyDescent="0.2">
      <c r="A519" s="94"/>
    </row>
    <row r="520" spans="1:1" x14ac:dyDescent="0.2">
      <c r="A520" s="94"/>
    </row>
    <row r="521" spans="1:1" x14ac:dyDescent="0.2">
      <c r="A521" s="94"/>
    </row>
    <row r="522" spans="1:1" x14ac:dyDescent="0.2">
      <c r="A522" s="94"/>
    </row>
    <row r="523" spans="1:1" x14ac:dyDescent="0.2">
      <c r="A523" s="94"/>
    </row>
    <row r="524" spans="1:1" x14ac:dyDescent="0.2">
      <c r="A524" s="94"/>
    </row>
    <row r="525" spans="1:1" x14ac:dyDescent="0.2">
      <c r="A525" s="94"/>
    </row>
    <row r="526" spans="1:1" x14ac:dyDescent="0.2">
      <c r="A526" s="94"/>
    </row>
    <row r="527" spans="1:1" x14ac:dyDescent="0.2">
      <c r="A527" s="94"/>
    </row>
    <row r="528" spans="1:1" x14ac:dyDescent="0.2">
      <c r="A528" s="94"/>
    </row>
    <row r="529" spans="1:1" x14ac:dyDescent="0.2">
      <c r="A529" s="94"/>
    </row>
    <row r="530" spans="1:1" x14ac:dyDescent="0.2">
      <c r="A530" s="94"/>
    </row>
    <row r="531" spans="1:1" x14ac:dyDescent="0.2">
      <c r="A531" s="94"/>
    </row>
    <row r="532" spans="1:1" x14ac:dyDescent="0.2">
      <c r="A532" s="94"/>
    </row>
    <row r="533" spans="1:1" x14ac:dyDescent="0.2">
      <c r="A533" s="94"/>
    </row>
    <row r="534" spans="1:1" x14ac:dyDescent="0.2">
      <c r="A534" s="94"/>
    </row>
    <row r="535" spans="1:1" x14ac:dyDescent="0.2">
      <c r="A535" s="94"/>
    </row>
    <row r="536" spans="1:1" x14ac:dyDescent="0.2">
      <c r="A536" s="94"/>
    </row>
    <row r="537" spans="1:1" x14ac:dyDescent="0.2">
      <c r="A537" s="94"/>
    </row>
    <row r="538" spans="1:1" x14ac:dyDescent="0.2">
      <c r="A538" s="94"/>
    </row>
    <row r="539" spans="1:1" x14ac:dyDescent="0.2">
      <c r="A539" s="94"/>
    </row>
    <row r="540" spans="1:1" x14ac:dyDescent="0.2">
      <c r="A540" s="94"/>
    </row>
    <row r="541" spans="1:1" x14ac:dyDescent="0.2">
      <c r="A541" s="94"/>
    </row>
    <row r="542" spans="1:1" x14ac:dyDescent="0.2">
      <c r="A542" s="94"/>
    </row>
    <row r="543" spans="1:1" x14ac:dyDescent="0.2">
      <c r="A543" s="94"/>
    </row>
    <row r="544" spans="1:1" x14ac:dyDescent="0.2">
      <c r="A544" s="94"/>
    </row>
    <row r="545" spans="1:1" x14ac:dyDescent="0.2">
      <c r="A545" s="94"/>
    </row>
    <row r="546" spans="1:1" x14ac:dyDescent="0.2">
      <c r="A546" s="94"/>
    </row>
    <row r="547" spans="1:1" x14ac:dyDescent="0.2">
      <c r="A547" s="94"/>
    </row>
    <row r="548" spans="1:1" x14ac:dyDescent="0.2">
      <c r="A548" s="94"/>
    </row>
    <row r="549" spans="1:1" x14ac:dyDescent="0.2">
      <c r="A549" s="94"/>
    </row>
    <row r="550" spans="1:1" x14ac:dyDescent="0.2">
      <c r="A550" s="94"/>
    </row>
    <row r="551" spans="1:1" x14ac:dyDescent="0.2">
      <c r="A551" s="94"/>
    </row>
    <row r="552" spans="1:1" x14ac:dyDescent="0.2">
      <c r="A552" s="94"/>
    </row>
    <row r="553" spans="1:1" x14ac:dyDescent="0.2">
      <c r="A553" s="94"/>
    </row>
    <row r="554" spans="1:1" x14ac:dyDescent="0.2">
      <c r="A554" s="94"/>
    </row>
    <row r="555" spans="1:1" x14ac:dyDescent="0.2">
      <c r="A555" s="94"/>
    </row>
    <row r="556" spans="1:1" x14ac:dyDescent="0.2">
      <c r="A556" s="94"/>
    </row>
    <row r="557" spans="1:1" x14ac:dyDescent="0.2">
      <c r="A557" s="94"/>
    </row>
    <row r="558" spans="1:1" x14ac:dyDescent="0.2">
      <c r="A558" s="94"/>
    </row>
    <row r="559" spans="1:1" x14ac:dyDescent="0.2">
      <c r="A559" s="94"/>
    </row>
    <row r="560" spans="1:1" x14ac:dyDescent="0.2">
      <c r="A560" s="94"/>
    </row>
    <row r="561" spans="1:1" x14ac:dyDescent="0.2">
      <c r="A561" s="94"/>
    </row>
    <row r="562" spans="1:1" x14ac:dyDescent="0.2">
      <c r="A562" s="94"/>
    </row>
    <row r="563" spans="1:1" x14ac:dyDescent="0.2">
      <c r="A563" s="94"/>
    </row>
    <row r="564" spans="1:1" x14ac:dyDescent="0.2">
      <c r="A564" s="94"/>
    </row>
    <row r="565" spans="1:1" x14ac:dyDescent="0.2">
      <c r="A565" s="94"/>
    </row>
    <row r="566" spans="1:1" x14ac:dyDescent="0.2">
      <c r="A566" s="94"/>
    </row>
    <row r="567" spans="1:1" x14ac:dyDescent="0.2">
      <c r="A567" s="94"/>
    </row>
    <row r="568" spans="1:1" x14ac:dyDescent="0.2">
      <c r="A568" s="94"/>
    </row>
    <row r="569" spans="1:1" x14ac:dyDescent="0.2">
      <c r="A569" s="94"/>
    </row>
    <row r="570" spans="1:1" x14ac:dyDescent="0.2">
      <c r="A570" s="94"/>
    </row>
    <row r="571" spans="1:1" x14ac:dyDescent="0.2">
      <c r="A571" s="94"/>
    </row>
    <row r="572" spans="1:1" x14ac:dyDescent="0.2">
      <c r="A572" s="94"/>
    </row>
    <row r="573" spans="1:1" x14ac:dyDescent="0.2">
      <c r="A573" s="94"/>
    </row>
    <row r="574" spans="1:1" x14ac:dyDescent="0.2">
      <c r="A574" s="94"/>
    </row>
    <row r="575" spans="1:1" x14ac:dyDescent="0.2">
      <c r="A575" s="94"/>
    </row>
    <row r="576" spans="1:1" x14ac:dyDescent="0.2">
      <c r="A576" s="94"/>
    </row>
    <row r="577" spans="1:1" x14ac:dyDescent="0.2">
      <c r="A577" s="94"/>
    </row>
    <row r="578" spans="1:1" x14ac:dyDescent="0.2">
      <c r="A578" s="94"/>
    </row>
    <row r="579" spans="1:1" x14ac:dyDescent="0.2">
      <c r="A579" s="94"/>
    </row>
    <row r="580" spans="1:1" x14ac:dyDescent="0.2">
      <c r="A580" s="94"/>
    </row>
    <row r="581" spans="1:1" x14ac:dyDescent="0.2">
      <c r="A581" s="94"/>
    </row>
    <row r="582" spans="1:1" x14ac:dyDescent="0.2">
      <c r="A582" s="94"/>
    </row>
    <row r="583" spans="1:1" x14ac:dyDescent="0.2">
      <c r="A583" s="94"/>
    </row>
    <row r="584" spans="1:1" x14ac:dyDescent="0.2">
      <c r="A584" s="94"/>
    </row>
    <row r="585" spans="1:1" x14ac:dyDescent="0.2">
      <c r="A585" s="94"/>
    </row>
    <row r="586" spans="1:1" x14ac:dyDescent="0.2">
      <c r="A586" s="94"/>
    </row>
    <row r="587" spans="1:1" x14ac:dyDescent="0.2">
      <c r="A587" s="94"/>
    </row>
    <row r="588" spans="1:1" x14ac:dyDescent="0.2">
      <c r="A588" s="94"/>
    </row>
    <row r="589" spans="1:1" x14ac:dyDescent="0.2">
      <c r="A589" s="94"/>
    </row>
    <row r="590" spans="1:1" x14ac:dyDescent="0.2">
      <c r="A590" s="94"/>
    </row>
    <row r="591" spans="1:1" x14ac:dyDescent="0.2">
      <c r="A591" s="94"/>
    </row>
    <row r="592" spans="1:1" x14ac:dyDescent="0.2">
      <c r="A592" s="94"/>
    </row>
    <row r="593" spans="1:1" x14ac:dyDescent="0.2">
      <c r="A593" s="94"/>
    </row>
    <row r="594" spans="1:1" x14ac:dyDescent="0.2">
      <c r="A594" s="94"/>
    </row>
    <row r="595" spans="1:1" x14ac:dyDescent="0.2">
      <c r="A595" s="94"/>
    </row>
    <row r="596" spans="1:1" x14ac:dyDescent="0.2">
      <c r="A596" s="94"/>
    </row>
    <row r="597" spans="1:1" x14ac:dyDescent="0.2">
      <c r="A597" s="94"/>
    </row>
    <row r="598" spans="1:1" x14ac:dyDescent="0.2">
      <c r="A598" s="94"/>
    </row>
    <row r="599" spans="1:1" x14ac:dyDescent="0.2">
      <c r="A599" s="94"/>
    </row>
    <row r="600" spans="1:1" x14ac:dyDescent="0.2">
      <c r="A600" s="94"/>
    </row>
    <row r="601" spans="1:1" x14ac:dyDescent="0.2">
      <c r="A601" s="94"/>
    </row>
    <row r="602" spans="1:1" x14ac:dyDescent="0.2">
      <c r="A602" s="94"/>
    </row>
    <row r="603" spans="1:1" x14ac:dyDescent="0.2">
      <c r="A603" s="94"/>
    </row>
    <row r="604" spans="1:1" x14ac:dyDescent="0.2">
      <c r="A604" s="94"/>
    </row>
    <row r="605" spans="1:1" x14ac:dyDescent="0.2">
      <c r="A605" s="94"/>
    </row>
    <row r="606" spans="1:1" x14ac:dyDescent="0.2">
      <c r="A606" s="94"/>
    </row>
    <row r="607" spans="1:1" x14ac:dyDescent="0.2">
      <c r="A607" s="94"/>
    </row>
    <row r="608" spans="1:1" x14ac:dyDescent="0.2">
      <c r="A608" s="94"/>
    </row>
    <row r="609" spans="1:1" x14ac:dyDescent="0.2">
      <c r="A609" s="94"/>
    </row>
    <row r="610" spans="1:1" x14ac:dyDescent="0.2">
      <c r="A610" s="94"/>
    </row>
    <row r="611" spans="1:1" x14ac:dyDescent="0.2">
      <c r="A611" s="94"/>
    </row>
    <row r="612" spans="1:1" x14ac:dyDescent="0.2">
      <c r="A612" s="94"/>
    </row>
    <row r="613" spans="1:1" x14ac:dyDescent="0.2">
      <c r="A613" s="94"/>
    </row>
    <row r="614" spans="1:1" x14ac:dyDescent="0.2">
      <c r="A614" s="94"/>
    </row>
    <row r="615" spans="1:1" x14ac:dyDescent="0.2">
      <c r="A615" s="94"/>
    </row>
    <row r="616" spans="1:1" x14ac:dyDescent="0.2">
      <c r="A616" s="94"/>
    </row>
    <row r="617" spans="1:1" x14ac:dyDescent="0.2">
      <c r="A617" s="94"/>
    </row>
    <row r="618" spans="1:1" x14ac:dyDescent="0.2">
      <c r="A618" s="94"/>
    </row>
    <row r="619" spans="1:1" x14ac:dyDescent="0.2">
      <c r="A619" s="94"/>
    </row>
    <row r="620" spans="1:1" x14ac:dyDescent="0.2">
      <c r="A620" s="94"/>
    </row>
    <row r="621" spans="1:1" x14ac:dyDescent="0.2">
      <c r="A621" s="94"/>
    </row>
    <row r="622" spans="1:1" x14ac:dyDescent="0.2">
      <c r="A622" s="94"/>
    </row>
    <row r="623" spans="1:1" x14ac:dyDescent="0.2">
      <c r="A623" s="94"/>
    </row>
    <row r="624" spans="1:1" x14ac:dyDescent="0.2">
      <c r="A624" s="94"/>
    </row>
    <row r="625" spans="1:1" x14ac:dyDescent="0.2">
      <c r="A625" s="94"/>
    </row>
    <row r="626" spans="1:1" x14ac:dyDescent="0.2">
      <c r="A626" s="94"/>
    </row>
    <row r="627" spans="1:1" x14ac:dyDescent="0.2">
      <c r="A627" s="94"/>
    </row>
    <row r="628" spans="1:1" x14ac:dyDescent="0.2">
      <c r="A628" s="94"/>
    </row>
    <row r="629" spans="1:1" x14ac:dyDescent="0.2">
      <c r="A629" s="94"/>
    </row>
    <row r="630" spans="1:1" x14ac:dyDescent="0.2">
      <c r="A630" s="94"/>
    </row>
    <row r="631" spans="1:1" x14ac:dyDescent="0.2">
      <c r="A631" s="94"/>
    </row>
    <row r="632" spans="1:1" x14ac:dyDescent="0.2">
      <c r="A632" s="94"/>
    </row>
    <row r="633" spans="1:1" x14ac:dyDescent="0.2">
      <c r="A633" s="94"/>
    </row>
    <row r="634" spans="1:1" x14ac:dyDescent="0.2">
      <c r="A634" s="94"/>
    </row>
    <row r="635" spans="1:1" x14ac:dyDescent="0.2">
      <c r="A635" s="94"/>
    </row>
    <row r="636" spans="1:1" x14ac:dyDescent="0.2">
      <c r="A636" s="94"/>
    </row>
    <row r="637" spans="1:1" x14ac:dyDescent="0.2">
      <c r="A637" s="94"/>
    </row>
    <row r="638" spans="1:1" x14ac:dyDescent="0.2">
      <c r="A638" s="94"/>
    </row>
    <row r="639" spans="1:1" x14ac:dyDescent="0.2">
      <c r="A639" s="94"/>
    </row>
    <row r="640" spans="1:1" x14ac:dyDescent="0.2">
      <c r="A640" s="94"/>
    </row>
    <row r="641" spans="1:1" x14ac:dyDescent="0.2">
      <c r="A641" s="94"/>
    </row>
    <row r="642" spans="1:1" x14ac:dyDescent="0.2">
      <c r="A642" s="94"/>
    </row>
    <row r="643" spans="1:1" x14ac:dyDescent="0.2">
      <c r="A643" s="94"/>
    </row>
    <row r="644" spans="1:1" x14ac:dyDescent="0.2">
      <c r="A644" s="94"/>
    </row>
    <row r="645" spans="1:1" x14ac:dyDescent="0.2">
      <c r="A645" s="94"/>
    </row>
    <row r="646" spans="1:1" x14ac:dyDescent="0.2">
      <c r="A646" s="94"/>
    </row>
    <row r="647" spans="1:1" x14ac:dyDescent="0.2">
      <c r="A647" s="94"/>
    </row>
    <row r="648" spans="1:1" x14ac:dyDescent="0.2">
      <c r="A648" s="94"/>
    </row>
    <row r="649" spans="1:1" x14ac:dyDescent="0.2">
      <c r="A649" s="94"/>
    </row>
    <row r="650" spans="1:1" x14ac:dyDescent="0.2">
      <c r="A650" s="94"/>
    </row>
    <row r="651" spans="1:1" x14ac:dyDescent="0.2">
      <c r="A651" s="94"/>
    </row>
    <row r="652" spans="1:1" x14ac:dyDescent="0.2">
      <c r="A652" s="94"/>
    </row>
    <row r="653" spans="1:1" x14ac:dyDescent="0.2">
      <c r="A653" s="94"/>
    </row>
    <row r="654" spans="1:1" x14ac:dyDescent="0.2">
      <c r="A654" s="94"/>
    </row>
    <row r="655" spans="1:1" x14ac:dyDescent="0.2">
      <c r="A655" s="94"/>
    </row>
    <row r="656" spans="1:1" x14ac:dyDescent="0.2">
      <c r="A656" s="94"/>
    </row>
    <row r="657" spans="1:1" x14ac:dyDescent="0.2">
      <c r="A657" s="94"/>
    </row>
    <row r="658" spans="1:1" x14ac:dyDescent="0.2">
      <c r="A658" s="94"/>
    </row>
    <row r="659" spans="1:1" x14ac:dyDescent="0.2">
      <c r="A659" s="94"/>
    </row>
    <row r="660" spans="1:1" x14ac:dyDescent="0.2">
      <c r="A660" s="94"/>
    </row>
    <row r="661" spans="1:1" x14ac:dyDescent="0.2">
      <c r="A661" s="94"/>
    </row>
    <row r="662" spans="1:1" x14ac:dyDescent="0.2">
      <c r="A662" s="94"/>
    </row>
    <row r="663" spans="1:1" x14ac:dyDescent="0.2">
      <c r="A663" s="94"/>
    </row>
    <row r="664" spans="1:1" x14ac:dyDescent="0.2">
      <c r="A664" s="94"/>
    </row>
    <row r="665" spans="1:1" x14ac:dyDescent="0.2">
      <c r="A665" s="94"/>
    </row>
    <row r="666" spans="1:1" x14ac:dyDescent="0.2">
      <c r="A666" s="94"/>
    </row>
    <row r="667" spans="1:1" x14ac:dyDescent="0.2">
      <c r="A667" s="94"/>
    </row>
    <row r="668" spans="1:1" x14ac:dyDescent="0.2">
      <c r="A668" s="94"/>
    </row>
    <row r="669" spans="1:1" x14ac:dyDescent="0.2">
      <c r="A669" s="94"/>
    </row>
    <row r="670" spans="1:1" x14ac:dyDescent="0.2">
      <c r="A670" s="94"/>
    </row>
    <row r="671" spans="1:1" x14ac:dyDescent="0.2">
      <c r="A671" s="94"/>
    </row>
    <row r="672" spans="1:1" x14ac:dyDescent="0.2">
      <c r="A672" s="94"/>
    </row>
    <row r="673" spans="1:1" x14ac:dyDescent="0.2">
      <c r="A673" s="94"/>
    </row>
    <row r="674" spans="1:1" x14ac:dyDescent="0.2">
      <c r="A674" s="94"/>
    </row>
    <row r="675" spans="1:1" x14ac:dyDescent="0.2">
      <c r="A675" s="94"/>
    </row>
    <row r="676" spans="1:1" x14ac:dyDescent="0.2">
      <c r="A676" s="94"/>
    </row>
    <row r="677" spans="1:1" x14ac:dyDescent="0.2">
      <c r="A677" s="94"/>
    </row>
    <row r="678" spans="1:1" x14ac:dyDescent="0.2">
      <c r="A678" s="94"/>
    </row>
    <row r="679" spans="1:1" x14ac:dyDescent="0.2">
      <c r="A679" s="94"/>
    </row>
    <row r="680" spans="1:1" x14ac:dyDescent="0.2">
      <c r="A680" s="94"/>
    </row>
    <row r="681" spans="1:1" x14ac:dyDescent="0.2">
      <c r="A681" s="94"/>
    </row>
    <row r="682" spans="1:1" x14ac:dyDescent="0.2">
      <c r="A682" s="94"/>
    </row>
    <row r="683" spans="1:1" x14ac:dyDescent="0.2">
      <c r="A683" s="94"/>
    </row>
    <row r="684" spans="1:1" x14ac:dyDescent="0.2">
      <c r="A684" s="94"/>
    </row>
    <row r="685" spans="1:1" x14ac:dyDescent="0.2">
      <c r="A685" s="94"/>
    </row>
    <row r="686" spans="1:1" x14ac:dyDescent="0.2">
      <c r="A686" s="94"/>
    </row>
    <row r="687" spans="1:1" x14ac:dyDescent="0.2">
      <c r="A687" s="94"/>
    </row>
    <row r="688" spans="1:1" x14ac:dyDescent="0.2">
      <c r="A688" s="94"/>
    </row>
    <row r="689" spans="1:1" x14ac:dyDescent="0.2">
      <c r="A689" s="94"/>
    </row>
    <row r="690" spans="1:1" x14ac:dyDescent="0.2">
      <c r="A690" s="94"/>
    </row>
    <row r="691" spans="1:1" x14ac:dyDescent="0.2">
      <c r="A691" s="94"/>
    </row>
    <row r="692" spans="1:1" x14ac:dyDescent="0.2">
      <c r="A692" s="94"/>
    </row>
    <row r="693" spans="1:1" x14ac:dyDescent="0.2">
      <c r="A693" s="94"/>
    </row>
    <row r="694" spans="1:1" x14ac:dyDescent="0.2">
      <c r="A694" s="94"/>
    </row>
    <row r="695" spans="1:1" x14ac:dyDescent="0.2">
      <c r="A695" s="94"/>
    </row>
    <row r="696" spans="1:1" x14ac:dyDescent="0.2">
      <c r="A696" s="94"/>
    </row>
    <row r="697" spans="1:1" x14ac:dyDescent="0.2">
      <c r="A697" s="94"/>
    </row>
    <row r="698" spans="1:1" x14ac:dyDescent="0.2">
      <c r="A698" s="94"/>
    </row>
    <row r="699" spans="1:1" x14ac:dyDescent="0.2">
      <c r="A699" s="94"/>
    </row>
    <row r="700" spans="1:1" x14ac:dyDescent="0.2">
      <c r="A700" s="94"/>
    </row>
    <row r="701" spans="1:1" x14ac:dyDescent="0.2">
      <c r="A701" s="94"/>
    </row>
    <row r="702" spans="1:1" x14ac:dyDescent="0.2">
      <c r="A702" s="94"/>
    </row>
    <row r="703" spans="1:1" x14ac:dyDescent="0.2">
      <c r="A703" s="94"/>
    </row>
    <row r="704" spans="1:1" x14ac:dyDescent="0.2">
      <c r="A704" s="94"/>
    </row>
    <row r="705" spans="1:1" x14ac:dyDescent="0.2">
      <c r="A705" s="94"/>
    </row>
    <row r="706" spans="1:1" x14ac:dyDescent="0.2">
      <c r="A706" s="94"/>
    </row>
    <row r="707" spans="1:1" x14ac:dyDescent="0.2">
      <c r="A707" s="94"/>
    </row>
    <row r="708" spans="1:1" x14ac:dyDescent="0.2">
      <c r="A708" s="94"/>
    </row>
    <row r="709" spans="1:1" x14ac:dyDescent="0.2">
      <c r="A709" s="94"/>
    </row>
    <row r="710" spans="1:1" x14ac:dyDescent="0.2">
      <c r="A710" s="94"/>
    </row>
    <row r="711" spans="1:1" x14ac:dyDescent="0.2">
      <c r="A711" s="94"/>
    </row>
    <row r="712" spans="1:1" x14ac:dyDescent="0.2">
      <c r="A712" s="94"/>
    </row>
    <row r="713" spans="1:1" x14ac:dyDescent="0.2">
      <c r="A713" s="94"/>
    </row>
    <row r="714" spans="1:1" x14ac:dyDescent="0.2">
      <c r="A714" s="94"/>
    </row>
  </sheetData>
  <mergeCells count="5">
    <mergeCell ref="A30:B30"/>
    <mergeCell ref="A31:B31"/>
    <mergeCell ref="A28:B28"/>
    <mergeCell ref="A5:B5"/>
    <mergeCell ref="A29:B29"/>
  </mergeCells>
  <phoneticPr fontId="4" type="noConversion"/>
  <printOptions horizontalCentered="1"/>
  <pageMargins left="3.937007874015748E-2" right="3.937007874015748E-2" top="0.15748031496062992" bottom="0.15748031496062992" header="0" footer="0"/>
  <pageSetup paperSize="9"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7AF486-581F-400D-B710-24FFE0BEAB1F}">
  <dimension ref="C2:I11"/>
  <sheetViews>
    <sheetView workbookViewId="0">
      <selection activeCell="I11" sqref="I11"/>
    </sheetView>
  </sheetViews>
  <sheetFormatPr defaultRowHeight="12.45" x14ac:dyDescent="0.2"/>
  <cols>
    <col min="5" max="5" width="47.75" customWidth="1"/>
  </cols>
  <sheetData>
    <row r="2" spans="3:9" ht="13.1" thickBot="1" x14ac:dyDescent="0.25"/>
    <row r="3" spans="3:9" ht="13.75" thickBot="1" x14ac:dyDescent="0.3">
      <c r="C3" s="280">
        <v>1</v>
      </c>
      <c r="D3" s="281"/>
      <c r="E3" s="282" t="s">
        <v>29</v>
      </c>
      <c r="F3" s="292" t="s">
        <v>521</v>
      </c>
      <c r="G3" s="4" t="s">
        <v>524</v>
      </c>
      <c r="H3" s="291" t="s">
        <v>522</v>
      </c>
      <c r="I3" s="291" t="s">
        <v>497</v>
      </c>
    </row>
    <row r="4" spans="3:9" ht="88.55" customHeight="1" x14ac:dyDescent="0.2">
      <c r="C4" s="152" t="s">
        <v>505</v>
      </c>
      <c r="D4" s="1"/>
      <c r="E4" s="284" t="s">
        <v>506</v>
      </c>
      <c r="F4" s="283" t="s">
        <v>494</v>
      </c>
      <c r="G4" s="283"/>
      <c r="H4" s="290"/>
      <c r="I4" s="290"/>
    </row>
    <row r="5" spans="3:9" ht="44.2" customHeight="1" x14ac:dyDescent="0.2">
      <c r="C5" s="152" t="s">
        <v>507</v>
      </c>
      <c r="D5" s="1"/>
      <c r="E5" s="284" t="s">
        <v>508</v>
      </c>
      <c r="F5" s="283" t="s">
        <v>494</v>
      </c>
      <c r="G5" s="283"/>
      <c r="H5" s="290"/>
      <c r="I5" s="290"/>
    </row>
    <row r="6" spans="3:9" ht="31.6" customHeight="1" x14ac:dyDescent="0.2">
      <c r="C6" s="152" t="s">
        <v>509</v>
      </c>
      <c r="D6" s="1"/>
      <c r="E6" s="284" t="s">
        <v>510</v>
      </c>
      <c r="F6" s="283" t="s">
        <v>179</v>
      </c>
      <c r="G6" s="283"/>
      <c r="H6" s="290"/>
      <c r="I6" s="290"/>
    </row>
    <row r="7" spans="3:9" ht="13.1" x14ac:dyDescent="0.2">
      <c r="C7" s="152" t="s">
        <v>511</v>
      </c>
      <c r="D7" s="1"/>
      <c r="E7" s="284" t="s">
        <v>512</v>
      </c>
      <c r="F7" s="283" t="s">
        <v>513</v>
      </c>
      <c r="G7" s="283"/>
      <c r="H7" s="290"/>
      <c r="I7" s="290"/>
    </row>
    <row r="8" spans="3:9" ht="32.25" customHeight="1" x14ac:dyDescent="0.2">
      <c r="C8" s="152" t="s">
        <v>514</v>
      </c>
      <c r="D8" s="285"/>
      <c r="E8" s="286" t="s">
        <v>515</v>
      </c>
      <c r="F8" s="287" t="s">
        <v>516</v>
      </c>
      <c r="G8" s="287"/>
      <c r="H8" s="290"/>
      <c r="I8" s="290"/>
    </row>
    <row r="9" spans="3:9" ht="24.75" customHeight="1" x14ac:dyDescent="0.2">
      <c r="C9" s="152" t="s">
        <v>517</v>
      </c>
      <c r="D9" s="285"/>
      <c r="E9" s="288" t="s">
        <v>518</v>
      </c>
      <c r="F9" s="287" t="s">
        <v>516</v>
      </c>
      <c r="G9" s="287"/>
      <c r="H9" s="290"/>
      <c r="I9" s="290"/>
    </row>
    <row r="10" spans="3:9" ht="28.5" customHeight="1" x14ac:dyDescent="0.2">
      <c r="C10" s="152" t="s">
        <v>519</v>
      </c>
      <c r="D10" s="1"/>
      <c r="E10" s="289" t="s">
        <v>180</v>
      </c>
      <c r="F10" s="289" t="s">
        <v>520</v>
      </c>
      <c r="G10" s="289"/>
      <c r="H10" s="290"/>
      <c r="I10" s="290"/>
    </row>
    <row r="11" spans="3:9" ht="13.1" x14ac:dyDescent="0.25">
      <c r="C11" s="290"/>
      <c r="D11" s="290"/>
      <c r="E11" s="291" t="s">
        <v>523</v>
      </c>
      <c r="F11" s="290"/>
      <c r="G11" s="290"/>
      <c r="H11" s="290"/>
      <c r="I11" s="293">
        <f>SUM(I4:I10)</f>
        <v>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FB3637-1B8F-4DD5-8E51-C2A37881462A}">
  <sheetPr>
    <pageSetUpPr fitToPage="1"/>
  </sheetPr>
  <dimension ref="A1:V527"/>
  <sheetViews>
    <sheetView view="pageBreakPreview" zoomScaleNormal="130" zoomScaleSheetLayoutView="100" workbookViewId="0">
      <pane xSplit="2" ySplit="5" topLeftCell="C418" activePane="bottomRight" state="frozen"/>
      <selection pane="topRight" activeCell="C1" sqref="C1"/>
      <selection pane="bottomLeft" activeCell="A6" sqref="A6"/>
      <selection pane="bottomRight" activeCell="A425" sqref="A425:D425"/>
    </sheetView>
  </sheetViews>
  <sheetFormatPr defaultColWidth="9.25" defaultRowHeight="16.2" customHeight="1" x14ac:dyDescent="0.2"/>
  <cols>
    <col min="1" max="1" width="10.875" style="54" customWidth="1"/>
    <col min="2" max="2" width="14" style="92" customWidth="1"/>
    <col min="3" max="3" width="61.75" style="231" customWidth="1"/>
    <col min="4" max="4" width="7.375" style="223" customWidth="1"/>
    <col min="5" max="5" width="9.375" style="223" hidden="1" customWidth="1"/>
    <col min="6" max="7" width="12.375" style="222" hidden="1" customWidth="1"/>
    <col min="8" max="8" width="8.25" style="276" hidden="1" customWidth="1"/>
    <col min="9" max="9" width="12.25" style="222" customWidth="1"/>
    <col min="10" max="10" width="17.25" style="222" customWidth="1"/>
    <col min="11" max="11" width="14" style="222" customWidth="1"/>
    <col min="12" max="12" width="17.5" style="54" customWidth="1"/>
    <col min="13" max="16384" width="9.25" style="54"/>
  </cols>
  <sheetData>
    <row r="1" spans="1:22" s="21" customFormat="1" ht="17.7" customHeight="1" x14ac:dyDescent="0.2">
      <c r="A1" s="21" t="s">
        <v>191</v>
      </c>
      <c r="B1" s="172"/>
      <c r="C1" s="123" t="s">
        <v>192</v>
      </c>
      <c r="D1" s="18"/>
      <c r="E1" s="18"/>
      <c r="F1" s="90"/>
      <c r="G1" s="90"/>
      <c r="H1" s="255"/>
      <c r="I1" s="90"/>
      <c r="J1" s="90"/>
      <c r="K1" s="156"/>
    </row>
    <row r="2" spans="1:22" s="21" customFormat="1" ht="17.7" customHeight="1" x14ac:dyDescent="0.2">
      <c r="A2" s="21" t="s">
        <v>193</v>
      </c>
      <c r="B2" s="172"/>
      <c r="C2" s="123" t="s">
        <v>194</v>
      </c>
      <c r="D2" s="18"/>
      <c r="E2" s="18"/>
      <c r="F2" s="90"/>
      <c r="G2" s="90"/>
      <c r="H2" s="255"/>
      <c r="I2" s="90"/>
      <c r="J2" s="90"/>
      <c r="K2" s="156"/>
    </row>
    <row r="3" spans="1:22" s="21" customFormat="1" ht="17.7" customHeight="1" x14ac:dyDescent="0.2">
      <c r="A3" s="21" t="s">
        <v>195</v>
      </c>
      <c r="B3" s="172"/>
      <c r="C3" s="18"/>
      <c r="D3" s="18"/>
      <c r="E3" s="18"/>
      <c r="F3" s="90"/>
      <c r="G3" s="90"/>
      <c r="H3" s="255"/>
      <c r="I3" s="90"/>
      <c r="J3" s="90"/>
      <c r="K3" s="156"/>
    </row>
    <row r="4" spans="1:22" s="21" customFormat="1" ht="17.7" customHeight="1" thickBot="1" x14ac:dyDescent="0.25">
      <c r="A4" s="21" t="s">
        <v>196</v>
      </c>
      <c r="B4" s="172"/>
      <c r="C4" s="18"/>
      <c r="D4" s="18"/>
      <c r="E4" s="18"/>
      <c r="F4" s="90"/>
      <c r="G4" s="90"/>
      <c r="H4" s="255"/>
      <c r="I4" s="90"/>
      <c r="J4" s="90"/>
      <c r="K4" s="156"/>
    </row>
    <row r="5" spans="1:22" s="220" customFormat="1" ht="24.55" customHeight="1" x14ac:dyDescent="0.2">
      <c r="A5" s="311" t="s">
        <v>306</v>
      </c>
      <c r="B5" s="312"/>
      <c r="C5" s="312"/>
      <c r="D5" s="312"/>
      <c r="E5" s="126"/>
      <c r="F5" s="139"/>
      <c r="G5" s="139"/>
      <c r="H5" s="257"/>
      <c r="I5" s="139"/>
      <c r="J5" s="139"/>
      <c r="K5" s="157"/>
      <c r="L5" s="224"/>
      <c r="M5" s="224"/>
      <c r="N5" s="224"/>
      <c r="O5" s="224"/>
      <c r="P5" s="224"/>
      <c r="Q5" s="224"/>
      <c r="R5" s="224"/>
      <c r="S5" s="224"/>
      <c r="T5" s="224"/>
      <c r="U5" s="224"/>
      <c r="V5" s="224"/>
    </row>
    <row r="6" spans="1:22" s="220" customFormat="1" ht="25.2" customHeight="1" x14ac:dyDescent="0.2">
      <c r="A6" s="127" t="s">
        <v>307</v>
      </c>
      <c r="B6" s="64" t="s">
        <v>308</v>
      </c>
      <c r="C6" s="62" t="s">
        <v>199</v>
      </c>
      <c r="D6" s="62" t="s">
        <v>200</v>
      </c>
      <c r="E6" s="64" t="s">
        <v>309</v>
      </c>
      <c r="F6" s="63" t="s">
        <v>310</v>
      </c>
      <c r="G6" s="63" t="s">
        <v>296</v>
      </c>
      <c r="H6" s="258" t="s">
        <v>311</v>
      </c>
      <c r="I6" s="63" t="s">
        <v>201</v>
      </c>
      <c r="J6" s="63" t="s">
        <v>202</v>
      </c>
      <c r="K6" s="146" t="s">
        <v>297</v>
      </c>
      <c r="L6" s="166" t="s">
        <v>527</v>
      </c>
      <c r="M6" s="224"/>
      <c r="N6" s="224"/>
      <c r="O6" s="224"/>
      <c r="P6" s="224"/>
      <c r="Q6" s="224"/>
      <c r="R6" s="224"/>
      <c r="S6" s="224"/>
      <c r="T6" s="224"/>
      <c r="U6" s="224"/>
      <c r="V6" s="224"/>
    </row>
    <row r="7" spans="1:22" s="78" customFormat="1" ht="22.95" customHeight="1" x14ac:dyDescent="0.2">
      <c r="A7" s="127" t="s">
        <v>0</v>
      </c>
      <c r="B7" s="72"/>
      <c r="C7" s="61" t="s">
        <v>204</v>
      </c>
      <c r="D7" s="76"/>
      <c r="E7" s="76"/>
      <c r="F7" s="77"/>
      <c r="G7" s="77"/>
      <c r="H7" s="259"/>
      <c r="I7" s="77"/>
      <c r="J7" s="77"/>
      <c r="K7" s="158">
        <f>'Ps &amp; Gs'!I11</f>
        <v>0</v>
      </c>
      <c r="L7" s="54"/>
      <c r="M7" s="54"/>
      <c r="N7" s="54"/>
      <c r="O7" s="54"/>
      <c r="P7" s="54"/>
      <c r="Q7" s="54"/>
      <c r="R7" s="54"/>
      <c r="S7" s="54"/>
      <c r="T7" s="54"/>
      <c r="U7" s="54"/>
      <c r="V7" s="54"/>
    </row>
    <row r="8" spans="1:22" s="221" customFormat="1" ht="25.2" customHeight="1" x14ac:dyDescent="0.2">
      <c r="A8" s="305" t="s">
        <v>19</v>
      </c>
      <c r="B8" s="306"/>
      <c r="C8" s="306"/>
      <c r="D8" s="306"/>
      <c r="E8" s="204"/>
      <c r="F8" s="205"/>
      <c r="G8" s="206"/>
      <c r="H8" s="260"/>
      <c r="I8" s="205"/>
      <c r="J8" s="206"/>
      <c r="K8" s="159">
        <f>SUM(K7)</f>
        <v>0</v>
      </c>
      <c r="L8" s="54"/>
      <c r="M8" s="54"/>
      <c r="N8" s="54"/>
      <c r="O8" s="54"/>
      <c r="P8" s="54"/>
      <c r="Q8" s="54"/>
      <c r="R8" s="54"/>
      <c r="S8" s="54"/>
      <c r="T8" s="54"/>
      <c r="U8" s="54"/>
      <c r="V8" s="54"/>
    </row>
    <row r="9" spans="1:22" s="78" customFormat="1" ht="22.1" customHeight="1" x14ac:dyDescent="0.2">
      <c r="A9" s="127" t="s">
        <v>1</v>
      </c>
      <c r="B9" s="72"/>
      <c r="C9" s="61" t="s">
        <v>312</v>
      </c>
      <c r="D9" s="62"/>
      <c r="E9" s="87"/>
      <c r="F9" s="73"/>
      <c r="G9" s="77"/>
      <c r="H9" s="261"/>
      <c r="I9" s="73"/>
      <c r="J9" s="77"/>
      <c r="K9" s="158"/>
      <c r="L9" s="54"/>
      <c r="M9" s="54"/>
      <c r="N9" s="54"/>
      <c r="O9" s="54"/>
      <c r="P9" s="54"/>
      <c r="Q9" s="54"/>
      <c r="R9" s="54"/>
      <c r="S9" s="54"/>
      <c r="T9" s="54"/>
      <c r="U9" s="54"/>
      <c r="V9" s="54"/>
    </row>
    <row r="10" spans="1:22" s="155" customFormat="1" ht="40.1" customHeight="1" x14ac:dyDescent="0.2">
      <c r="A10" s="307" t="s">
        <v>492</v>
      </c>
      <c r="B10" s="308"/>
      <c r="C10" s="308"/>
      <c r="D10" s="308"/>
      <c r="E10" s="64"/>
      <c r="F10" s="140"/>
      <c r="G10" s="141"/>
      <c r="H10" s="258"/>
      <c r="I10" s="140" t="s">
        <v>526</v>
      </c>
      <c r="J10" s="249"/>
      <c r="K10" s="160"/>
      <c r="L10" s="213"/>
      <c r="M10" s="213"/>
      <c r="N10" s="213"/>
      <c r="O10" s="213"/>
      <c r="P10" s="213"/>
      <c r="Q10" s="213"/>
      <c r="R10" s="213"/>
      <c r="S10" s="213"/>
      <c r="T10" s="213"/>
      <c r="U10" s="213"/>
      <c r="V10" s="213"/>
    </row>
    <row r="11" spans="1:22" ht="16.2" customHeight="1" x14ac:dyDescent="0.2">
      <c r="A11" s="128">
        <v>1</v>
      </c>
      <c r="B11" s="3"/>
      <c r="C11" s="42" t="s">
        <v>348</v>
      </c>
      <c r="D11" s="11" t="s">
        <v>2</v>
      </c>
      <c r="E11" s="64"/>
      <c r="F11" s="140"/>
      <c r="G11" s="141"/>
      <c r="H11" s="256"/>
      <c r="I11" s="251"/>
      <c r="J11" s="252">
        <f>I11*J10</f>
        <v>0</v>
      </c>
      <c r="K11" s="164">
        <f>I11+J11</f>
        <v>0</v>
      </c>
    </row>
    <row r="12" spans="1:22" ht="16.2" customHeight="1" x14ac:dyDescent="0.2">
      <c r="A12" s="128">
        <v>2</v>
      </c>
      <c r="B12" s="3"/>
      <c r="C12" s="42" t="s">
        <v>349</v>
      </c>
      <c r="D12" s="11" t="s">
        <v>277</v>
      </c>
      <c r="E12" s="64"/>
      <c r="F12" s="140"/>
      <c r="G12" s="141"/>
      <c r="H12" s="262"/>
      <c r="I12" s="251"/>
      <c r="J12" s="252">
        <f>I12*J10</f>
        <v>0</v>
      </c>
      <c r="K12" s="164">
        <f>I12+J12</f>
        <v>0</v>
      </c>
    </row>
    <row r="13" spans="1:22" s="221" customFormat="1" ht="22.95" customHeight="1" x14ac:dyDescent="0.2">
      <c r="A13" s="313" t="s">
        <v>20</v>
      </c>
      <c r="B13" s="314"/>
      <c r="C13" s="314"/>
      <c r="D13" s="314"/>
      <c r="E13" s="207"/>
      <c r="F13" s="208"/>
      <c r="G13" s="209"/>
      <c r="H13" s="263"/>
      <c r="I13" s="208"/>
      <c r="J13" s="209"/>
      <c r="K13" s="147">
        <f>SUM(K11:K12)</f>
        <v>0</v>
      </c>
      <c r="L13" s="54"/>
      <c r="M13" s="54"/>
      <c r="N13" s="54"/>
      <c r="O13" s="54"/>
      <c r="P13" s="54"/>
      <c r="Q13" s="54"/>
      <c r="R13" s="54"/>
      <c r="S13" s="54"/>
      <c r="T13" s="54"/>
      <c r="U13" s="54"/>
      <c r="V13" s="54"/>
    </row>
    <row r="14" spans="1:22" s="78" customFormat="1" ht="16.2" customHeight="1" x14ac:dyDescent="0.2">
      <c r="A14" s="127" t="s">
        <v>3</v>
      </c>
      <c r="B14" s="64"/>
      <c r="C14" s="61" t="s">
        <v>313</v>
      </c>
      <c r="D14" s="62"/>
      <c r="E14" s="87"/>
      <c r="F14" s="73"/>
      <c r="G14" s="77"/>
      <c r="H14" s="261"/>
      <c r="I14" s="73"/>
      <c r="J14" s="77"/>
      <c r="K14" s="158"/>
      <c r="L14" s="54"/>
      <c r="M14" s="54"/>
      <c r="N14" s="54"/>
      <c r="O14" s="54"/>
      <c r="P14" s="54"/>
      <c r="Q14" s="54"/>
      <c r="R14" s="54"/>
      <c r="S14" s="54"/>
      <c r="T14" s="54"/>
      <c r="U14" s="54"/>
      <c r="V14" s="54"/>
    </row>
    <row r="15" spans="1:22" s="91" customFormat="1" ht="27" customHeight="1" x14ac:dyDescent="0.2">
      <c r="A15" s="303" t="s">
        <v>287</v>
      </c>
      <c r="B15" s="304"/>
      <c r="C15" s="304"/>
      <c r="D15" s="304"/>
      <c r="E15" s="64"/>
      <c r="F15" s="140"/>
      <c r="G15" s="141"/>
      <c r="H15" s="258"/>
      <c r="I15" s="140"/>
      <c r="J15" s="141"/>
      <c r="K15" s="160"/>
      <c r="L15" s="92"/>
      <c r="M15" s="92"/>
      <c r="N15" s="92"/>
      <c r="O15" s="92"/>
      <c r="P15" s="92"/>
      <c r="Q15" s="92"/>
      <c r="R15" s="92"/>
      <c r="S15" s="92"/>
      <c r="T15" s="92"/>
      <c r="U15" s="92"/>
      <c r="V15" s="92"/>
    </row>
    <row r="16" spans="1:22" s="78" customFormat="1" ht="16.2" customHeight="1" x14ac:dyDescent="0.2">
      <c r="A16" s="127">
        <v>1</v>
      </c>
      <c r="B16" s="72"/>
      <c r="C16" s="69" t="s">
        <v>314</v>
      </c>
      <c r="D16" s="62"/>
      <c r="E16" s="87"/>
      <c r="F16" s="73"/>
      <c r="G16" s="77"/>
      <c r="H16" s="261"/>
      <c r="I16" s="73"/>
      <c r="J16" s="77"/>
      <c r="K16" s="158"/>
      <c r="L16" s="54"/>
      <c r="M16" s="54"/>
      <c r="N16" s="54"/>
      <c r="O16" s="54"/>
      <c r="P16" s="54"/>
      <c r="Q16" s="54"/>
      <c r="R16" s="54"/>
      <c r="S16" s="54"/>
      <c r="T16" s="54"/>
      <c r="U16" s="54"/>
      <c r="V16" s="54"/>
    </row>
    <row r="17" spans="1:22" ht="14.4" x14ac:dyDescent="0.2">
      <c r="A17" s="128">
        <v>1.1000000000000001</v>
      </c>
      <c r="B17" s="35" t="s">
        <v>38</v>
      </c>
      <c r="C17" s="45" t="s">
        <v>31</v>
      </c>
      <c r="D17" s="43" t="s">
        <v>21</v>
      </c>
      <c r="E17" s="87"/>
      <c r="F17" s="73"/>
      <c r="G17" s="77"/>
      <c r="H17" s="264"/>
      <c r="I17" s="232"/>
      <c r="J17" s="51">
        <f>SUM(H17*I17)</f>
        <v>0</v>
      </c>
      <c r="K17" s="161">
        <f>SUM(G17+J17)</f>
        <v>0</v>
      </c>
    </row>
    <row r="18" spans="1:22" ht="13.95" customHeight="1" x14ac:dyDescent="0.2">
      <c r="A18" s="129">
        <v>1.2</v>
      </c>
      <c r="B18" s="35" t="s">
        <v>38</v>
      </c>
      <c r="C18" s="45" t="s">
        <v>182</v>
      </c>
      <c r="D18" s="43" t="s">
        <v>21</v>
      </c>
      <c r="E18" s="87"/>
      <c r="F18" s="73"/>
      <c r="G18" s="77"/>
      <c r="H18" s="264"/>
      <c r="I18" s="232"/>
      <c r="J18" s="51">
        <f t="shared" ref="J18:J26" si="0">SUM(H18*I18)</f>
        <v>0</v>
      </c>
      <c r="K18" s="161">
        <f t="shared" ref="K18:K26" si="1">SUM(G18+J18)</f>
        <v>0</v>
      </c>
    </row>
    <row r="19" spans="1:22" ht="13.95" customHeight="1" x14ac:dyDescent="0.2">
      <c r="A19" s="128">
        <v>1.3</v>
      </c>
      <c r="B19" s="35" t="s">
        <v>38</v>
      </c>
      <c r="C19" s="45" t="s">
        <v>30</v>
      </c>
      <c r="D19" s="43" t="s">
        <v>21</v>
      </c>
      <c r="E19" s="87"/>
      <c r="F19" s="73"/>
      <c r="G19" s="77"/>
      <c r="H19" s="264"/>
      <c r="I19" s="232"/>
      <c r="J19" s="51">
        <f t="shared" si="0"/>
        <v>0</v>
      </c>
      <c r="K19" s="161">
        <f t="shared" si="1"/>
        <v>0</v>
      </c>
    </row>
    <row r="20" spans="1:22" ht="13.95" customHeight="1" x14ac:dyDescent="0.2">
      <c r="A20" s="129">
        <v>1.4</v>
      </c>
      <c r="B20" s="35" t="s">
        <v>38</v>
      </c>
      <c r="C20" s="45" t="s">
        <v>183</v>
      </c>
      <c r="D20" s="43" t="s">
        <v>21</v>
      </c>
      <c r="E20" s="87"/>
      <c r="F20" s="73"/>
      <c r="G20" s="77"/>
      <c r="H20" s="264"/>
      <c r="I20" s="232"/>
      <c r="J20" s="51">
        <f t="shared" si="0"/>
        <v>0</v>
      </c>
      <c r="K20" s="161">
        <f t="shared" si="1"/>
        <v>0</v>
      </c>
    </row>
    <row r="21" spans="1:22" ht="13.95" customHeight="1" x14ac:dyDescent="0.2">
      <c r="A21" s="129">
        <v>1.5</v>
      </c>
      <c r="B21" s="36" t="s">
        <v>141</v>
      </c>
      <c r="C21" s="45" t="s">
        <v>142</v>
      </c>
      <c r="D21" s="43" t="s">
        <v>21</v>
      </c>
      <c r="E21" s="87"/>
      <c r="F21" s="73"/>
      <c r="G21" s="77"/>
      <c r="H21" s="264"/>
      <c r="I21" s="232"/>
      <c r="J21" s="51">
        <f t="shared" si="0"/>
        <v>0</v>
      </c>
      <c r="K21" s="161">
        <f t="shared" si="1"/>
        <v>0</v>
      </c>
    </row>
    <row r="22" spans="1:22" ht="13.95" customHeight="1" x14ac:dyDescent="0.2">
      <c r="A22" s="129">
        <v>1.5999999999999999</v>
      </c>
      <c r="B22" s="36" t="s">
        <v>141</v>
      </c>
      <c r="C22" s="45" t="s">
        <v>184</v>
      </c>
      <c r="D22" s="43" t="s">
        <v>21</v>
      </c>
      <c r="E22" s="87"/>
      <c r="F22" s="73"/>
      <c r="G22" s="77"/>
      <c r="H22" s="264"/>
      <c r="I22" s="232"/>
      <c r="J22" s="51">
        <f t="shared" si="0"/>
        <v>0</v>
      </c>
      <c r="K22" s="161">
        <f t="shared" si="1"/>
        <v>0</v>
      </c>
    </row>
    <row r="23" spans="1:22" ht="13.95" customHeight="1" x14ac:dyDescent="0.2">
      <c r="A23" s="129">
        <v>1.7</v>
      </c>
      <c r="B23" s="35" t="s">
        <v>38</v>
      </c>
      <c r="C23" s="45" t="s">
        <v>32</v>
      </c>
      <c r="D23" s="43" t="s">
        <v>21</v>
      </c>
      <c r="E23" s="87"/>
      <c r="F23" s="73"/>
      <c r="G23" s="77"/>
      <c r="H23" s="264"/>
      <c r="I23" s="232"/>
      <c r="J23" s="51">
        <f t="shared" si="0"/>
        <v>0</v>
      </c>
      <c r="K23" s="161">
        <f t="shared" si="1"/>
        <v>0</v>
      </c>
      <c r="L23" s="302" t="s">
        <v>528</v>
      </c>
    </row>
    <row r="24" spans="1:22" ht="13.95" customHeight="1" x14ac:dyDescent="0.2">
      <c r="A24" s="129">
        <v>1.7999999999999998</v>
      </c>
      <c r="B24" s="35" t="s">
        <v>38</v>
      </c>
      <c r="C24" s="45" t="s">
        <v>185</v>
      </c>
      <c r="D24" s="43" t="s">
        <v>21</v>
      </c>
      <c r="E24" s="87"/>
      <c r="F24" s="73"/>
      <c r="G24" s="77"/>
      <c r="H24" s="264"/>
      <c r="I24" s="232"/>
      <c r="J24" s="51">
        <f t="shared" si="0"/>
        <v>0</v>
      </c>
      <c r="K24" s="161">
        <f t="shared" si="1"/>
        <v>0</v>
      </c>
      <c r="L24" s="302"/>
    </row>
    <row r="25" spans="1:22" ht="13.95" customHeight="1" x14ac:dyDescent="0.2">
      <c r="A25" s="129">
        <v>1.9</v>
      </c>
      <c r="B25" s="35" t="s">
        <v>38</v>
      </c>
      <c r="C25" s="45" t="s">
        <v>33</v>
      </c>
      <c r="D25" s="43" t="s">
        <v>21</v>
      </c>
      <c r="E25" s="87"/>
      <c r="F25" s="73"/>
      <c r="G25" s="77"/>
      <c r="H25" s="264"/>
      <c r="I25" s="232"/>
      <c r="J25" s="51">
        <f t="shared" si="0"/>
        <v>0</v>
      </c>
      <c r="K25" s="161">
        <f t="shared" si="1"/>
        <v>0</v>
      </c>
      <c r="L25" s="302"/>
    </row>
    <row r="26" spans="1:22" ht="13.95" customHeight="1" x14ac:dyDescent="0.2">
      <c r="A26" s="130">
        <v>1.1000000000000001</v>
      </c>
      <c r="B26" s="35" t="s">
        <v>38</v>
      </c>
      <c r="C26" s="45" t="s">
        <v>186</v>
      </c>
      <c r="D26" s="43" t="s">
        <v>21</v>
      </c>
      <c r="E26" s="87"/>
      <c r="F26" s="73"/>
      <c r="G26" s="77"/>
      <c r="H26" s="264"/>
      <c r="I26" s="232"/>
      <c r="J26" s="51">
        <f t="shared" si="0"/>
        <v>0</v>
      </c>
      <c r="K26" s="161">
        <f t="shared" si="1"/>
        <v>0</v>
      </c>
      <c r="L26" s="302"/>
    </row>
    <row r="27" spans="1:22" s="78" customFormat="1" ht="16.2" customHeight="1" x14ac:dyDescent="0.2">
      <c r="A27" s="127">
        <v>2</v>
      </c>
      <c r="B27" s="75"/>
      <c r="C27" s="69" t="s">
        <v>315</v>
      </c>
      <c r="D27" s="76"/>
      <c r="E27" s="87"/>
      <c r="F27" s="73"/>
      <c r="G27" s="77"/>
      <c r="H27" s="262"/>
      <c r="I27" s="71"/>
      <c r="J27" s="77"/>
      <c r="K27" s="158"/>
      <c r="L27" s="54"/>
      <c r="M27" s="54"/>
      <c r="N27" s="54"/>
      <c r="O27" s="54"/>
      <c r="P27" s="54"/>
      <c r="Q27" s="54"/>
      <c r="R27" s="54"/>
      <c r="S27" s="54"/>
      <c r="T27" s="54"/>
      <c r="U27" s="54"/>
      <c r="V27" s="54"/>
    </row>
    <row r="28" spans="1:22" ht="13.95" customHeight="1" x14ac:dyDescent="0.2">
      <c r="A28" s="128">
        <v>2.1</v>
      </c>
      <c r="B28" s="35" t="s">
        <v>37</v>
      </c>
      <c r="C28" s="45" t="s">
        <v>82</v>
      </c>
      <c r="D28" s="43" t="s">
        <v>21</v>
      </c>
      <c r="E28" s="87"/>
      <c r="F28" s="73"/>
      <c r="G28" s="77"/>
      <c r="H28" s="264"/>
      <c r="I28" s="232"/>
      <c r="J28" s="51">
        <f t="shared" ref="J28:J45" si="2">SUM(H28*I28)</f>
        <v>0</v>
      </c>
      <c r="K28" s="161">
        <f t="shared" ref="K28:K45" si="3">SUM(G28+J28)</f>
        <v>0</v>
      </c>
    </row>
    <row r="29" spans="1:22" ht="13.95" customHeight="1" x14ac:dyDescent="0.2">
      <c r="A29" s="129">
        <v>2.2000000000000002</v>
      </c>
      <c r="B29" s="35" t="s">
        <v>37</v>
      </c>
      <c r="C29" s="45" t="s">
        <v>181</v>
      </c>
      <c r="D29" s="43" t="s">
        <v>21</v>
      </c>
      <c r="E29" s="87"/>
      <c r="F29" s="73"/>
      <c r="G29" s="77"/>
      <c r="H29" s="264"/>
      <c r="I29" s="232"/>
      <c r="J29" s="51">
        <f t="shared" si="2"/>
        <v>0</v>
      </c>
      <c r="K29" s="161">
        <f t="shared" si="3"/>
        <v>0</v>
      </c>
    </row>
    <row r="30" spans="1:22" ht="13.95" customHeight="1" x14ac:dyDescent="0.2">
      <c r="A30" s="128">
        <v>2.2999999999999998</v>
      </c>
      <c r="B30" s="35" t="s">
        <v>37</v>
      </c>
      <c r="C30" s="45" t="s">
        <v>86</v>
      </c>
      <c r="D30" s="43" t="s">
        <v>21</v>
      </c>
      <c r="E30" s="87"/>
      <c r="F30" s="73"/>
      <c r="G30" s="77"/>
      <c r="H30" s="264"/>
      <c r="I30" s="232"/>
      <c r="J30" s="51">
        <f>SUM(H30*I30)</f>
        <v>0</v>
      </c>
      <c r="K30" s="161">
        <f>SUM(G30+J30)</f>
        <v>0</v>
      </c>
    </row>
    <row r="31" spans="1:22" ht="13.95" customHeight="1" x14ac:dyDescent="0.2">
      <c r="A31" s="129">
        <v>2.4</v>
      </c>
      <c r="B31" s="35" t="s">
        <v>37</v>
      </c>
      <c r="C31" s="45" t="s">
        <v>350</v>
      </c>
      <c r="D31" s="43" t="s">
        <v>21</v>
      </c>
      <c r="E31" s="87"/>
      <c r="F31" s="73"/>
      <c r="G31" s="77"/>
      <c r="H31" s="264"/>
      <c r="I31" s="233"/>
      <c r="J31" s="52">
        <f>SUM(H31*I31)</f>
        <v>0</v>
      </c>
      <c r="K31" s="164">
        <f>SUM(G31+J31)</f>
        <v>0</v>
      </c>
    </row>
    <row r="32" spans="1:22" ht="13.95" customHeight="1" x14ac:dyDescent="0.2">
      <c r="A32" s="128">
        <v>2.5</v>
      </c>
      <c r="B32" s="35" t="s">
        <v>37</v>
      </c>
      <c r="C32" s="45" t="s">
        <v>351</v>
      </c>
      <c r="D32" s="43" t="s">
        <v>21</v>
      </c>
      <c r="E32" s="87"/>
      <c r="F32" s="73"/>
      <c r="G32" s="77"/>
      <c r="H32" s="264"/>
      <c r="I32" s="233"/>
      <c r="J32" s="52">
        <f>SUM(H32*I32)</f>
        <v>0</v>
      </c>
      <c r="K32" s="164">
        <f>SUM(G32+J32)</f>
        <v>0</v>
      </c>
    </row>
    <row r="33" spans="1:22" ht="13.95" customHeight="1" x14ac:dyDescent="0.2">
      <c r="A33" s="129">
        <v>2.6</v>
      </c>
      <c r="B33" s="35" t="s">
        <v>37</v>
      </c>
      <c r="C33" s="45" t="s">
        <v>352</v>
      </c>
      <c r="D33" s="43" t="s">
        <v>21</v>
      </c>
      <c r="E33" s="87"/>
      <c r="F33" s="73"/>
      <c r="G33" s="77"/>
      <c r="H33" s="264"/>
      <c r="I33" s="233"/>
      <c r="J33" s="52">
        <f>SUM(H33*I33)</f>
        <v>0</v>
      </c>
      <c r="K33" s="164">
        <f>SUM(G33+J33)</f>
        <v>0</v>
      </c>
    </row>
    <row r="34" spans="1:22" ht="13.95" customHeight="1" x14ac:dyDescent="0.2">
      <c r="A34" s="128">
        <v>2.7</v>
      </c>
      <c r="B34" s="35" t="s">
        <v>37</v>
      </c>
      <c r="C34" s="45" t="s">
        <v>83</v>
      </c>
      <c r="D34" s="43" t="s">
        <v>21</v>
      </c>
      <c r="E34" s="87"/>
      <c r="F34" s="73"/>
      <c r="G34" s="77"/>
      <c r="H34" s="264"/>
      <c r="I34" s="232"/>
      <c r="J34" s="51">
        <f t="shared" si="2"/>
        <v>0</v>
      </c>
      <c r="K34" s="161">
        <f t="shared" si="3"/>
        <v>0</v>
      </c>
    </row>
    <row r="35" spans="1:22" ht="13.95" customHeight="1" x14ac:dyDescent="0.2">
      <c r="A35" s="129">
        <v>2.8</v>
      </c>
      <c r="B35" s="35" t="s">
        <v>37</v>
      </c>
      <c r="C35" s="45" t="s">
        <v>187</v>
      </c>
      <c r="D35" s="43" t="s">
        <v>21</v>
      </c>
      <c r="E35" s="87"/>
      <c r="F35" s="73"/>
      <c r="G35" s="77"/>
      <c r="H35" s="264"/>
      <c r="I35" s="232"/>
      <c r="J35" s="51">
        <f t="shared" si="2"/>
        <v>0</v>
      </c>
      <c r="K35" s="161">
        <f t="shared" si="3"/>
        <v>0</v>
      </c>
    </row>
    <row r="36" spans="1:22" ht="13.95" customHeight="1" x14ac:dyDescent="0.2">
      <c r="A36" s="128">
        <v>2.9</v>
      </c>
      <c r="B36" s="35" t="s">
        <v>37</v>
      </c>
      <c r="C36" s="45" t="s">
        <v>157</v>
      </c>
      <c r="D36" s="43" t="s">
        <v>21</v>
      </c>
      <c r="E36" s="87"/>
      <c r="F36" s="73"/>
      <c r="G36" s="77"/>
      <c r="H36" s="264"/>
      <c r="I36" s="232"/>
      <c r="J36" s="51">
        <f t="shared" si="2"/>
        <v>0</v>
      </c>
      <c r="K36" s="161">
        <f t="shared" si="3"/>
        <v>0</v>
      </c>
    </row>
    <row r="37" spans="1:22" ht="16.2" customHeight="1" x14ac:dyDescent="0.2">
      <c r="A37" s="128">
        <v>2.13</v>
      </c>
      <c r="B37" s="35" t="s">
        <v>37</v>
      </c>
      <c r="C37" s="45" t="s">
        <v>84</v>
      </c>
      <c r="D37" s="43" t="s">
        <v>21</v>
      </c>
      <c r="E37" s="87"/>
      <c r="F37" s="73"/>
      <c r="G37" s="77"/>
      <c r="H37" s="264"/>
      <c r="I37" s="232"/>
      <c r="J37" s="51">
        <f t="shared" si="2"/>
        <v>0</v>
      </c>
      <c r="K37" s="161">
        <f t="shared" si="3"/>
        <v>0</v>
      </c>
    </row>
    <row r="38" spans="1:22" ht="16.2" customHeight="1" x14ac:dyDescent="0.2">
      <c r="A38" s="130">
        <v>2.14</v>
      </c>
      <c r="B38" s="35" t="s">
        <v>37</v>
      </c>
      <c r="C38" s="45" t="s">
        <v>188</v>
      </c>
      <c r="D38" s="43" t="s">
        <v>21</v>
      </c>
      <c r="E38" s="87"/>
      <c r="F38" s="73"/>
      <c r="G38" s="77"/>
      <c r="H38" s="264"/>
      <c r="I38" s="232"/>
      <c r="J38" s="51">
        <f t="shared" si="2"/>
        <v>0</v>
      </c>
      <c r="K38" s="161">
        <f t="shared" si="3"/>
        <v>0</v>
      </c>
    </row>
    <row r="39" spans="1:22" ht="16.2" customHeight="1" x14ac:dyDescent="0.2">
      <c r="A39" s="128">
        <v>2.15</v>
      </c>
      <c r="B39" s="35" t="s">
        <v>37</v>
      </c>
      <c r="C39" s="45" t="s">
        <v>158</v>
      </c>
      <c r="D39" s="43" t="s">
        <v>21</v>
      </c>
      <c r="E39" s="87"/>
      <c r="F39" s="73"/>
      <c r="G39" s="77"/>
      <c r="H39" s="264"/>
      <c r="I39" s="232"/>
      <c r="J39" s="51">
        <f t="shared" si="2"/>
        <v>0</v>
      </c>
      <c r="K39" s="161">
        <f t="shared" si="3"/>
        <v>0</v>
      </c>
    </row>
    <row r="40" spans="1:22" ht="16.2" customHeight="1" x14ac:dyDescent="0.2">
      <c r="A40" s="130">
        <v>2.16</v>
      </c>
      <c r="B40" s="35" t="s">
        <v>37</v>
      </c>
      <c r="C40" s="45" t="s">
        <v>85</v>
      </c>
      <c r="D40" s="43" t="s">
        <v>21</v>
      </c>
      <c r="E40" s="87"/>
      <c r="F40" s="73"/>
      <c r="G40" s="77"/>
      <c r="H40" s="264"/>
      <c r="I40" s="232"/>
      <c r="J40" s="51">
        <f t="shared" si="2"/>
        <v>0</v>
      </c>
      <c r="K40" s="161">
        <f t="shared" si="3"/>
        <v>0</v>
      </c>
    </row>
    <row r="41" spans="1:22" ht="16.2" customHeight="1" x14ac:dyDescent="0.2">
      <c r="A41" s="128">
        <v>2.17</v>
      </c>
      <c r="B41" s="35" t="s">
        <v>37</v>
      </c>
      <c r="C41" s="45" t="s">
        <v>189</v>
      </c>
      <c r="D41" s="43" t="s">
        <v>21</v>
      </c>
      <c r="E41" s="87"/>
      <c r="F41" s="73"/>
      <c r="G41" s="77"/>
      <c r="H41" s="264"/>
      <c r="I41" s="232"/>
      <c r="J41" s="51">
        <f t="shared" si="2"/>
        <v>0</v>
      </c>
      <c r="K41" s="161">
        <f t="shared" si="3"/>
        <v>0</v>
      </c>
    </row>
    <row r="42" spans="1:22" ht="16.2" customHeight="1" x14ac:dyDescent="0.2">
      <c r="A42" s="130">
        <v>2.1800000000000002</v>
      </c>
      <c r="B42" s="35" t="s">
        <v>37</v>
      </c>
      <c r="C42" s="45" t="s">
        <v>159</v>
      </c>
      <c r="D42" s="43" t="s">
        <v>21</v>
      </c>
      <c r="E42" s="87"/>
      <c r="F42" s="73"/>
      <c r="G42" s="77"/>
      <c r="H42" s="264"/>
      <c r="I42" s="232"/>
      <c r="J42" s="51">
        <f t="shared" si="2"/>
        <v>0</v>
      </c>
      <c r="K42" s="161">
        <f t="shared" si="3"/>
        <v>0</v>
      </c>
    </row>
    <row r="43" spans="1:22" ht="16.2" customHeight="1" x14ac:dyDescent="0.2">
      <c r="A43" s="128">
        <v>2.19</v>
      </c>
      <c r="B43" s="35" t="s">
        <v>37</v>
      </c>
      <c r="C43" s="45" t="s">
        <v>457</v>
      </c>
      <c r="D43" s="43" t="s">
        <v>21</v>
      </c>
      <c r="E43" s="87"/>
      <c r="F43" s="73"/>
      <c r="G43" s="77"/>
      <c r="H43" s="264"/>
      <c r="I43" s="233"/>
      <c r="J43" s="52">
        <f t="shared" si="2"/>
        <v>0</v>
      </c>
      <c r="K43" s="164">
        <f t="shared" si="3"/>
        <v>0</v>
      </c>
    </row>
    <row r="44" spans="1:22" ht="16.2" customHeight="1" x14ac:dyDescent="0.2">
      <c r="A44" s="130">
        <v>2.2000000000000002</v>
      </c>
      <c r="B44" s="35" t="s">
        <v>37</v>
      </c>
      <c r="C44" s="45" t="s">
        <v>458</v>
      </c>
      <c r="D44" s="43" t="s">
        <v>21</v>
      </c>
      <c r="E44" s="87"/>
      <c r="F44" s="73"/>
      <c r="G44" s="77"/>
      <c r="H44" s="264"/>
      <c r="I44" s="233"/>
      <c r="J44" s="52">
        <f t="shared" si="2"/>
        <v>0</v>
      </c>
      <c r="K44" s="164">
        <f t="shared" si="3"/>
        <v>0</v>
      </c>
    </row>
    <row r="45" spans="1:22" ht="16.2" customHeight="1" x14ac:dyDescent="0.2">
      <c r="A45" s="128">
        <v>2.21</v>
      </c>
      <c r="B45" s="35" t="s">
        <v>37</v>
      </c>
      <c r="C45" s="45" t="s">
        <v>459</v>
      </c>
      <c r="D45" s="43" t="s">
        <v>21</v>
      </c>
      <c r="E45" s="87"/>
      <c r="F45" s="73"/>
      <c r="G45" s="77"/>
      <c r="H45" s="264"/>
      <c r="I45" s="233"/>
      <c r="J45" s="52">
        <f t="shared" si="2"/>
        <v>0</v>
      </c>
      <c r="K45" s="164">
        <f t="shared" si="3"/>
        <v>0</v>
      </c>
    </row>
    <row r="46" spans="1:22" s="78" customFormat="1" ht="16.2" customHeight="1" x14ac:dyDescent="0.2">
      <c r="A46" s="127">
        <v>3</v>
      </c>
      <c r="B46" s="75"/>
      <c r="C46" s="69" t="s">
        <v>316</v>
      </c>
      <c r="D46" s="76"/>
      <c r="E46" s="70"/>
      <c r="F46" s="71"/>
      <c r="G46" s="77"/>
      <c r="H46" s="262"/>
      <c r="I46" s="71"/>
      <c r="J46" s="77"/>
      <c r="K46" s="158"/>
      <c r="L46" s="54"/>
      <c r="M46" s="54"/>
      <c r="N46" s="54"/>
      <c r="O46" s="54"/>
      <c r="P46" s="54"/>
      <c r="Q46" s="54"/>
      <c r="R46" s="54"/>
      <c r="S46" s="54"/>
      <c r="T46" s="54"/>
      <c r="U46" s="54"/>
      <c r="V46" s="54"/>
    </row>
    <row r="47" spans="1:22" ht="16.2" customHeight="1" x14ac:dyDescent="0.2">
      <c r="A47" s="128">
        <v>3.1</v>
      </c>
      <c r="B47" s="35" t="s">
        <v>37</v>
      </c>
      <c r="C47" s="45" t="s">
        <v>89</v>
      </c>
      <c r="D47" s="43" t="s">
        <v>21</v>
      </c>
      <c r="E47" s="70"/>
      <c r="F47" s="71"/>
      <c r="G47" s="77"/>
      <c r="H47" s="264"/>
      <c r="I47" s="232"/>
      <c r="J47" s="51">
        <f>SUM(H47*I47)</f>
        <v>0</v>
      </c>
      <c r="K47" s="161">
        <f>SUM(G47+J47)</f>
        <v>0</v>
      </c>
    </row>
    <row r="48" spans="1:22" ht="16.2" customHeight="1" x14ac:dyDescent="0.2">
      <c r="A48" s="128">
        <v>3.2</v>
      </c>
      <c r="B48" s="35" t="s">
        <v>37</v>
      </c>
      <c r="C48" s="45" t="s">
        <v>190</v>
      </c>
      <c r="D48" s="43" t="s">
        <v>21</v>
      </c>
      <c r="E48" s="70"/>
      <c r="F48" s="71"/>
      <c r="G48" s="77"/>
      <c r="H48" s="264"/>
      <c r="I48" s="232"/>
      <c r="J48" s="51">
        <f>SUM(H48*I48)</f>
        <v>0</v>
      </c>
      <c r="K48" s="161">
        <f>SUM(G48+J48)</f>
        <v>0</v>
      </c>
    </row>
    <row r="49" spans="1:22" ht="16.2" customHeight="1" x14ac:dyDescent="0.2">
      <c r="A49" s="128">
        <v>3.3</v>
      </c>
      <c r="B49" s="35" t="s">
        <v>37</v>
      </c>
      <c r="C49" s="45" t="s">
        <v>90</v>
      </c>
      <c r="D49" s="43" t="s">
        <v>21</v>
      </c>
      <c r="E49" s="70"/>
      <c r="F49" s="71"/>
      <c r="G49" s="77"/>
      <c r="H49" s="264"/>
      <c r="I49" s="232"/>
      <c r="J49" s="51">
        <f>SUM(H49*I49)</f>
        <v>0</v>
      </c>
      <c r="K49" s="161">
        <f>SUM(G49+J49)</f>
        <v>0</v>
      </c>
    </row>
    <row r="50" spans="1:22" s="78" customFormat="1" ht="24.4" customHeight="1" x14ac:dyDescent="0.2">
      <c r="A50" s="127">
        <v>4</v>
      </c>
      <c r="B50" s="75"/>
      <c r="C50" s="69" t="s">
        <v>432</v>
      </c>
      <c r="D50" s="76"/>
      <c r="E50" s="70"/>
      <c r="F50" s="71"/>
      <c r="G50" s="77"/>
      <c r="H50" s="262"/>
      <c r="I50" s="71"/>
      <c r="J50" s="77"/>
      <c r="K50" s="158"/>
      <c r="L50" s="54"/>
      <c r="M50" s="54"/>
      <c r="N50" s="54"/>
      <c r="O50" s="54"/>
      <c r="P50" s="54"/>
      <c r="Q50" s="54"/>
      <c r="R50" s="54"/>
      <c r="S50" s="54"/>
      <c r="T50" s="54"/>
      <c r="U50" s="54"/>
      <c r="V50" s="54"/>
    </row>
    <row r="51" spans="1:22" ht="28.8" x14ac:dyDescent="0.2">
      <c r="A51" s="128">
        <v>4.0999999999999996</v>
      </c>
      <c r="B51" s="35" t="s">
        <v>37</v>
      </c>
      <c r="C51" s="45" t="s">
        <v>93</v>
      </c>
      <c r="D51" s="43" t="s">
        <v>21</v>
      </c>
      <c r="E51" s="70"/>
      <c r="F51" s="71"/>
      <c r="G51" s="77"/>
      <c r="H51" s="264"/>
      <c r="I51" s="232"/>
      <c r="J51" s="51">
        <f t="shared" ref="J51:J63" si="4">SUM(H51*I51)</f>
        <v>0</v>
      </c>
      <c r="K51" s="161">
        <f t="shared" ref="K51:K63" si="5">SUM(G51+J51)</f>
        <v>0</v>
      </c>
    </row>
    <row r="52" spans="1:22" ht="28.8" x14ac:dyDescent="0.2">
      <c r="A52" s="128">
        <v>4.2</v>
      </c>
      <c r="B52" s="35" t="s">
        <v>37</v>
      </c>
      <c r="C52" s="45" t="s">
        <v>91</v>
      </c>
      <c r="D52" s="43" t="s">
        <v>21</v>
      </c>
      <c r="E52" s="70"/>
      <c r="F52" s="71"/>
      <c r="G52" s="77"/>
      <c r="H52" s="264"/>
      <c r="I52" s="232"/>
      <c r="J52" s="51">
        <f t="shared" si="4"/>
        <v>0</v>
      </c>
      <c r="K52" s="161">
        <f t="shared" si="5"/>
        <v>0</v>
      </c>
    </row>
    <row r="53" spans="1:22" ht="28.8" x14ac:dyDescent="0.2">
      <c r="A53" s="129">
        <v>4.3</v>
      </c>
      <c r="B53" s="35" t="s">
        <v>37</v>
      </c>
      <c r="C53" s="45" t="s">
        <v>92</v>
      </c>
      <c r="D53" s="43" t="s">
        <v>21</v>
      </c>
      <c r="E53" s="70"/>
      <c r="F53" s="71"/>
      <c r="G53" s="77"/>
      <c r="H53" s="264"/>
      <c r="I53" s="232"/>
      <c r="J53" s="51">
        <f t="shared" si="4"/>
        <v>0</v>
      </c>
      <c r="K53" s="161">
        <f t="shared" si="5"/>
        <v>0</v>
      </c>
    </row>
    <row r="54" spans="1:22" ht="28.15" customHeight="1" x14ac:dyDescent="0.2">
      <c r="A54" s="128">
        <v>4.4000000000000004</v>
      </c>
      <c r="B54" s="35" t="s">
        <v>37</v>
      </c>
      <c r="C54" s="45" t="s">
        <v>94</v>
      </c>
      <c r="D54" s="43" t="s">
        <v>21</v>
      </c>
      <c r="E54" s="70"/>
      <c r="F54" s="71"/>
      <c r="G54" s="77"/>
      <c r="H54" s="264"/>
      <c r="I54" s="232"/>
      <c r="J54" s="51">
        <f t="shared" si="4"/>
        <v>0</v>
      </c>
      <c r="K54" s="161">
        <f t="shared" si="5"/>
        <v>0</v>
      </c>
    </row>
    <row r="55" spans="1:22" ht="28.15" customHeight="1" x14ac:dyDescent="0.2">
      <c r="A55" s="128">
        <v>4.5</v>
      </c>
      <c r="B55" s="35" t="s">
        <v>37</v>
      </c>
      <c r="C55" s="45" t="s">
        <v>95</v>
      </c>
      <c r="D55" s="43" t="s">
        <v>21</v>
      </c>
      <c r="E55" s="70"/>
      <c r="F55" s="71"/>
      <c r="G55" s="77"/>
      <c r="H55" s="264"/>
      <c r="I55" s="232"/>
      <c r="J55" s="51">
        <f t="shared" si="4"/>
        <v>0</v>
      </c>
      <c r="K55" s="161">
        <f t="shared" si="5"/>
        <v>0</v>
      </c>
    </row>
    <row r="56" spans="1:22" ht="28.15" customHeight="1" x14ac:dyDescent="0.2">
      <c r="A56" s="129">
        <v>4.5999999999999996</v>
      </c>
      <c r="B56" s="35" t="s">
        <v>37</v>
      </c>
      <c r="C56" s="45" t="s">
        <v>98</v>
      </c>
      <c r="D56" s="43" t="s">
        <v>21</v>
      </c>
      <c r="E56" s="70"/>
      <c r="F56" s="71"/>
      <c r="G56" s="77"/>
      <c r="H56" s="264"/>
      <c r="I56" s="232"/>
      <c r="J56" s="51">
        <f t="shared" si="4"/>
        <v>0</v>
      </c>
      <c r="K56" s="161">
        <f t="shared" si="5"/>
        <v>0</v>
      </c>
    </row>
    <row r="57" spans="1:22" ht="28.15" customHeight="1" x14ac:dyDescent="0.2">
      <c r="A57" s="128">
        <v>4.7</v>
      </c>
      <c r="B57" s="35" t="s">
        <v>37</v>
      </c>
      <c r="C57" s="45" t="s">
        <v>99</v>
      </c>
      <c r="D57" s="43" t="s">
        <v>21</v>
      </c>
      <c r="E57" s="70"/>
      <c r="F57" s="71"/>
      <c r="G57" s="77"/>
      <c r="H57" s="264"/>
      <c r="I57" s="232"/>
      <c r="J57" s="51">
        <f t="shared" si="4"/>
        <v>0</v>
      </c>
      <c r="K57" s="161">
        <f t="shared" si="5"/>
        <v>0</v>
      </c>
    </row>
    <row r="58" spans="1:22" ht="28.15" customHeight="1" x14ac:dyDescent="0.2">
      <c r="A58" s="128">
        <v>4.8</v>
      </c>
      <c r="B58" s="35" t="s">
        <v>37</v>
      </c>
      <c r="C58" s="45" t="s">
        <v>281</v>
      </c>
      <c r="D58" s="43" t="s">
        <v>21</v>
      </c>
      <c r="E58" s="70"/>
      <c r="F58" s="71"/>
      <c r="G58" s="77"/>
      <c r="H58" s="264"/>
      <c r="I58" s="232"/>
      <c r="J58" s="51">
        <f t="shared" si="4"/>
        <v>0</v>
      </c>
      <c r="K58" s="161">
        <f t="shared" si="5"/>
        <v>0</v>
      </c>
    </row>
    <row r="59" spans="1:22" ht="28.15" customHeight="1" x14ac:dyDescent="0.2">
      <c r="A59" s="129">
        <v>4.9000000000000004</v>
      </c>
      <c r="B59" s="35" t="s">
        <v>37</v>
      </c>
      <c r="C59" s="45" t="s">
        <v>96</v>
      </c>
      <c r="D59" s="43" t="s">
        <v>21</v>
      </c>
      <c r="E59" s="70"/>
      <c r="F59" s="71"/>
      <c r="G59" s="77"/>
      <c r="H59" s="264"/>
      <c r="I59" s="232"/>
      <c r="J59" s="51">
        <f t="shared" si="4"/>
        <v>0</v>
      </c>
      <c r="K59" s="161">
        <f t="shared" si="5"/>
        <v>0</v>
      </c>
    </row>
    <row r="60" spans="1:22" ht="28.15" customHeight="1" x14ac:dyDescent="0.2">
      <c r="A60" s="131">
        <v>4.0999999999999996</v>
      </c>
      <c r="B60" s="35" t="s">
        <v>37</v>
      </c>
      <c r="C60" s="45" t="s">
        <v>282</v>
      </c>
      <c r="D60" s="43" t="s">
        <v>21</v>
      </c>
      <c r="E60" s="70"/>
      <c r="F60" s="71"/>
      <c r="G60" s="77"/>
      <c r="H60" s="264"/>
      <c r="I60" s="232"/>
      <c r="J60" s="51">
        <f t="shared" si="4"/>
        <v>0</v>
      </c>
      <c r="K60" s="161">
        <f t="shared" si="5"/>
        <v>0</v>
      </c>
    </row>
    <row r="61" spans="1:22" ht="28.15" customHeight="1" x14ac:dyDescent="0.2">
      <c r="A61" s="131">
        <v>4.1100000000000003</v>
      </c>
      <c r="B61" s="35" t="s">
        <v>37</v>
      </c>
      <c r="C61" s="45" t="s">
        <v>101</v>
      </c>
      <c r="D61" s="43" t="s">
        <v>21</v>
      </c>
      <c r="E61" s="70"/>
      <c r="F61" s="71"/>
      <c r="G61" s="77"/>
      <c r="H61" s="264"/>
      <c r="I61" s="232"/>
      <c r="J61" s="51">
        <f t="shared" si="4"/>
        <v>0</v>
      </c>
      <c r="K61" s="161">
        <f t="shared" si="5"/>
        <v>0</v>
      </c>
    </row>
    <row r="62" spans="1:22" ht="28.15" customHeight="1" x14ac:dyDescent="0.2">
      <c r="A62" s="131">
        <v>4.12</v>
      </c>
      <c r="B62" s="35" t="s">
        <v>37</v>
      </c>
      <c r="C62" s="45" t="s">
        <v>100</v>
      </c>
      <c r="D62" s="43" t="s">
        <v>21</v>
      </c>
      <c r="E62" s="70"/>
      <c r="F62" s="71"/>
      <c r="G62" s="77"/>
      <c r="H62" s="264"/>
      <c r="I62" s="232"/>
      <c r="J62" s="51">
        <f t="shared" si="4"/>
        <v>0</v>
      </c>
      <c r="K62" s="161">
        <f t="shared" si="5"/>
        <v>0</v>
      </c>
    </row>
    <row r="63" spans="1:22" ht="28.15" customHeight="1" x14ac:dyDescent="0.2">
      <c r="A63" s="131">
        <v>4.13</v>
      </c>
      <c r="B63" s="35" t="s">
        <v>37</v>
      </c>
      <c r="C63" s="45" t="s">
        <v>97</v>
      </c>
      <c r="D63" s="43" t="s">
        <v>21</v>
      </c>
      <c r="E63" s="70"/>
      <c r="F63" s="71"/>
      <c r="G63" s="77"/>
      <c r="H63" s="264"/>
      <c r="I63" s="232"/>
      <c r="J63" s="51">
        <f t="shared" si="4"/>
        <v>0</v>
      </c>
      <c r="K63" s="161">
        <f t="shared" si="5"/>
        <v>0</v>
      </c>
    </row>
    <row r="64" spans="1:22" s="78" customFormat="1" ht="16.2" customHeight="1" x14ac:dyDescent="0.2">
      <c r="A64" s="127">
        <v>5</v>
      </c>
      <c r="B64" s="75"/>
      <c r="C64" s="69" t="s">
        <v>431</v>
      </c>
      <c r="D64" s="76"/>
      <c r="E64" s="70"/>
      <c r="F64" s="142"/>
      <c r="G64" s="79"/>
      <c r="H64" s="262"/>
      <c r="I64" s="71"/>
      <c r="J64" s="79"/>
      <c r="K64" s="162"/>
      <c r="L64" s="54"/>
      <c r="M64" s="54"/>
      <c r="N64" s="54"/>
      <c r="O64" s="54"/>
      <c r="P64" s="54"/>
      <c r="Q64" s="54"/>
      <c r="R64" s="54"/>
      <c r="S64" s="54"/>
      <c r="T64" s="54"/>
      <c r="U64" s="54"/>
      <c r="V64" s="54"/>
    </row>
    <row r="65" spans="1:22" ht="27.35" customHeight="1" x14ac:dyDescent="0.2">
      <c r="A65" s="128">
        <v>5.0999999999999996</v>
      </c>
      <c r="B65" s="66" t="s">
        <v>37</v>
      </c>
      <c r="C65" s="45" t="s">
        <v>93</v>
      </c>
      <c r="D65" s="43" t="s">
        <v>21</v>
      </c>
      <c r="E65" s="70"/>
      <c r="F65" s="142"/>
      <c r="G65" s="79"/>
      <c r="H65" s="265"/>
      <c r="I65" s="232"/>
      <c r="J65" s="51">
        <f t="shared" ref="J65:J79" si="6">SUM(H65*I65)</f>
        <v>0</v>
      </c>
      <c r="K65" s="161">
        <f t="shared" ref="K65:K79" si="7">SUM(G65+J65)</f>
        <v>0</v>
      </c>
    </row>
    <row r="66" spans="1:22" ht="27.35" customHeight="1" x14ac:dyDescent="0.2">
      <c r="A66" s="128">
        <v>5.2</v>
      </c>
      <c r="B66" s="66" t="s">
        <v>37</v>
      </c>
      <c r="C66" s="45" t="s">
        <v>205</v>
      </c>
      <c r="D66" s="43" t="s">
        <v>21</v>
      </c>
      <c r="E66" s="70"/>
      <c r="F66" s="142"/>
      <c r="G66" s="79"/>
      <c r="H66" s="265"/>
      <c r="I66" s="232"/>
      <c r="J66" s="51">
        <f t="shared" si="6"/>
        <v>0</v>
      </c>
      <c r="K66" s="161">
        <f t="shared" si="7"/>
        <v>0</v>
      </c>
    </row>
    <row r="67" spans="1:22" ht="27.35" customHeight="1" x14ac:dyDescent="0.2">
      <c r="A67" s="128">
        <v>5.3</v>
      </c>
      <c r="B67" s="66" t="s">
        <v>37</v>
      </c>
      <c r="C67" s="45" t="s">
        <v>92</v>
      </c>
      <c r="D67" s="43" t="s">
        <v>21</v>
      </c>
      <c r="E67" s="70"/>
      <c r="F67" s="142"/>
      <c r="G67" s="79"/>
      <c r="H67" s="266"/>
      <c r="I67" s="232"/>
      <c r="J67" s="51">
        <f t="shared" si="6"/>
        <v>0</v>
      </c>
      <c r="K67" s="161">
        <f t="shared" si="7"/>
        <v>0</v>
      </c>
    </row>
    <row r="68" spans="1:22" ht="27.35" customHeight="1" x14ac:dyDescent="0.2">
      <c r="A68" s="128">
        <v>5.4</v>
      </c>
      <c r="B68" s="66" t="s">
        <v>37</v>
      </c>
      <c r="C68" s="45" t="s">
        <v>98</v>
      </c>
      <c r="D68" s="43" t="s">
        <v>21</v>
      </c>
      <c r="E68" s="70"/>
      <c r="F68" s="142"/>
      <c r="G68" s="79"/>
      <c r="H68" s="266"/>
      <c r="I68" s="232"/>
      <c r="J68" s="51">
        <f t="shared" si="6"/>
        <v>0</v>
      </c>
      <c r="K68" s="161">
        <f t="shared" si="7"/>
        <v>0</v>
      </c>
    </row>
    <row r="69" spans="1:22" ht="27.35" customHeight="1" x14ac:dyDescent="0.2">
      <c r="A69" s="128">
        <v>5.5</v>
      </c>
      <c r="B69" s="66" t="s">
        <v>206</v>
      </c>
      <c r="C69" s="45" t="s">
        <v>99</v>
      </c>
      <c r="D69" s="43" t="s">
        <v>21</v>
      </c>
      <c r="E69" s="70"/>
      <c r="F69" s="142"/>
      <c r="G69" s="79"/>
      <c r="H69" s="266"/>
      <c r="I69" s="232"/>
      <c r="J69" s="51">
        <f t="shared" si="6"/>
        <v>0</v>
      </c>
      <c r="K69" s="161">
        <f t="shared" si="7"/>
        <v>0</v>
      </c>
    </row>
    <row r="70" spans="1:22" ht="27.35" customHeight="1" x14ac:dyDescent="0.2">
      <c r="A70" s="128">
        <v>5.6</v>
      </c>
      <c r="B70" s="66" t="s">
        <v>37</v>
      </c>
      <c r="C70" s="45" t="s">
        <v>207</v>
      </c>
      <c r="D70" s="43" t="s">
        <v>21</v>
      </c>
      <c r="E70" s="70"/>
      <c r="F70" s="142"/>
      <c r="G70" s="79"/>
      <c r="H70" s="266"/>
      <c r="I70" s="232"/>
      <c r="J70" s="51">
        <f t="shared" si="6"/>
        <v>0</v>
      </c>
      <c r="K70" s="161">
        <f t="shared" si="7"/>
        <v>0</v>
      </c>
    </row>
    <row r="71" spans="1:22" ht="27.35" customHeight="1" x14ac:dyDescent="0.2">
      <c r="A71" s="128">
        <v>5.7</v>
      </c>
      <c r="B71" s="66" t="s">
        <v>206</v>
      </c>
      <c r="C71" s="45" t="s">
        <v>208</v>
      </c>
      <c r="D71" s="43" t="s">
        <v>21</v>
      </c>
      <c r="E71" s="70"/>
      <c r="F71" s="142"/>
      <c r="G71" s="79"/>
      <c r="H71" s="266"/>
      <c r="I71" s="232"/>
      <c r="J71" s="51">
        <f t="shared" si="6"/>
        <v>0</v>
      </c>
      <c r="K71" s="161">
        <f t="shared" si="7"/>
        <v>0</v>
      </c>
    </row>
    <row r="72" spans="1:22" ht="30.6" customHeight="1" x14ac:dyDescent="0.2">
      <c r="A72" s="128">
        <v>5.8</v>
      </c>
      <c r="B72" s="66" t="s">
        <v>37</v>
      </c>
      <c r="C72" s="45" t="s">
        <v>209</v>
      </c>
      <c r="D72" s="43" t="s">
        <v>21</v>
      </c>
      <c r="E72" s="70"/>
      <c r="F72" s="142"/>
      <c r="G72" s="79"/>
      <c r="H72" s="266"/>
      <c r="I72" s="232"/>
      <c r="J72" s="51">
        <f t="shared" si="6"/>
        <v>0</v>
      </c>
      <c r="K72" s="161">
        <f t="shared" si="7"/>
        <v>0</v>
      </c>
    </row>
    <row r="73" spans="1:22" ht="43.2" customHeight="1" x14ac:dyDescent="0.2">
      <c r="A73" s="128">
        <v>5.9</v>
      </c>
      <c r="B73" s="66" t="s">
        <v>37</v>
      </c>
      <c r="C73" s="45" t="s">
        <v>210</v>
      </c>
      <c r="D73" s="43" t="s">
        <v>21</v>
      </c>
      <c r="E73" s="70"/>
      <c r="F73" s="142"/>
      <c r="G73" s="79"/>
      <c r="H73" s="266"/>
      <c r="I73" s="232"/>
      <c r="J73" s="51">
        <f t="shared" si="6"/>
        <v>0</v>
      </c>
      <c r="K73" s="161">
        <f t="shared" si="7"/>
        <v>0</v>
      </c>
    </row>
    <row r="74" spans="1:22" ht="43.2" customHeight="1" x14ac:dyDescent="0.2">
      <c r="A74" s="131">
        <v>5.0999999999999996</v>
      </c>
      <c r="B74" s="66" t="s">
        <v>206</v>
      </c>
      <c r="C74" s="45" t="s">
        <v>211</v>
      </c>
      <c r="D74" s="43" t="s">
        <v>21</v>
      </c>
      <c r="E74" s="70"/>
      <c r="F74" s="142"/>
      <c r="G74" s="79"/>
      <c r="H74" s="266"/>
      <c r="I74" s="232"/>
      <c r="J74" s="51">
        <f t="shared" si="6"/>
        <v>0</v>
      </c>
      <c r="K74" s="161">
        <f t="shared" si="7"/>
        <v>0</v>
      </c>
    </row>
    <row r="75" spans="1:22" ht="43.2" customHeight="1" x14ac:dyDescent="0.2">
      <c r="A75" s="131">
        <v>5.1100000000000003</v>
      </c>
      <c r="B75" s="66" t="s">
        <v>37</v>
      </c>
      <c r="C75" s="45" t="s">
        <v>212</v>
      </c>
      <c r="D75" s="43" t="s">
        <v>21</v>
      </c>
      <c r="E75" s="70"/>
      <c r="F75" s="142"/>
      <c r="G75" s="79"/>
      <c r="H75" s="266"/>
      <c r="I75" s="232"/>
      <c r="J75" s="51">
        <f t="shared" si="6"/>
        <v>0</v>
      </c>
      <c r="K75" s="161">
        <f t="shared" si="7"/>
        <v>0</v>
      </c>
    </row>
    <row r="76" spans="1:22" ht="43.2" customHeight="1" x14ac:dyDescent="0.2">
      <c r="A76" s="131">
        <v>5.12</v>
      </c>
      <c r="B76" s="66" t="s">
        <v>206</v>
      </c>
      <c r="C76" s="45" t="s">
        <v>213</v>
      </c>
      <c r="D76" s="43" t="s">
        <v>21</v>
      </c>
      <c r="E76" s="70"/>
      <c r="F76" s="142"/>
      <c r="G76" s="79"/>
      <c r="H76" s="266"/>
      <c r="I76" s="232"/>
      <c r="J76" s="51">
        <f t="shared" si="6"/>
        <v>0</v>
      </c>
      <c r="K76" s="161">
        <f t="shared" si="7"/>
        <v>0</v>
      </c>
    </row>
    <row r="77" spans="1:22" ht="43.2" customHeight="1" x14ac:dyDescent="0.2">
      <c r="A77" s="131">
        <v>5.13</v>
      </c>
      <c r="B77" s="66" t="s">
        <v>206</v>
      </c>
      <c r="C77" s="45" t="s">
        <v>214</v>
      </c>
      <c r="D77" s="43" t="s">
        <v>21</v>
      </c>
      <c r="E77" s="70"/>
      <c r="F77" s="142"/>
      <c r="G77" s="79"/>
      <c r="H77" s="266"/>
      <c r="I77" s="232"/>
      <c r="J77" s="51">
        <f t="shared" si="6"/>
        <v>0</v>
      </c>
      <c r="K77" s="161">
        <f t="shared" si="7"/>
        <v>0</v>
      </c>
    </row>
    <row r="78" spans="1:22" ht="43.2" customHeight="1" x14ac:dyDescent="0.2">
      <c r="A78" s="131">
        <v>5.14</v>
      </c>
      <c r="B78" s="66" t="s">
        <v>206</v>
      </c>
      <c r="C78" s="45" t="s">
        <v>215</v>
      </c>
      <c r="D78" s="43" t="s">
        <v>21</v>
      </c>
      <c r="E78" s="70"/>
      <c r="F78" s="142"/>
      <c r="G78" s="79"/>
      <c r="H78" s="266"/>
      <c r="I78" s="232"/>
      <c r="J78" s="51">
        <f t="shared" si="6"/>
        <v>0</v>
      </c>
      <c r="K78" s="161">
        <f t="shared" si="7"/>
        <v>0</v>
      </c>
    </row>
    <row r="79" spans="1:22" ht="43.2" customHeight="1" x14ac:dyDescent="0.2">
      <c r="A79" s="131">
        <v>5.15</v>
      </c>
      <c r="B79" s="66" t="s">
        <v>206</v>
      </c>
      <c r="C79" s="45" t="s">
        <v>216</v>
      </c>
      <c r="D79" s="43" t="s">
        <v>21</v>
      </c>
      <c r="E79" s="70"/>
      <c r="F79" s="142"/>
      <c r="G79" s="79"/>
      <c r="H79" s="266"/>
      <c r="I79" s="232"/>
      <c r="J79" s="51">
        <f t="shared" si="6"/>
        <v>0</v>
      </c>
      <c r="K79" s="161">
        <f t="shared" si="7"/>
        <v>0</v>
      </c>
    </row>
    <row r="80" spans="1:22" s="78" customFormat="1" ht="16.2" customHeight="1" x14ac:dyDescent="0.2">
      <c r="A80" s="127">
        <v>6</v>
      </c>
      <c r="B80" s="75"/>
      <c r="C80" s="69" t="s">
        <v>433</v>
      </c>
      <c r="D80" s="76"/>
      <c r="E80" s="70"/>
      <c r="F80" s="71"/>
      <c r="G80" s="77"/>
      <c r="H80" s="262"/>
      <c r="I80" s="71"/>
      <c r="J80" s="77"/>
      <c r="K80" s="158"/>
      <c r="L80" s="54"/>
      <c r="M80" s="54"/>
      <c r="N80" s="54"/>
      <c r="O80" s="54"/>
      <c r="P80" s="54"/>
      <c r="Q80" s="54"/>
      <c r="R80" s="54"/>
      <c r="S80" s="54"/>
      <c r="T80" s="54"/>
      <c r="U80" s="54"/>
      <c r="V80" s="54"/>
    </row>
    <row r="81" spans="1:22" s="224" customFormat="1" ht="31.95" customHeight="1" x14ac:dyDescent="0.2">
      <c r="A81" s="128">
        <v>6.1</v>
      </c>
      <c r="B81" s="66" t="s">
        <v>217</v>
      </c>
      <c r="C81" s="45" t="s">
        <v>218</v>
      </c>
      <c r="D81" s="43" t="s">
        <v>21</v>
      </c>
      <c r="E81" s="70"/>
      <c r="F81" s="71"/>
      <c r="G81" s="77"/>
      <c r="H81" s="266"/>
      <c r="I81" s="232"/>
      <c r="J81" s="51">
        <f>SUM(H81*I81)</f>
        <v>0</v>
      </c>
      <c r="K81" s="161">
        <f>SUM(G81+J81)</f>
        <v>0</v>
      </c>
    </row>
    <row r="82" spans="1:22" s="221" customFormat="1" ht="32.4" customHeight="1" x14ac:dyDescent="0.2">
      <c r="A82" s="313" t="s">
        <v>22</v>
      </c>
      <c r="B82" s="314"/>
      <c r="C82" s="314"/>
      <c r="D82" s="314"/>
      <c r="E82" s="207"/>
      <c r="F82" s="208"/>
      <c r="G82" s="209"/>
      <c r="H82" s="263"/>
      <c r="I82" s="208"/>
      <c r="J82" s="209"/>
      <c r="K82" s="148">
        <f>SUM(K17:K81)</f>
        <v>0</v>
      </c>
      <c r="L82" s="54"/>
      <c r="M82" s="54"/>
      <c r="N82" s="54"/>
      <c r="O82" s="54"/>
      <c r="P82" s="54"/>
      <c r="Q82" s="54"/>
      <c r="R82" s="54"/>
      <c r="S82" s="54"/>
      <c r="T82" s="54"/>
      <c r="U82" s="54"/>
      <c r="V82" s="54"/>
    </row>
    <row r="83" spans="1:22" s="78" customFormat="1" ht="16.2" customHeight="1" x14ac:dyDescent="0.2">
      <c r="A83" s="127" t="s">
        <v>4</v>
      </c>
      <c r="B83" s="72"/>
      <c r="C83" s="61" t="s">
        <v>333</v>
      </c>
      <c r="D83" s="62"/>
      <c r="E83" s="87"/>
      <c r="F83" s="73"/>
      <c r="G83" s="77"/>
      <c r="H83" s="261"/>
      <c r="I83" s="73"/>
      <c r="J83" s="77"/>
      <c r="K83" s="158"/>
      <c r="L83" s="54"/>
      <c r="M83" s="54"/>
      <c r="N83" s="54"/>
      <c r="O83" s="54"/>
      <c r="P83" s="54"/>
      <c r="Q83" s="54"/>
      <c r="R83" s="54"/>
      <c r="S83" s="54"/>
      <c r="T83" s="54"/>
      <c r="U83" s="54"/>
      <c r="V83" s="54"/>
    </row>
    <row r="84" spans="1:22" s="155" customFormat="1" ht="55.5" customHeight="1" x14ac:dyDescent="0.2">
      <c r="A84" s="303" t="s">
        <v>434</v>
      </c>
      <c r="B84" s="304"/>
      <c r="C84" s="304"/>
      <c r="D84" s="304"/>
      <c r="E84" s="87"/>
      <c r="F84" s="73"/>
      <c r="G84" s="77"/>
      <c r="H84" s="261"/>
      <c r="I84" s="73"/>
      <c r="J84" s="77"/>
      <c r="K84" s="158"/>
      <c r="L84" s="213"/>
      <c r="M84" s="213"/>
      <c r="N84" s="213"/>
      <c r="O84" s="213"/>
      <c r="P84" s="213"/>
      <c r="Q84" s="213"/>
      <c r="R84" s="213"/>
      <c r="S84" s="213"/>
      <c r="T84" s="213"/>
      <c r="U84" s="213"/>
      <c r="V84" s="213"/>
    </row>
    <row r="85" spans="1:22" s="78" customFormat="1" ht="16.2" customHeight="1" x14ac:dyDescent="0.2">
      <c r="A85" s="127">
        <v>1</v>
      </c>
      <c r="B85" s="72"/>
      <c r="C85" s="69" t="s">
        <v>379</v>
      </c>
      <c r="D85" s="62"/>
      <c r="E85" s="87"/>
      <c r="F85" s="73"/>
      <c r="G85" s="77"/>
      <c r="H85" s="261"/>
      <c r="I85" s="73"/>
      <c r="J85" s="77"/>
      <c r="K85" s="158"/>
      <c r="L85" s="54"/>
      <c r="M85" s="54"/>
      <c r="N85" s="54"/>
      <c r="O85" s="54"/>
      <c r="P85" s="54"/>
      <c r="Q85" s="54"/>
      <c r="R85" s="54"/>
      <c r="S85" s="54"/>
      <c r="T85" s="54"/>
      <c r="U85" s="54"/>
      <c r="V85" s="54"/>
    </row>
    <row r="86" spans="1:22" ht="16.2" customHeight="1" x14ac:dyDescent="0.2">
      <c r="A86" s="128">
        <v>1.1000000000000001</v>
      </c>
      <c r="B86" s="35" t="s">
        <v>39</v>
      </c>
      <c r="C86" s="48" t="s">
        <v>373</v>
      </c>
      <c r="D86" s="43" t="s">
        <v>21</v>
      </c>
      <c r="E86" s="87"/>
      <c r="F86" s="73"/>
      <c r="G86" s="77"/>
      <c r="H86" s="265"/>
      <c r="I86" s="46"/>
      <c r="J86" s="51">
        <f>SUM(H86*I86)</f>
        <v>0</v>
      </c>
      <c r="K86" s="161">
        <f>SUM(G86+J86)</f>
        <v>0</v>
      </c>
    </row>
    <row r="87" spans="1:22" ht="16.2" customHeight="1" x14ac:dyDescent="0.2">
      <c r="A87" s="128">
        <v>1.2</v>
      </c>
      <c r="B87" s="35" t="s">
        <v>39</v>
      </c>
      <c r="C87" s="48" t="s">
        <v>463</v>
      </c>
      <c r="D87" s="43" t="s">
        <v>21</v>
      </c>
      <c r="E87" s="87"/>
      <c r="F87" s="73"/>
      <c r="G87" s="77"/>
      <c r="H87" s="265"/>
      <c r="I87" s="46"/>
      <c r="J87" s="51">
        <f t="shared" ref="J87:J142" si="8">SUM(H87*I87)</f>
        <v>0</v>
      </c>
      <c r="K87" s="161">
        <f t="shared" ref="K87:K142" si="9">SUM(G87+J87)</f>
        <v>0</v>
      </c>
    </row>
    <row r="88" spans="1:22" ht="16.2" customHeight="1" x14ac:dyDescent="0.2">
      <c r="A88" s="128">
        <v>1.3</v>
      </c>
      <c r="B88" s="35" t="s">
        <v>39</v>
      </c>
      <c r="C88" s="48" t="s">
        <v>393</v>
      </c>
      <c r="D88" s="43" t="s">
        <v>21</v>
      </c>
      <c r="E88" s="87"/>
      <c r="F88" s="73"/>
      <c r="G88" s="77"/>
      <c r="H88" s="265"/>
      <c r="I88" s="46"/>
      <c r="J88" s="51">
        <f t="shared" si="8"/>
        <v>0</v>
      </c>
      <c r="K88" s="161">
        <f t="shared" si="9"/>
        <v>0</v>
      </c>
    </row>
    <row r="89" spans="1:22" ht="16.2" customHeight="1" x14ac:dyDescent="0.2">
      <c r="A89" s="128">
        <v>1.4</v>
      </c>
      <c r="B89" s="35" t="s">
        <v>39</v>
      </c>
      <c r="C89" s="48" t="s">
        <v>394</v>
      </c>
      <c r="D89" s="43" t="s">
        <v>21</v>
      </c>
      <c r="E89" s="87"/>
      <c r="F89" s="73"/>
      <c r="G89" s="77"/>
      <c r="H89" s="265"/>
      <c r="I89" s="46"/>
      <c r="J89" s="51">
        <f t="shared" si="8"/>
        <v>0</v>
      </c>
      <c r="K89" s="161">
        <f t="shared" si="9"/>
        <v>0</v>
      </c>
    </row>
    <row r="90" spans="1:22" ht="16.2" customHeight="1" x14ac:dyDescent="0.2">
      <c r="A90" s="128">
        <v>1.9</v>
      </c>
      <c r="B90" s="35" t="s">
        <v>40</v>
      </c>
      <c r="C90" s="48" t="s">
        <v>375</v>
      </c>
      <c r="D90" s="43" t="s">
        <v>21</v>
      </c>
      <c r="E90" s="87"/>
      <c r="F90" s="73"/>
      <c r="G90" s="77"/>
      <c r="H90" s="265"/>
      <c r="I90" s="46"/>
      <c r="J90" s="51">
        <f t="shared" si="8"/>
        <v>0</v>
      </c>
      <c r="K90" s="161">
        <f t="shared" si="9"/>
        <v>0</v>
      </c>
    </row>
    <row r="91" spans="1:22" ht="16.2" customHeight="1" x14ac:dyDescent="0.2">
      <c r="A91" s="131">
        <v>1.1000000000000001</v>
      </c>
      <c r="B91" s="35" t="s">
        <v>40</v>
      </c>
      <c r="C91" s="48" t="s">
        <v>462</v>
      </c>
      <c r="D91" s="43" t="s">
        <v>21</v>
      </c>
      <c r="E91" s="87"/>
      <c r="F91" s="73"/>
      <c r="G91" s="77"/>
      <c r="H91" s="265"/>
      <c r="I91" s="46"/>
      <c r="J91" s="51">
        <f t="shared" si="8"/>
        <v>0</v>
      </c>
      <c r="K91" s="161">
        <f t="shared" si="9"/>
        <v>0</v>
      </c>
    </row>
    <row r="92" spans="1:22" ht="16.2" customHeight="1" x14ac:dyDescent="0.2">
      <c r="A92" s="131">
        <v>1.1100000000000001</v>
      </c>
      <c r="B92" s="35" t="s">
        <v>40</v>
      </c>
      <c r="C92" s="48" t="s">
        <v>395</v>
      </c>
      <c r="D92" s="43" t="s">
        <v>21</v>
      </c>
      <c r="E92" s="87"/>
      <c r="F92" s="73"/>
      <c r="G92" s="77"/>
      <c r="H92" s="265"/>
      <c r="I92" s="46"/>
      <c r="J92" s="51">
        <f t="shared" si="8"/>
        <v>0</v>
      </c>
      <c r="K92" s="161">
        <f t="shared" si="9"/>
        <v>0</v>
      </c>
    </row>
    <row r="93" spans="1:22" ht="16.2" customHeight="1" x14ac:dyDescent="0.2">
      <c r="A93" s="131">
        <v>1.1200000000000001</v>
      </c>
      <c r="B93" s="35" t="s">
        <v>40</v>
      </c>
      <c r="C93" s="48" t="s">
        <v>413</v>
      </c>
      <c r="D93" s="43" t="s">
        <v>21</v>
      </c>
      <c r="E93" s="87"/>
      <c r="F93" s="73"/>
      <c r="G93" s="77"/>
      <c r="H93" s="265"/>
      <c r="I93" s="46"/>
      <c r="J93" s="51">
        <f t="shared" si="8"/>
        <v>0</v>
      </c>
      <c r="K93" s="161">
        <f t="shared" si="9"/>
        <v>0</v>
      </c>
    </row>
    <row r="94" spans="1:22" ht="16.2" customHeight="1" x14ac:dyDescent="0.2">
      <c r="A94" s="131">
        <v>1.1299999999999999</v>
      </c>
      <c r="B94" s="35" t="s">
        <v>40</v>
      </c>
      <c r="C94" s="49" t="s">
        <v>374</v>
      </c>
      <c r="D94" s="43" t="s">
        <v>21</v>
      </c>
      <c r="E94" s="87"/>
      <c r="F94" s="73"/>
      <c r="G94" s="77"/>
      <c r="H94" s="265"/>
      <c r="I94" s="46"/>
      <c r="J94" s="51">
        <f t="shared" si="8"/>
        <v>0</v>
      </c>
      <c r="K94" s="161">
        <f t="shared" si="9"/>
        <v>0</v>
      </c>
    </row>
    <row r="95" spans="1:22" ht="16.2" customHeight="1" x14ac:dyDescent="0.2">
      <c r="A95" s="131">
        <v>1.1399999999999999</v>
      </c>
      <c r="B95" s="35" t="s">
        <v>40</v>
      </c>
      <c r="C95" s="49" t="s">
        <v>461</v>
      </c>
      <c r="D95" s="43" t="s">
        <v>21</v>
      </c>
      <c r="E95" s="87"/>
      <c r="F95" s="73"/>
      <c r="G95" s="77"/>
      <c r="H95" s="265"/>
      <c r="I95" s="46"/>
      <c r="J95" s="51">
        <f t="shared" si="8"/>
        <v>0</v>
      </c>
      <c r="K95" s="161">
        <f t="shared" si="9"/>
        <v>0</v>
      </c>
    </row>
    <row r="96" spans="1:22" ht="16.2" customHeight="1" x14ac:dyDescent="0.2">
      <c r="A96" s="131">
        <v>1.1499999999999999</v>
      </c>
      <c r="B96" s="35" t="s">
        <v>40</v>
      </c>
      <c r="C96" s="49" t="s">
        <v>396</v>
      </c>
      <c r="D96" s="43" t="s">
        <v>21</v>
      </c>
      <c r="E96" s="87"/>
      <c r="F96" s="73"/>
      <c r="G96" s="77"/>
      <c r="H96" s="265"/>
      <c r="I96" s="46"/>
      <c r="J96" s="51">
        <f t="shared" si="8"/>
        <v>0</v>
      </c>
      <c r="K96" s="161">
        <f t="shared" si="9"/>
        <v>0</v>
      </c>
    </row>
    <row r="97" spans="1:11" ht="16.2" customHeight="1" x14ac:dyDescent="0.2">
      <c r="A97" s="131">
        <v>1.1599999999999999</v>
      </c>
      <c r="B97" s="35" t="s">
        <v>40</v>
      </c>
      <c r="C97" s="49" t="s">
        <v>414</v>
      </c>
      <c r="D97" s="43" t="s">
        <v>21</v>
      </c>
      <c r="E97" s="87"/>
      <c r="F97" s="73"/>
      <c r="G97" s="77"/>
      <c r="H97" s="265"/>
      <c r="I97" s="46"/>
      <c r="J97" s="51">
        <f t="shared" si="8"/>
        <v>0</v>
      </c>
      <c r="K97" s="161">
        <f t="shared" si="9"/>
        <v>0</v>
      </c>
    </row>
    <row r="98" spans="1:11" ht="16.2" customHeight="1" x14ac:dyDescent="0.2">
      <c r="A98" s="131">
        <v>1.21</v>
      </c>
      <c r="B98" s="35" t="s">
        <v>43</v>
      </c>
      <c r="C98" s="49" t="s">
        <v>376</v>
      </c>
      <c r="D98" s="43" t="s">
        <v>21</v>
      </c>
      <c r="E98" s="87"/>
      <c r="F98" s="73"/>
      <c r="G98" s="77"/>
      <c r="H98" s="265"/>
      <c r="I98" s="46"/>
      <c r="J98" s="51">
        <f t="shared" si="8"/>
        <v>0</v>
      </c>
      <c r="K98" s="161">
        <f t="shared" si="9"/>
        <v>0</v>
      </c>
    </row>
    <row r="99" spans="1:11" ht="16.2" customHeight="1" x14ac:dyDescent="0.2">
      <c r="A99" s="131">
        <v>1.22</v>
      </c>
      <c r="B99" s="35" t="s">
        <v>43</v>
      </c>
      <c r="C99" s="49" t="s">
        <v>478</v>
      </c>
      <c r="D99" s="43" t="s">
        <v>21</v>
      </c>
      <c r="E99" s="87"/>
      <c r="F99" s="73"/>
      <c r="G99" s="77"/>
      <c r="H99" s="265"/>
      <c r="I99" s="46"/>
      <c r="J99" s="51">
        <f t="shared" si="8"/>
        <v>0</v>
      </c>
      <c r="K99" s="161">
        <f t="shared" si="9"/>
        <v>0</v>
      </c>
    </row>
    <row r="100" spans="1:11" ht="16.2" customHeight="1" x14ac:dyDescent="0.2">
      <c r="A100" s="131">
        <v>1.23</v>
      </c>
      <c r="B100" s="35" t="s">
        <v>43</v>
      </c>
      <c r="C100" s="49" t="s">
        <v>397</v>
      </c>
      <c r="D100" s="43" t="s">
        <v>21</v>
      </c>
      <c r="E100" s="87"/>
      <c r="F100" s="73"/>
      <c r="G100" s="77"/>
      <c r="H100" s="265"/>
      <c r="I100" s="46"/>
      <c r="J100" s="51">
        <f t="shared" si="8"/>
        <v>0</v>
      </c>
      <c r="K100" s="161">
        <f t="shared" si="9"/>
        <v>0</v>
      </c>
    </row>
    <row r="101" spans="1:11" ht="16.2" customHeight="1" x14ac:dyDescent="0.2">
      <c r="A101" s="131">
        <v>1.24</v>
      </c>
      <c r="B101" s="35" t="s">
        <v>43</v>
      </c>
      <c r="C101" s="49" t="s">
        <v>415</v>
      </c>
      <c r="D101" s="43" t="s">
        <v>21</v>
      </c>
      <c r="E101" s="87"/>
      <c r="F101" s="73"/>
      <c r="G101" s="77"/>
      <c r="H101" s="265"/>
      <c r="I101" s="46"/>
      <c r="J101" s="51">
        <f t="shared" si="8"/>
        <v>0</v>
      </c>
      <c r="K101" s="161">
        <f t="shared" si="9"/>
        <v>0</v>
      </c>
    </row>
    <row r="102" spans="1:11" ht="16.2" customHeight="1" x14ac:dyDescent="0.2">
      <c r="A102" s="131">
        <v>1.25</v>
      </c>
      <c r="B102" s="35" t="s">
        <v>43</v>
      </c>
      <c r="C102" s="48" t="s">
        <v>377</v>
      </c>
      <c r="D102" s="43" t="s">
        <v>21</v>
      </c>
      <c r="E102" s="87"/>
      <c r="F102" s="73"/>
      <c r="G102" s="77"/>
      <c r="H102" s="265"/>
      <c r="I102" s="46"/>
      <c r="J102" s="51">
        <f t="shared" si="8"/>
        <v>0</v>
      </c>
      <c r="K102" s="161">
        <f t="shared" si="9"/>
        <v>0</v>
      </c>
    </row>
    <row r="103" spans="1:11" ht="16.2" customHeight="1" x14ac:dyDescent="0.2">
      <c r="A103" s="131">
        <v>1.26</v>
      </c>
      <c r="B103" s="35" t="s">
        <v>43</v>
      </c>
      <c r="C103" s="48" t="s">
        <v>460</v>
      </c>
      <c r="D103" s="43" t="s">
        <v>21</v>
      </c>
      <c r="E103" s="87"/>
      <c r="F103" s="73"/>
      <c r="G103" s="77"/>
      <c r="H103" s="265"/>
      <c r="I103" s="46"/>
      <c r="J103" s="51">
        <f t="shared" si="8"/>
        <v>0</v>
      </c>
      <c r="K103" s="161">
        <f t="shared" si="9"/>
        <v>0</v>
      </c>
    </row>
    <row r="104" spans="1:11" ht="16.2" customHeight="1" x14ac:dyDescent="0.2">
      <c r="A104" s="131">
        <v>1.27</v>
      </c>
      <c r="B104" s="35" t="s">
        <v>43</v>
      </c>
      <c r="C104" s="48" t="s">
        <v>398</v>
      </c>
      <c r="D104" s="43" t="s">
        <v>21</v>
      </c>
      <c r="E104" s="87"/>
      <c r="F104" s="73"/>
      <c r="G104" s="77"/>
      <c r="H104" s="265"/>
      <c r="I104" s="46"/>
      <c r="J104" s="51">
        <f t="shared" si="8"/>
        <v>0</v>
      </c>
      <c r="K104" s="161">
        <f t="shared" si="9"/>
        <v>0</v>
      </c>
    </row>
    <row r="105" spans="1:11" ht="16.2" customHeight="1" x14ac:dyDescent="0.2">
      <c r="A105" s="131">
        <v>1.28</v>
      </c>
      <c r="B105" s="35" t="s">
        <v>43</v>
      </c>
      <c r="C105" s="48" t="s">
        <v>416</v>
      </c>
      <c r="D105" s="43" t="s">
        <v>21</v>
      </c>
      <c r="E105" s="87"/>
      <c r="F105" s="73"/>
      <c r="G105" s="77"/>
      <c r="H105" s="265"/>
      <c r="I105" s="46"/>
      <c r="J105" s="51">
        <f t="shared" si="8"/>
        <v>0</v>
      </c>
      <c r="K105" s="161">
        <f t="shared" si="9"/>
        <v>0</v>
      </c>
    </row>
    <row r="106" spans="1:11" ht="16.2" customHeight="1" x14ac:dyDescent="0.2">
      <c r="A106" s="131">
        <v>1.29</v>
      </c>
      <c r="B106" s="35" t="s">
        <v>43</v>
      </c>
      <c r="C106" s="48" t="s">
        <v>378</v>
      </c>
      <c r="D106" s="43" t="s">
        <v>21</v>
      </c>
      <c r="E106" s="87"/>
      <c r="F106" s="73"/>
      <c r="G106" s="77"/>
      <c r="H106" s="265"/>
      <c r="I106" s="46"/>
      <c r="J106" s="51">
        <f t="shared" si="8"/>
        <v>0</v>
      </c>
      <c r="K106" s="161">
        <f t="shared" si="9"/>
        <v>0</v>
      </c>
    </row>
    <row r="107" spans="1:11" ht="16.2" customHeight="1" x14ac:dyDescent="0.2">
      <c r="A107" s="131">
        <v>1.3</v>
      </c>
      <c r="B107" s="35" t="s">
        <v>43</v>
      </c>
      <c r="C107" s="48" t="s">
        <v>477</v>
      </c>
      <c r="D107" s="43" t="s">
        <v>21</v>
      </c>
      <c r="E107" s="87"/>
      <c r="F107" s="73"/>
      <c r="G107" s="77"/>
      <c r="H107" s="265"/>
      <c r="I107" s="46"/>
      <c r="J107" s="51">
        <f t="shared" si="8"/>
        <v>0</v>
      </c>
      <c r="K107" s="161">
        <f t="shared" si="9"/>
        <v>0</v>
      </c>
    </row>
    <row r="108" spans="1:11" ht="16.2" customHeight="1" x14ac:dyDescent="0.2">
      <c r="A108" s="131">
        <v>1.31</v>
      </c>
      <c r="B108" s="35" t="s">
        <v>43</v>
      </c>
      <c r="C108" s="48" t="s">
        <v>399</v>
      </c>
      <c r="D108" s="43" t="s">
        <v>21</v>
      </c>
      <c r="E108" s="87"/>
      <c r="F108" s="73"/>
      <c r="G108" s="77"/>
      <c r="H108" s="265"/>
      <c r="I108" s="46"/>
      <c r="J108" s="51">
        <f t="shared" si="8"/>
        <v>0</v>
      </c>
      <c r="K108" s="161">
        <f t="shared" si="9"/>
        <v>0</v>
      </c>
    </row>
    <row r="109" spans="1:11" ht="16.2" customHeight="1" x14ac:dyDescent="0.2">
      <c r="A109" s="131">
        <v>1.32</v>
      </c>
      <c r="B109" s="35" t="s">
        <v>43</v>
      </c>
      <c r="C109" s="48" t="s">
        <v>417</v>
      </c>
      <c r="D109" s="43" t="s">
        <v>21</v>
      </c>
      <c r="E109" s="87"/>
      <c r="F109" s="73"/>
      <c r="G109" s="77"/>
      <c r="H109" s="265"/>
      <c r="I109" s="46"/>
      <c r="J109" s="51">
        <f t="shared" si="8"/>
        <v>0</v>
      </c>
      <c r="K109" s="161">
        <f t="shared" si="9"/>
        <v>0</v>
      </c>
    </row>
    <row r="110" spans="1:11" ht="16.2" customHeight="1" x14ac:dyDescent="0.2">
      <c r="A110" s="131">
        <v>1.33</v>
      </c>
      <c r="B110" s="35" t="s">
        <v>42</v>
      </c>
      <c r="C110" s="48" t="s">
        <v>380</v>
      </c>
      <c r="D110" s="43" t="s">
        <v>21</v>
      </c>
      <c r="E110" s="87"/>
      <c r="F110" s="73"/>
      <c r="G110" s="77"/>
      <c r="H110" s="265"/>
      <c r="I110" s="46"/>
      <c r="J110" s="51">
        <f t="shared" si="8"/>
        <v>0</v>
      </c>
      <c r="K110" s="161">
        <f t="shared" si="9"/>
        <v>0</v>
      </c>
    </row>
    <row r="111" spans="1:11" ht="16.2" customHeight="1" x14ac:dyDescent="0.2">
      <c r="A111" s="131">
        <v>1.34</v>
      </c>
      <c r="B111" s="35" t="s">
        <v>42</v>
      </c>
      <c r="C111" s="48" t="s">
        <v>464</v>
      </c>
      <c r="D111" s="43" t="s">
        <v>21</v>
      </c>
      <c r="E111" s="87"/>
      <c r="F111" s="73"/>
      <c r="G111" s="77"/>
      <c r="H111" s="265"/>
      <c r="I111" s="46"/>
      <c r="J111" s="51">
        <f t="shared" si="8"/>
        <v>0</v>
      </c>
      <c r="K111" s="161">
        <f t="shared" si="9"/>
        <v>0</v>
      </c>
    </row>
    <row r="112" spans="1:11" ht="16.2" customHeight="1" x14ac:dyDescent="0.2">
      <c r="A112" s="131">
        <v>1.35</v>
      </c>
      <c r="B112" s="35" t="s">
        <v>42</v>
      </c>
      <c r="C112" s="48" t="s">
        <v>400</v>
      </c>
      <c r="D112" s="43" t="s">
        <v>21</v>
      </c>
      <c r="E112" s="87"/>
      <c r="F112" s="73"/>
      <c r="G112" s="77"/>
      <c r="H112" s="265"/>
      <c r="I112" s="46"/>
      <c r="J112" s="51">
        <f t="shared" si="8"/>
        <v>0</v>
      </c>
      <c r="K112" s="161">
        <f t="shared" si="9"/>
        <v>0</v>
      </c>
    </row>
    <row r="113" spans="1:11" ht="16.2" customHeight="1" x14ac:dyDescent="0.2">
      <c r="A113" s="131">
        <v>1.36</v>
      </c>
      <c r="B113" s="35" t="s">
        <v>42</v>
      </c>
      <c r="C113" s="48" t="s">
        <v>418</v>
      </c>
      <c r="D113" s="43" t="s">
        <v>21</v>
      </c>
      <c r="E113" s="87"/>
      <c r="F113" s="73"/>
      <c r="G113" s="77"/>
      <c r="H113" s="265"/>
      <c r="I113" s="46"/>
      <c r="J113" s="51">
        <f t="shared" si="8"/>
        <v>0</v>
      </c>
      <c r="K113" s="161">
        <f t="shared" si="9"/>
        <v>0</v>
      </c>
    </row>
    <row r="114" spans="1:11" ht="16.2" customHeight="1" x14ac:dyDescent="0.2">
      <c r="A114" s="131">
        <v>1.37</v>
      </c>
      <c r="B114" s="35" t="s">
        <v>42</v>
      </c>
      <c r="C114" s="48" t="s">
        <v>381</v>
      </c>
      <c r="D114" s="43" t="s">
        <v>21</v>
      </c>
      <c r="E114" s="87"/>
      <c r="F114" s="73"/>
      <c r="G114" s="77"/>
      <c r="H114" s="265"/>
      <c r="I114" s="46"/>
      <c r="J114" s="51">
        <f t="shared" si="8"/>
        <v>0</v>
      </c>
      <c r="K114" s="161">
        <f t="shared" si="9"/>
        <v>0</v>
      </c>
    </row>
    <row r="115" spans="1:11" ht="16.2" customHeight="1" x14ac:dyDescent="0.2">
      <c r="A115" s="131">
        <v>1.38</v>
      </c>
      <c r="B115" s="35" t="s">
        <v>42</v>
      </c>
      <c r="C115" s="48" t="s">
        <v>465</v>
      </c>
      <c r="D115" s="43" t="s">
        <v>21</v>
      </c>
      <c r="E115" s="87"/>
      <c r="F115" s="73"/>
      <c r="G115" s="77"/>
      <c r="H115" s="265"/>
      <c r="I115" s="46"/>
      <c r="J115" s="51">
        <f t="shared" si="8"/>
        <v>0</v>
      </c>
      <c r="K115" s="161">
        <f t="shared" si="9"/>
        <v>0</v>
      </c>
    </row>
    <row r="116" spans="1:11" ht="16.2" customHeight="1" x14ac:dyDescent="0.2">
      <c r="A116" s="131">
        <v>1.39</v>
      </c>
      <c r="B116" s="35" t="s">
        <v>42</v>
      </c>
      <c r="C116" s="48" t="s">
        <v>401</v>
      </c>
      <c r="D116" s="43" t="s">
        <v>21</v>
      </c>
      <c r="E116" s="87"/>
      <c r="F116" s="73"/>
      <c r="G116" s="77"/>
      <c r="H116" s="265"/>
      <c r="I116" s="46"/>
      <c r="J116" s="51">
        <f t="shared" si="8"/>
        <v>0</v>
      </c>
      <c r="K116" s="161">
        <f t="shared" si="9"/>
        <v>0</v>
      </c>
    </row>
    <row r="117" spans="1:11" ht="16.2" customHeight="1" x14ac:dyDescent="0.2">
      <c r="A117" s="131">
        <v>1.4</v>
      </c>
      <c r="B117" s="35" t="s">
        <v>42</v>
      </c>
      <c r="C117" s="48" t="s">
        <v>419</v>
      </c>
      <c r="D117" s="43" t="s">
        <v>21</v>
      </c>
      <c r="E117" s="87"/>
      <c r="F117" s="73"/>
      <c r="G117" s="77"/>
      <c r="H117" s="265"/>
      <c r="I117" s="46"/>
      <c r="J117" s="51">
        <f t="shared" si="8"/>
        <v>0</v>
      </c>
      <c r="K117" s="161">
        <f t="shared" si="9"/>
        <v>0</v>
      </c>
    </row>
    <row r="118" spans="1:11" ht="16.2" customHeight="1" x14ac:dyDescent="0.2">
      <c r="A118" s="131">
        <v>1.41</v>
      </c>
      <c r="B118" s="35" t="s">
        <v>42</v>
      </c>
      <c r="C118" s="48" t="s">
        <v>382</v>
      </c>
      <c r="D118" s="43" t="s">
        <v>21</v>
      </c>
      <c r="E118" s="87"/>
      <c r="F118" s="73"/>
      <c r="G118" s="77"/>
      <c r="H118" s="265"/>
      <c r="I118" s="46"/>
      <c r="J118" s="51">
        <f t="shared" si="8"/>
        <v>0</v>
      </c>
      <c r="K118" s="161">
        <f t="shared" si="9"/>
        <v>0</v>
      </c>
    </row>
    <row r="119" spans="1:11" ht="16.2" customHeight="1" x14ac:dyDescent="0.2">
      <c r="A119" s="131">
        <v>1.42</v>
      </c>
      <c r="B119" s="35" t="s">
        <v>42</v>
      </c>
      <c r="C119" s="48" t="s">
        <v>466</v>
      </c>
      <c r="D119" s="43" t="s">
        <v>21</v>
      </c>
      <c r="E119" s="87"/>
      <c r="F119" s="73"/>
      <c r="G119" s="77"/>
      <c r="H119" s="265"/>
      <c r="I119" s="46"/>
      <c r="J119" s="51">
        <f t="shared" si="8"/>
        <v>0</v>
      </c>
      <c r="K119" s="161">
        <f t="shared" si="9"/>
        <v>0</v>
      </c>
    </row>
    <row r="120" spans="1:11" ht="16.2" customHeight="1" x14ac:dyDescent="0.2">
      <c r="A120" s="131">
        <v>1.43</v>
      </c>
      <c r="B120" s="35" t="s">
        <v>42</v>
      </c>
      <c r="C120" s="48" t="s">
        <v>402</v>
      </c>
      <c r="D120" s="43" t="s">
        <v>21</v>
      </c>
      <c r="E120" s="87"/>
      <c r="F120" s="73"/>
      <c r="G120" s="77"/>
      <c r="H120" s="265"/>
      <c r="I120" s="46"/>
      <c r="J120" s="51">
        <f t="shared" si="8"/>
        <v>0</v>
      </c>
      <c r="K120" s="161">
        <f t="shared" si="9"/>
        <v>0</v>
      </c>
    </row>
    <row r="121" spans="1:11" ht="16.2" customHeight="1" x14ac:dyDescent="0.2">
      <c r="A121" s="131">
        <v>1.44</v>
      </c>
      <c r="B121" s="35" t="s">
        <v>42</v>
      </c>
      <c r="C121" s="48" t="s">
        <v>420</v>
      </c>
      <c r="D121" s="43" t="s">
        <v>21</v>
      </c>
      <c r="E121" s="87"/>
      <c r="F121" s="73"/>
      <c r="G121" s="77"/>
      <c r="H121" s="265"/>
      <c r="I121" s="46"/>
      <c r="J121" s="51">
        <f t="shared" si="8"/>
        <v>0</v>
      </c>
      <c r="K121" s="161">
        <f t="shared" si="9"/>
        <v>0</v>
      </c>
    </row>
    <row r="122" spans="1:11" ht="16.2" customHeight="1" x14ac:dyDescent="0.2">
      <c r="A122" s="131">
        <v>1.45</v>
      </c>
      <c r="B122" s="35" t="s">
        <v>42</v>
      </c>
      <c r="C122" s="48" t="s">
        <v>383</v>
      </c>
      <c r="D122" s="43" t="s">
        <v>21</v>
      </c>
      <c r="E122" s="87"/>
      <c r="F122" s="73"/>
      <c r="G122" s="77"/>
      <c r="H122" s="265"/>
      <c r="I122" s="46"/>
      <c r="J122" s="51">
        <f t="shared" si="8"/>
        <v>0</v>
      </c>
      <c r="K122" s="161">
        <f t="shared" si="9"/>
        <v>0</v>
      </c>
    </row>
    <row r="123" spans="1:11" ht="16.2" customHeight="1" x14ac:dyDescent="0.2">
      <c r="A123" s="131">
        <v>1.46</v>
      </c>
      <c r="B123" s="35" t="s">
        <v>42</v>
      </c>
      <c r="C123" s="48" t="s">
        <v>467</v>
      </c>
      <c r="D123" s="43" t="s">
        <v>21</v>
      </c>
      <c r="E123" s="87"/>
      <c r="F123" s="73"/>
      <c r="G123" s="77"/>
      <c r="H123" s="265"/>
      <c r="I123" s="46"/>
      <c r="J123" s="51">
        <f t="shared" si="8"/>
        <v>0</v>
      </c>
      <c r="K123" s="161">
        <f t="shared" si="9"/>
        <v>0</v>
      </c>
    </row>
    <row r="124" spans="1:11" ht="16.2" customHeight="1" x14ac:dyDescent="0.2">
      <c r="A124" s="131">
        <v>1.47</v>
      </c>
      <c r="B124" s="35" t="s">
        <v>42</v>
      </c>
      <c r="C124" s="48" t="s">
        <v>403</v>
      </c>
      <c r="D124" s="43" t="s">
        <v>21</v>
      </c>
      <c r="E124" s="87"/>
      <c r="F124" s="73"/>
      <c r="G124" s="77"/>
      <c r="H124" s="265"/>
      <c r="I124" s="46"/>
      <c r="J124" s="51">
        <f t="shared" si="8"/>
        <v>0</v>
      </c>
      <c r="K124" s="161">
        <f t="shared" si="9"/>
        <v>0</v>
      </c>
    </row>
    <row r="125" spans="1:11" ht="16.2" customHeight="1" x14ac:dyDescent="0.2">
      <c r="A125" s="131">
        <v>1.48</v>
      </c>
      <c r="B125" s="35" t="s">
        <v>42</v>
      </c>
      <c r="C125" s="48" t="s">
        <v>421</v>
      </c>
      <c r="D125" s="43" t="s">
        <v>21</v>
      </c>
      <c r="E125" s="87"/>
      <c r="F125" s="73"/>
      <c r="G125" s="77"/>
      <c r="H125" s="265"/>
      <c r="I125" s="46"/>
      <c r="J125" s="51">
        <f t="shared" si="8"/>
        <v>0</v>
      </c>
      <c r="K125" s="161">
        <f t="shared" si="9"/>
        <v>0</v>
      </c>
    </row>
    <row r="126" spans="1:11" ht="16.2" customHeight="1" x14ac:dyDescent="0.2">
      <c r="A126" s="131">
        <v>1.49</v>
      </c>
      <c r="B126" s="35" t="s">
        <v>42</v>
      </c>
      <c r="C126" s="48" t="s">
        <v>384</v>
      </c>
      <c r="D126" s="43" t="s">
        <v>21</v>
      </c>
      <c r="E126" s="87"/>
      <c r="F126" s="73"/>
      <c r="G126" s="77"/>
      <c r="H126" s="265"/>
      <c r="I126" s="46"/>
      <c r="J126" s="51">
        <f t="shared" si="8"/>
        <v>0</v>
      </c>
      <c r="K126" s="161">
        <f t="shared" si="9"/>
        <v>0</v>
      </c>
    </row>
    <row r="127" spans="1:11" ht="16.2" customHeight="1" x14ac:dyDescent="0.2">
      <c r="A127" s="131">
        <v>1.5</v>
      </c>
      <c r="B127" s="35" t="s">
        <v>42</v>
      </c>
      <c r="C127" s="48" t="s">
        <v>468</v>
      </c>
      <c r="D127" s="43" t="s">
        <v>21</v>
      </c>
      <c r="E127" s="87"/>
      <c r="F127" s="73"/>
      <c r="G127" s="77"/>
      <c r="H127" s="265"/>
      <c r="I127" s="46"/>
      <c r="J127" s="51">
        <f t="shared" si="8"/>
        <v>0</v>
      </c>
      <c r="K127" s="161">
        <f t="shared" si="9"/>
        <v>0</v>
      </c>
    </row>
    <row r="128" spans="1:11" ht="16.2" customHeight="1" x14ac:dyDescent="0.2">
      <c r="A128" s="131">
        <v>1.51</v>
      </c>
      <c r="B128" s="35" t="s">
        <v>42</v>
      </c>
      <c r="C128" s="48" t="s">
        <v>404</v>
      </c>
      <c r="D128" s="43" t="s">
        <v>21</v>
      </c>
      <c r="E128" s="87"/>
      <c r="F128" s="73"/>
      <c r="G128" s="77"/>
      <c r="H128" s="265"/>
      <c r="I128" s="46"/>
      <c r="J128" s="51">
        <f t="shared" si="8"/>
        <v>0</v>
      </c>
      <c r="K128" s="161">
        <f t="shared" si="9"/>
        <v>0</v>
      </c>
    </row>
    <row r="129" spans="1:11" ht="16.2" customHeight="1" x14ac:dyDescent="0.2">
      <c r="A129" s="131">
        <v>1.52</v>
      </c>
      <c r="B129" s="35" t="s">
        <v>42</v>
      </c>
      <c r="C129" s="48" t="s">
        <v>422</v>
      </c>
      <c r="D129" s="43" t="s">
        <v>21</v>
      </c>
      <c r="E129" s="87"/>
      <c r="F129" s="73"/>
      <c r="G129" s="77"/>
      <c r="H129" s="265"/>
      <c r="I129" s="46"/>
      <c r="J129" s="51">
        <f t="shared" si="8"/>
        <v>0</v>
      </c>
      <c r="K129" s="161">
        <f t="shared" si="9"/>
        <v>0</v>
      </c>
    </row>
    <row r="130" spans="1:11" ht="16.2" customHeight="1" x14ac:dyDescent="0.2">
      <c r="A130" s="131">
        <v>1.53</v>
      </c>
      <c r="B130" s="35" t="s">
        <v>42</v>
      </c>
      <c r="C130" s="48" t="s">
        <v>385</v>
      </c>
      <c r="D130" s="43" t="s">
        <v>21</v>
      </c>
      <c r="E130" s="87"/>
      <c r="F130" s="73"/>
      <c r="G130" s="77"/>
      <c r="H130" s="265"/>
      <c r="I130" s="46"/>
      <c r="J130" s="51">
        <f t="shared" si="8"/>
        <v>0</v>
      </c>
      <c r="K130" s="161">
        <f t="shared" si="9"/>
        <v>0</v>
      </c>
    </row>
    <row r="131" spans="1:11" ht="16.2" customHeight="1" x14ac:dyDescent="0.2">
      <c r="A131" s="131">
        <v>1.54</v>
      </c>
      <c r="B131" s="35" t="s">
        <v>42</v>
      </c>
      <c r="C131" s="48" t="s">
        <v>469</v>
      </c>
      <c r="D131" s="43" t="s">
        <v>21</v>
      </c>
      <c r="E131" s="87"/>
      <c r="F131" s="73"/>
      <c r="G131" s="77"/>
      <c r="H131" s="265"/>
      <c r="I131" s="46"/>
      <c r="J131" s="51">
        <f t="shared" si="8"/>
        <v>0</v>
      </c>
      <c r="K131" s="161">
        <f t="shared" si="9"/>
        <v>0</v>
      </c>
    </row>
    <row r="132" spans="1:11" ht="16.2" customHeight="1" x14ac:dyDescent="0.2">
      <c r="A132" s="131">
        <v>1.55</v>
      </c>
      <c r="B132" s="35" t="s">
        <v>42</v>
      </c>
      <c r="C132" s="48" t="s">
        <v>405</v>
      </c>
      <c r="D132" s="43" t="s">
        <v>21</v>
      </c>
      <c r="E132" s="87"/>
      <c r="F132" s="73"/>
      <c r="G132" s="77"/>
      <c r="H132" s="265"/>
      <c r="I132" s="46"/>
      <c r="J132" s="51">
        <f t="shared" si="8"/>
        <v>0</v>
      </c>
      <c r="K132" s="161">
        <f t="shared" si="9"/>
        <v>0</v>
      </c>
    </row>
    <row r="133" spans="1:11" ht="16.2" customHeight="1" x14ac:dyDescent="0.2">
      <c r="A133" s="131">
        <v>1.56</v>
      </c>
      <c r="B133" s="35" t="s">
        <v>42</v>
      </c>
      <c r="C133" s="48" t="s">
        <v>423</v>
      </c>
      <c r="D133" s="43" t="s">
        <v>21</v>
      </c>
      <c r="E133" s="87"/>
      <c r="F133" s="73"/>
      <c r="G133" s="77"/>
      <c r="H133" s="265"/>
      <c r="I133" s="46"/>
      <c r="J133" s="51">
        <f t="shared" si="8"/>
        <v>0</v>
      </c>
      <c r="K133" s="161">
        <f t="shared" si="9"/>
        <v>0</v>
      </c>
    </row>
    <row r="134" spans="1:11" ht="16.2" customHeight="1" x14ac:dyDescent="0.2">
      <c r="A134" s="131">
        <v>1.57</v>
      </c>
      <c r="B134" s="35" t="s">
        <v>41</v>
      </c>
      <c r="C134" s="49" t="s">
        <v>386</v>
      </c>
      <c r="D134" s="43" t="s">
        <v>21</v>
      </c>
      <c r="E134" s="87"/>
      <c r="F134" s="73"/>
      <c r="G134" s="77"/>
      <c r="H134" s="265"/>
      <c r="I134" s="46"/>
      <c r="J134" s="51">
        <f t="shared" si="8"/>
        <v>0</v>
      </c>
      <c r="K134" s="161">
        <f t="shared" si="9"/>
        <v>0</v>
      </c>
    </row>
    <row r="135" spans="1:11" ht="16.2" customHeight="1" x14ac:dyDescent="0.2">
      <c r="A135" s="131">
        <v>1.58</v>
      </c>
      <c r="B135" s="35" t="s">
        <v>41</v>
      </c>
      <c r="C135" s="49" t="s">
        <v>476</v>
      </c>
      <c r="D135" s="43" t="s">
        <v>21</v>
      </c>
      <c r="E135" s="87"/>
      <c r="F135" s="73"/>
      <c r="G135" s="77"/>
      <c r="H135" s="265"/>
      <c r="I135" s="46"/>
      <c r="J135" s="51">
        <f t="shared" si="8"/>
        <v>0</v>
      </c>
      <c r="K135" s="161">
        <f t="shared" si="9"/>
        <v>0</v>
      </c>
    </row>
    <row r="136" spans="1:11" ht="16.2" customHeight="1" x14ac:dyDescent="0.2">
      <c r="A136" s="131">
        <v>1.59</v>
      </c>
      <c r="B136" s="35" t="s">
        <v>41</v>
      </c>
      <c r="C136" s="49" t="s">
        <v>406</v>
      </c>
      <c r="D136" s="43" t="s">
        <v>21</v>
      </c>
      <c r="E136" s="87"/>
      <c r="F136" s="73"/>
      <c r="G136" s="77"/>
      <c r="H136" s="265"/>
      <c r="I136" s="46"/>
      <c r="J136" s="51">
        <f t="shared" si="8"/>
        <v>0</v>
      </c>
      <c r="K136" s="161">
        <f t="shared" si="9"/>
        <v>0</v>
      </c>
    </row>
    <row r="137" spans="1:11" ht="16.2" customHeight="1" x14ac:dyDescent="0.2">
      <c r="A137" s="131">
        <v>1.6</v>
      </c>
      <c r="B137" s="35" t="s">
        <v>41</v>
      </c>
      <c r="C137" s="49" t="s">
        <v>424</v>
      </c>
      <c r="D137" s="43" t="s">
        <v>21</v>
      </c>
      <c r="E137" s="87"/>
      <c r="F137" s="73"/>
      <c r="G137" s="77"/>
      <c r="H137" s="265"/>
      <c r="I137" s="46"/>
      <c r="J137" s="51">
        <f t="shared" si="8"/>
        <v>0</v>
      </c>
      <c r="K137" s="161">
        <f t="shared" si="9"/>
        <v>0</v>
      </c>
    </row>
    <row r="138" spans="1:11" ht="30.45" customHeight="1" x14ac:dyDescent="0.2">
      <c r="A138" s="131">
        <v>1.61</v>
      </c>
      <c r="B138" s="35" t="s">
        <v>41</v>
      </c>
      <c r="C138" s="49" t="s">
        <v>387</v>
      </c>
      <c r="D138" s="43" t="s">
        <v>21</v>
      </c>
      <c r="E138" s="87"/>
      <c r="F138" s="73"/>
      <c r="G138" s="77"/>
      <c r="H138" s="265"/>
      <c r="I138" s="46"/>
      <c r="J138" s="51">
        <f t="shared" si="8"/>
        <v>0</v>
      </c>
      <c r="K138" s="161">
        <f t="shared" si="9"/>
        <v>0</v>
      </c>
    </row>
    <row r="139" spans="1:11" ht="30.45" customHeight="1" x14ac:dyDescent="0.2">
      <c r="A139" s="131">
        <v>1.62</v>
      </c>
      <c r="B139" s="35" t="s">
        <v>41</v>
      </c>
      <c r="C139" s="49" t="s">
        <v>470</v>
      </c>
      <c r="D139" s="43" t="s">
        <v>21</v>
      </c>
      <c r="E139" s="87"/>
      <c r="F139" s="73"/>
      <c r="G139" s="77"/>
      <c r="H139" s="265"/>
      <c r="I139" s="46"/>
      <c r="J139" s="51">
        <f t="shared" si="8"/>
        <v>0</v>
      </c>
      <c r="K139" s="161">
        <f t="shared" si="9"/>
        <v>0</v>
      </c>
    </row>
    <row r="140" spans="1:11" ht="30.45" customHeight="1" x14ac:dyDescent="0.2">
      <c r="A140" s="131">
        <v>1.63</v>
      </c>
      <c r="B140" s="35" t="s">
        <v>41</v>
      </c>
      <c r="C140" s="49" t="s">
        <v>407</v>
      </c>
      <c r="D140" s="43" t="s">
        <v>21</v>
      </c>
      <c r="E140" s="87"/>
      <c r="F140" s="73"/>
      <c r="G140" s="77"/>
      <c r="H140" s="265"/>
      <c r="I140" s="46"/>
      <c r="J140" s="51">
        <f t="shared" si="8"/>
        <v>0</v>
      </c>
      <c r="K140" s="161">
        <f t="shared" si="9"/>
        <v>0</v>
      </c>
    </row>
    <row r="141" spans="1:11" ht="30.45" customHeight="1" x14ac:dyDescent="0.2">
      <c r="A141" s="131">
        <v>1.64</v>
      </c>
      <c r="B141" s="35" t="s">
        <v>41</v>
      </c>
      <c r="C141" s="49" t="s">
        <v>425</v>
      </c>
      <c r="D141" s="43" t="s">
        <v>21</v>
      </c>
      <c r="E141" s="87"/>
      <c r="F141" s="73"/>
      <c r="G141" s="77"/>
      <c r="H141" s="265"/>
      <c r="I141" s="46"/>
      <c r="J141" s="51">
        <f t="shared" si="8"/>
        <v>0</v>
      </c>
      <c r="K141" s="161">
        <f t="shared" si="9"/>
        <v>0</v>
      </c>
    </row>
    <row r="142" spans="1:11" ht="16.2" customHeight="1" x14ac:dyDescent="0.2">
      <c r="A142" s="131">
        <v>1.65</v>
      </c>
      <c r="B142" s="35" t="s">
        <v>41</v>
      </c>
      <c r="C142" s="49" t="s">
        <v>388</v>
      </c>
      <c r="D142" s="43" t="s">
        <v>21</v>
      </c>
      <c r="E142" s="87"/>
      <c r="F142" s="73"/>
      <c r="G142" s="77"/>
      <c r="H142" s="265"/>
      <c r="I142" s="46"/>
      <c r="J142" s="51">
        <f t="shared" si="8"/>
        <v>0</v>
      </c>
      <c r="K142" s="161">
        <f t="shared" si="9"/>
        <v>0</v>
      </c>
    </row>
    <row r="143" spans="1:11" ht="16.2" customHeight="1" x14ac:dyDescent="0.2">
      <c r="A143" s="131">
        <v>1.66</v>
      </c>
      <c r="B143" s="35" t="s">
        <v>41</v>
      </c>
      <c r="C143" s="49" t="s">
        <v>471</v>
      </c>
      <c r="D143" s="43" t="s">
        <v>21</v>
      </c>
      <c r="E143" s="87"/>
      <c r="F143" s="73"/>
      <c r="G143" s="77"/>
      <c r="H143" s="265"/>
      <c r="I143" s="46"/>
      <c r="J143" s="51">
        <f t="shared" ref="J143:J161" si="10">SUM(H143*I143)</f>
        <v>0</v>
      </c>
      <c r="K143" s="161">
        <f t="shared" ref="K143:K161" si="11">SUM(G143+J143)</f>
        <v>0</v>
      </c>
    </row>
    <row r="144" spans="1:11" ht="16.2" customHeight="1" x14ac:dyDescent="0.2">
      <c r="A144" s="131">
        <v>1.67</v>
      </c>
      <c r="B144" s="35" t="s">
        <v>41</v>
      </c>
      <c r="C144" s="49" t="s">
        <v>408</v>
      </c>
      <c r="D144" s="43" t="s">
        <v>21</v>
      </c>
      <c r="E144" s="87"/>
      <c r="F144" s="73"/>
      <c r="G144" s="77"/>
      <c r="H144" s="265"/>
      <c r="I144" s="46"/>
      <c r="J144" s="51">
        <f t="shared" si="10"/>
        <v>0</v>
      </c>
      <c r="K144" s="161">
        <f t="shared" si="11"/>
        <v>0</v>
      </c>
    </row>
    <row r="145" spans="1:11" ht="16.2" customHeight="1" x14ac:dyDescent="0.2">
      <c r="A145" s="131">
        <v>1.68</v>
      </c>
      <c r="B145" s="35" t="s">
        <v>41</v>
      </c>
      <c r="C145" s="49" t="s">
        <v>426</v>
      </c>
      <c r="D145" s="43" t="s">
        <v>21</v>
      </c>
      <c r="E145" s="87"/>
      <c r="F145" s="73"/>
      <c r="G145" s="77"/>
      <c r="H145" s="265"/>
      <c r="I145" s="46"/>
      <c r="J145" s="51">
        <f t="shared" si="10"/>
        <v>0</v>
      </c>
      <c r="K145" s="161">
        <f t="shared" si="11"/>
        <v>0</v>
      </c>
    </row>
    <row r="146" spans="1:11" ht="27" customHeight="1" x14ac:dyDescent="0.2">
      <c r="A146" s="131">
        <v>1.69</v>
      </c>
      <c r="B146" s="35" t="s">
        <v>41</v>
      </c>
      <c r="C146" s="49" t="s">
        <v>389</v>
      </c>
      <c r="D146" s="43" t="s">
        <v>21</v>
      </c>
      <c r="E146" s="87"/>
      <c r="F146" s="73"/>
      <c r="G146" s="77"/>
      <c r="H146" s="265"/>
      <c r="I146" s="46"/>
      <c r="J146" s="51">
        <f t="shared" si="10"/>
        <v>0</v>
      </c>
      <c r="K146" s="161">
        <f t="shared" si="11"/>
        <v>0</v>
      </c>
    </row>
    <row r="147" spans="1:11" ht="27" customHeight="1" x14ac:dyDescent="0.2">
      <c r="A147" s="131">
        <v>1.7</v>
      </c>
      <c r="B147" s="35" t="s">
        <v>41</v>
      </c>
      <c r="C147" s="49" t="s">
        <v>472</v>
      </c>
      <c r="D147" s="43" t="s">
        <v>21</v>
      </c>
      <c r="E147" s="87"/>
      <c r="F147" s="73"/>
      <c r="G147" s="77"/>
      <c r="H147" s="265"/>
      <c r="I147" s="46"/>
      <c r="J147" s="51">
        <f t="shared" si="10"/>
        <v>0</v>
      </c>
      <c r="K147" s="161">
        <f t="shared" si="11"/>
        <v>0</v>
      </c>
    </row>
    <row r="148" spans="1:11" ht="27" customHeight="1" x14ac:dyDescent="0.2">
      <c r="A148" s="131">
        <v>1.71</v>
      </c>
      <c r="B148" s="35" t="s">
        <v>41</v>
      </c>
      <c r="C148" s="49" t="s">
        <v>409</v>
      </c>
      <c r="D148" s="43" t="s">
        <v>21</v>
      </c>
      <c r="E148" s="87"/>
      <c r="F148" s="73"/>
      <c r="G148" s="77"/>
      <c r="H148" s="265"/>
      <c r="I148" s="46"/>
      <c r="J148" s="51">
        <f t="shared" si="10"/>
        <v>0</v>
      </c>
      <c r="K148" s="161">
        <f t="shared" si="11"/>
        <v>0</v>
      </c>
    </row>
    <row r="149" spans="1:11" ht="27" customHeight="1" x14ac:dyDescent="0.2">
      <c r="A149" s="131">
        <v>1.72</v>
      </c>
      <c r="B149" s="35" t="s">
        <v>41</v>
      </c>
      <c r="C149" s="49" t="s">
        <v>427</v>
      </c>
      <c r="D149" s="43" t="s">
        <v>21</v>
      </c>
      <c r="E149" s="87"/>
      <c r="F149" s="73"/>
      <c r="G149" s="77"/>
      <c r="H149" s="265"/>
      <c r="I149" s="46"/>
      <c r="J149" s="51">
        <f t="shared" si="10"/>
        <v>0</v>
      </c>
      <c r="K149" s="161">
        <f t="shared" si="11"/>
        <v>0</v>
      </c>
    </row>
    <row r="150" spans="1:11" ht="16.2" customHeight="1" x14ac:dyDescent="0.2">
      <c r="A150" s="131">
        <v>1.73</v>
      </c>
      <c r="B150" s="35" t="s">
        <v>41</v>
      </c>
      <c r="C150" s="48" t="s">
        <v>390</v>
      </c>
      <c r="D150" s="43" t="s">
        <v>21</v>
      </c>
      <c r="E150" s="87"/>
      <c r="F150" s="73"/>
      <c r="G150" s="77"/>
      <c r="H150" s="265"/>
      <c r="I150" s="46"/>
      <c r="J150" s="51">
        <f t="shared" si="10"/>
        <v>0</v>
      </c>
      <c r="K150" s="161">
        <f t="shared" si="11"/>
        <v>0</v>
      </c>
    </row>
    <row r="151" spans="1:11" ht="16.2" customHeight="1" x14ac:dyDescent="0.2">
      <c r="A151" s="131">
        <v>1.74</v>
      </c>
      <c r="B151" s="35" t="s">
        <v>41</v>
      </c>
      <c r="C151" s="48" t="s">
        <v>473</v>
      </c>
      <c r="D151" s="43" t="s">
        <v>21</v>
      </c>
      <c r="E151" s="87"/>
      <c r="F151" s="73"/>
      <c r="G151" s="77"/>
      <c r="H151" s="265"/>
      <c r="I151" s="46"/>
      <c r="J151" s="51">
        <f t="shared" si="10"/>
        <v>0</v>
      </c>
      <c r="K151" s="161">
        <f t="shared" si="11"/>
        <v>0</v>
      </c>
    </row>
    <row r="152" spans="1:11" ht="16.2" customHeight="1" x14ac:dyDescent="0.2">
      <c r="A152" s="131">
        <v>1.75</v>
      </c>
      <c r="B152" s="35" t="s">
        <v>41</v>
      </c>
      <c r="C152" s="48" t="s">
        <v>410</v>
      </c>
      <c r="D152" s="43" t="s">
        <v>21</v>
      </c>
      <c r="E152" s="87"/>
      <c r="F152" s="73"/>
      <c r="G152" s="77"/>
      <c r="H152" s="265"/>
      <c r="I152" s="46"/>
      <c r="J152" s="51">
        <f t="shared" si="10"/>
        <v>0</v>
      </c>
      <c r="K152" s="161">
        <f t="shared" si="11"/>
        <v>0</v>
      </c>
    </row>
    <row r="153" spans="1:11" ht="16.2" customHeight="1" x14ac:dyDescent="0.2">
      <c r="A153" s="131">
        <v>1.76</v>
      </c>
      <c r="B153" s="35" t="s">
        <v>41</v>
      </c>
      <c r="C153" s="48" t="s">
        <v>428</v>
      </c>
      <c r="D153" s="43" t="s">
        <v>21</v>
      </c>
      <c r="E153" s="87"/>
      <c r="F153" s="73"/>
      <c r="G153" s="77"/>
      <c r="H153" s="265"/>
      <c r="I153" s="46"/>
      <c r="J153" s="51">
        <f t="shared" si="10"/>
        <v>0</v>
      </c>
      <c r="K153" s="161">
        <f t="shared" si="11"/>
        <v>0</v>
      </c>
    </row>
    <row r="154" spans="1:11" ht="16.2" customHeight="1" x14ac:dyDescent="0.2">
      <c r="A154" s="131">
        <v>1.77</v>
      </c>
      <c r="B154" s="35" t="s">
        <v>41</v>
      </c>
      <c r="C154" s="48" t="s">
        <v>391</v>
      </c>
      <c r="D154" s="43" t="s">
        <v>21</v>
      </c>
      <c r="E154" s="87"/>
      <c r="F154" s="73"/>
      <c r="G154" s="77"/>
      <c r="H154" s="265"/>
      <c r="I154" s="46"/>
      <c r="J154" s="51">
        <f t="shared" si="10"/>
        <v>0</v>
      </c>
      <c r="K154" s="161">
        <f t="shared" si="11"/>
        <v>0</v>
      </c>
    </row>
    <row r="155" spans="1:11" ht="16.2" customHeight="1" x14ac:dyDescent="0.2">
      <c r="A155" s="131">
        <v>1.78</v>
      </c>
      <c r="B155" s="35" t="s">
        <v>41</v>
      </c>
      <c r="C155" s="48" t="s">
        <v>474</v>
      </c>
      <c r="D155" s="43" t="s">
        <v>21</v>
      </c>
      <c r="E155" s="87"/>
      <c r="F155" s="73"/>
      <c r="G155" s="77"/>
      <c r="H155" s="265"/>
      <c r="I155" s="46"/>
      <c r="J155" s="51">
        <f t="shared" si="10"/>
        <v>0</v>
      </c>
      <c r="K155" s="161">
        <f t="shared" si="11"/>
        <v>0</v>
      </c>
    </row>
    <row r="156" spans="1:11" ht="16.2" customHeight="1" x14ac:dyDescent="0.2">
      <c r="A156" s="131">
        <v>1.79</v>
      </c>
      <c r="B156" s="35" t="s">
        <v>41</v>
      </c>
      <c r="C156" s="48" t="s">
        <v>411</v>
      </c>
      <c r="D156" s="43" t="s">
        <v>21</v>
      </c>
      <c r="E156" s="87"/>
      <c r="F156" s="73"/>
      <c r="G156" s="77"/>
      <c r="H156" s="265"/>
      <c r="I156" s="46"/>
      <c r="J156" s="51">
        <f t="shared" si="10"/>
        <v>0</v>
      </c>
      <c r="K156" s="161">
        <f t="shared" si="11"/>
        <v>0</v>
      </c>
    </row>
    <row r="157" spans="1:11" ht="16.2" customHeight="1" x14ac:dyDescent="0.2">
      <c r="A157" s="131">
        <v>1.8</v>
      </c>
      <c r="B157" s="35" t="s">
        <v>41</v>
      </c>
      <c r="C157" s="48" t="s">
        <v>429</v>
      </c>
      <c r="D157" s="43" t="s">
        <v>21</v>
      </c>
      <c r="E157" s="87"/>
      <c r="F157" s="73"/>
      <c r="G157" s="77"/>
      <c r="H157" s="265"/>
      <c r="I157" s="46"/>
      <c r="J157" s="51">
        <f t="shared" si="10"/>
        <v>0</v>
      </c>
      <c r="K157" s="161">
        <f t="shared" si="11"/>
        <v>0</v>
      </c>
    </row>
    <row r="158" spans="1:11" ht="16.2" customHeight="1" x14ac:dyDescent="0.2">
      <c r="A158" s="131">
        <v>1.81</v>
      </c>
      <c r="B158" s="35" t="s">
        <v>41</v>
      </c>
      <c r="C158" s="48" t="s">
        <v>392</v>
      </c>
      <c r="D158" s="43" t="s">
        <v>21</v>
      </c>
      <c r="E158" s="87"/>
      <c r="F158" s="73"/>
      <c r="G158" s="77"/>
      <c r="H158" s="265"/>
      <c r="I158" s="46"/>
      <c r="J158" s="51">
        <f t="shared" si="10"/>
        <v>0</v>
      </c>
      <c r="K158" s="161">
        <f t="shared" si="11"/>
        <v>0</v>
      </c>
    </row>
    <row r="159" spans="1:11" ht="16.2" customHeight="1" x14ac:dyDescent="0.2">
      <c r="A159" s="131">
        <v>1.82</v>
      </c>
      <c r="B159" s="35" t="s">
        <v>41</v>
      </c>
      <c r="C159" s="48" t="s">
        <v>475</v>
      </c>
      <c r="D159" s="43" t="s">
        <v>21</v>
      </c>
      <c r="E159" s="87"/>
      <c r="F159" s="73"/>
      <c r="G159" s="77"/>
      <c r="H159" s="265"/>
      <c r="I159" s="46"/>
      <c r="J159" s="51">
        <f t="shared" si="10"/>
        <v>0</v>
      </c>
      <c r="K159" s="161">
        <f t="shared" si="11"/>
        <v>0</v>
      </c>
    </row>
    <row r="160" spans="1:11" ht="16.2" customHeight="1" x14ac:dyDescent="0.2">
      <c r="A160" s="131">
        <v>1.83</v>
      </c>
      <c r="B160" s="35" t="s">
        <v>41</v>
      </c>
      <c r="C160" s="48" t="s">
        <v>412</v>
      </c>
      <c r="D160" s="43" t="s">
        <v>21</v>
      </c>
      <c r="E160" s="87"/>
      <c r="F160" s="73"/>
      <c r="G160" s="77"/>
      <c r="H160" s="265"/>
      <c r="I160" s="46"/>
      <c r="J160" s="51">
        <f t="shared" si="10"/>
        <v>0</v>
      </c>
      <c r="K160" s="161">
        <f t="shared" si="11"/>
        <v>0</v>
      </c>
    </row>
    <row r="161" spans="1:22" ht="16.2" customHeight="1" x14ac:dyDescent="0.2">
      <c r="A161" s="131">
        <v>1.84</v>
      </c>
      <c r="B161" s="35" t="s">
        <v>41</v>
      </c>
      <c r="C161" s="48" t="s">
        <v>430</v>
      </c>
      <c r="D161" s="43" t="s">
        <v>21</v>
      </c>
      <c r="E161" s="87"/>
      <c r="F161" s="73"/>
      <c r="G161" s="77"/>
      <c r="H161" s="265"/>
      <c r="I161" s="46"/>
      <c r="J161" s="51">
        <f t="shared" si="10"/>
        <v>0</v>
      </c>
      <c r="K161" s="161">
        <f t="shared" si="11"/>
        <v>0</v>
      </c>
    </row>
    <row r="162" spans="1:22" s="78" customFormat="1" ht="16.2" customHeight="1" x14ac:dyDescent="0.2">
      <c r="A162" s="127">
        <v>2</v>
      </c>
      <c r="B162" s="75"/>
      <c r="C162" s="69" t="s">
        <v>34</v>
      </c>
      <c r="D162" s="76"/>
      <c r="E162" s="70"/>
      <c r="F162" s="71"/>
      <c r="G162" s="77"/>
      <c r="H162" s="262"/>
      <c r="I162" s="71">
        <v>0</v>
      </c>
      <c r="J162" s="77"/>
      <c r="K162" s="158"/>
      <c r="L162" s="54"/>
      <c r="M162" s="54"/>
      <c r="N162" s="54"/>
      <c r="O162" s="54"/>
      <c r="P162" s="54"/>
      <c r="Q162" s="54"/>
      <c r="R162" s="54"/>
      <c r="S162" s="54"/>
      <c r="T162" s="54"/>
      <c r="U162" s="54"/>
      <c r="V162" s="54"/>
    </row>
    <row r="163" spans="1:22" ht="16.2" customHeight="1" x14ac:dyDescent="0.2">
      <c r="A163" s="128">
        <v>2.1</v>
      </c>
      <c r="B163" s="35" t="s">
        <v>36</v>
      </c>
      <c r="C163" s="48" t="s">
        <v>35</v>
      </c>
      <c r="D163" s="11" t="s">
        <v>21</v>
      </c>
      <c r="E163" s="70"/>
      <c r="F163" s="71"/>
      <c r="G163" s="77"/>
      <c r="H163" s="265"/>
      <c r="I163" s="46"/>
      <c r="J163" s="51">
        <f>SUM(H163*I163)</f>
        <v>0</v>
      </c>
      <c r="K163" s="161">
        <f>SUM(G163+J163)</f>
        <v>0</v>
      </c>
    </row>
    <row r="164" spans="1:22" s="78" customFormat="1" ht="16.2" customHeight="1" x14ac:dyDescent="0.2">
      <c r="A164" s="133">
        <v>3</v>
      </c>
      <c r="B164" s="67"/>
      <c r="C164" s="86" t="s">
        <v>167</v>
      </c>
      <c r="D164" s="87"/>
      <c r="E164" s="87"/>
      <c r="F164" s="71"/>
      <c r="G164" s="77"/>
      <c r="H164" s="262"/>
      <c r="I164" s="71">
        <v>0</v>
      </c>
      <c r="J164" s="77"/>
      <c r="K164" s="158"/>
      <c r="L164" s="54"/>
      <c r="M164" s="54"/>
      <c r="N164" s="54"/>
      <c r="O164" s="54"/>
      <c r="P164" s="54"/>
      <c r="Q164" s="54"/>
      <c r="R164" s="54"/>
      <c r="S164" s="54"/>
      <c r="T164" s="54"/>
      <c r="U164" s="54"/>
      <c r="V164" s="54"/>
    </row>
    <row r="165" spans="1:22" ht="16.2" customHeight="1" x14ac:dyDescent="0.2">
      <c r="A165" s="128">
        <v>3.1</v>
      </c>
      <c r="B165" s="66" t="s">
        <v>219</v>
      </c>
      <c r="C165" s="48" t="s">
        <v>220</v>
      </c>
      <c r="D165" s="11" t="s">
        <v>21</v>
      </c>
      <c r="E165" s="87"/>
      <c r="F165" s="71"/>
      <c r="G165" s="77"/>
      <c r="H165" s="265"/>
      <c r="I165" s="46"/>
      <c r="J165" s="51">
        <f>SUM(H165*I165)</f>
        <v>0</v>
      </c>
      <c r="K165" s="161">
        <f>SUM(G165+J165)</f>
        <v>0</v>
      </c>
    </row>
    <row r="166" spans="1:22" s="166" customFormat="1" ht="24.55" customHeight="1" x14ac:dyDescent="0.2">
      <c r="A166" s="313" t="s">
        <v>23</v>
      </c>
      <c r="B166" s="314"/>
      <c r="C166" s="314"/>
      <c r="D166" s="314"/>
      <c r="E166" s="207"/>
      <c r="F166" s="208"/>
      <c r="G166" s="208"/>
      <c r="H166" s="263"/>
      <c r="I166" s="208"/>
      <c r="J166" s="208"/>
      <c r="K166" s="148">
        <f>SUM(K86:K165)</f>
        <v>0</v>
      </c>
      <c r="L166" s="224"/>
      <c r="M166" s="224"/>
      <c r="N166" s="224"/>
      <c r="O166" s="224"/>
      <c r="P166" s="224"/>
      <c r="Q166" s="224"/>
      <c r="R166" s="224"/>
      <c r="S166" s="224"/>
      <c r="T166" s="224"/>
      <c r="U166" s="224"/>
      <c r="V166" s="224"/>
    </row>
    <row r="167" spans="1:22" s="78" customFormat="1" ht="16.2" customHeight="1" x14ac:dyDescent="0.2">
      <c r="A167" s="127" t="s">
        <v>5</v>
      </c>
      <c r="B167" s="72"/>
      <c r="C167" s="61" t="s">
        <v>529</v>
      </c>
      <c r="D167" s="62"/>
      <c r="E167" s="87"/>
      <c r="F167" s="73"/>
      <c r="G167" s="77"/>
      <c r="H167" s="261"/>
      <c r="I167" s="73"/>
      <c r="J167" s="77"/>
      <c r="K167" s="158"/>
      <c r="L167" s="54"/>
      <c r="M167" s="54"/>
      <c r="N167" s="54"/>
      <c r="O167" s="54"/>
      <c r="P167" s="54"/>
      <c r="Q167" s="54"/>
      <c r="R167" s="54"/>
      <c r="S167" s="54"/>
      <c r="T167" s="54"/>
      <c r="U167" s="54"/>
      <c r="V167" s="54"/>
    </row>
    <row r="168" spans="1:22" s="155" customFormat="1" ht="63" customHeight="1" x14ac:dyDescent="0.2">
      <c r="A168" s="303" t="s">
        <v>491</v>
      </c>
      <c r="B168" s="304"/>
      <c r="C168" s="304"/>
      <c r="D168" s="304"/>
      <c r="E168" s="64"/>
      <c r="F168" s="140"/>
      <c r="G168" s="141"/>
      <c r="H168" s="258"/>
      <c r="I168" s="140"/>
      <c r="J168" s="141"/>
      <c r="K168" s="160"/>
      <c r="L168" s="213"/>
      <c r="M168" s="213"/>
      <c r="N168" s="213"/>
      <c r="O168" s="213"/>
      <c r="P168" s="213"/>
      <c r="Q168" s="213"/>
      <c r="R168" s="213"/>
      <c r="S168" s="213"/>
      <c r="T168" s="213"/>
      <c r="U168" s="213"/>
      <c r="V168" s="213"/>
    </row>
    <row r="169" spans="1:22" ht="16.2" customHeight="1" x14ac:dyDescent="0.2">
      <c r="A169" s="128">
        <v>1.1000000000000001</v>
      </c>
      <c r="B169" s="35" t="s">
        <v>48</v>
      </c>
      <c r="C169" s="42" t="s">
        <v>44</v>
      </c>
      <c r="D169" s="43" t="s">
        <v>21</v>
      </c>
      <c r="E169" s="43"/>
      <c r="F169" s="46"/>
      <c r="G169" s="52">
        <f t="shared" ref="G169:G175" si="12">SUM(E169*F169)</f>
        <v>0</v>
      </c>
      <c r="H169" s="265"/>
      <c r="I169" s="46"/>
      <c r="J169" s="51">
        <f t="shared" ref="J169:J175" si="13">SUM(H169*I169)</f>
        <v>0</v>
      </c>
      <c r="K169" s="161">
        <f t="shared" ref="K169:K175" si="14">SUM(G169+J169)</f>
        <v>0</v>
      </c>
    </row>
    <row r="170" spans="1:22" ht="16.2" customHeight="1" x14ac:dyDescent="0.2">
      <c r="A170" s="128">
        <v>1.2000000000000002</v>
      </c>
      <c r="B170" s="35" t="s">
        <v>47</v>
      </c>
      <c r="C170" s="42" t="s">
        <v>45</v>
      </c>
      <c r="D170" s="43" t="s">
        <v>21</v>
      </c>
      <c r="E170" s="43"/>
      <c r="F170" s="46"/>
      <c r="G170" s="52">
        <f t="shared" si="12"/>
        <v>0</v>
      </c>
      <c r="H170" s="265"/>
      <c r="I170" s="46"/>
      <c r="J170" s="51">
        <f t="shared" si="13"/>
        <v>0</v>
      </c>
      <c r="K170" s="161">
        <f t="shared" si="14"/>
        <v>0</v>
      </c>
    </row>
    <row r="171" spans="1:22" ht="22.6" customHeight="1" x14ac:dyDescent="0.2">
      <c r="A171" s="128">
        <v>1.3</v>
      </c>
      <c r="B171" s="35" t="s">
        <v>168</v>
      </c>
      <c r="C171" s="42" t="s">
        <v>46</v>
      </c>
      <c r="D171" s="43" t="s">
        <v>21</v>
      </c>
      <c r="E171" s="43"/>
      <c r="F171" s="46"/>
      <c r="G171" s="52">
        <f t="shared" si="12"/>
        <v>0</v>
      </c>
      <c r="H171" s="265"/>
      <c r="I171" s="46"/>
      <c r="J171" s="51">
        <f t="shared" si="13"/>
        <v>0</v>
      </c>
      <c r="K171" s="161">
        <f t="shared" si="14"/>
        <v>0</v>
      </c>
    </row>
    <row r="172" spans="1:22" ht="16.2" customHeight="1" x14ac:dyDescent="0.2">
      <c r="A172" s="128">
        <v>1.4000000000000001</v>
      </c>
      <c r="B172" s="36" t="s">
        <v>144</v>
      </c>
      <c r="C172" s="42" t="s">
        <v>143</v>
      </c>
      <c r="D172" s="43" t="s">
        <v>21</v>
      </c>
      <c r="E172" s="43"/>
      <c r="F172" s="46"/>
      <c r="G172" s="52">
        <f t="shared" si="12"/>
        <v>0</v>
      </c>
      <c r="H172" s="265"/>
      <c r="I172" s="46"/>
      <c r="J172" s="51">
        <f t="shared" si="13"/>
        <v>0</v>
      </c>
      <c r="K172" s="161">
        <f t="shared" si="14"/>
        <v>0</v>
      </c>
    </row>
    <row r="173" spans="1:22" ht="26.7" customHeight="1" x14ac:dyDescent="0.2">
      <c r="A173" s="128">
        <v>1.5000000000000002</v>
      </c>
      <c r="B173" s="215" t="s">
        <v>227</v>
      </c>
      <c r="C173" s="138" t="s">
        <v>228</v>
      </c>
      <c r="D173" s="43" t="s">
        <v>21</v>
      </c>
      <c r="E173" s="43"/>
      <c r="F173" s="46"/>
      <c r="G173" s="52">
        <f t="shared" si="12"/>
        <v>0</v>
      </c>
      <c r="H173" s="267"/>
      <c r="I173" s="15"/>
      <c r="J173" s="52">
        <f t="shared" si="13"/>
        <v>0</v>
      </c>
      <c r="K173" s="164">
        <f t="shared" si="14"/>
        <v>0</v>
      </c>
    </row>
    <row r="174" spans="1:22" ht="26.7" customHeight="1" x14ac:dyDescent="0.2">
      <c r="A174" s="128">
        <v>1.6</v>
      </c>
      <c r="B174" s="215" t="s">
        <v>229</v>
      </c>
      <c r="C174" s="138" t="s">
        <v>230</v>
      </c>
      <c r="D174" s="43" t="s">
        <v>21</v>
      </c>
      <c r="E174" s="43"/>
      <c r="F174" s="46"/>
      <c r="G174" s="52">
        <f t="shared" si="12"/>
        <v>0</v>
      </c>
      <c r="H174" s="267"/>
      <c r="I174" s="15"/>
      <c r="J174" s="52">
        <f t="shared" si="13"/>
        <v>0</v>
      </c>
      <c r="K174" s="164">
        <f t="shared" si="14"/>
        <v>0</v>
      </c>
    </row>
    <row r="175" spans="1:22" ht="26.7" customHeight="1" x14ac:dyDescent="0.2">
      <c r="A175" s="128">
        <v>1.7000000000000002</v>
      </c>
      <c r="B175" s="215" t="s">
        <v>231</v>
      </c>
      <c r="C175" s="138" t="s">
        <v>232</v>
      </c>
      <c r="D175" s="43" t="s">
        <v>21</v>
      </c>
      <c r="E175" s="43"/>
      <c r="F175" s="46"/>
      <c r="G175" s="52">
        <f t="shared" si="12"/>
        <v>0</v>
      </c>
      <c r="H175" s="267"/>
      <c r="I175" s="15"/>
      <c r="J175" s="52">
        <f t="shared" si="13"/>
        <v>0</v>
      </c>
      <c r="K175" s="164">
        <f t="shared" si="14"/>
        <v>0</v>
      </c>
    </row>
    <row r="176" spans="1:22" s="166" customFormat="1" ht="29" customHeight="1" x14ac:dyDescent="0.2">
      <c r="A176" s="305" t="s">
        <v>24</v>
      </c>
      <c r="B176" s="306"/>
      <c r="C176" s="306"/>
      <c r="D176" s="306"/>
      <c r="E176" s="204"/>
      <c r="F176" s="204"/>
      <c r="G176" s="204"/>
      <c r="H176" s="260"/>
      <c r="I176" s="204"/>
      <c r="J176" s="204"/>
      <c r="K176" s="148">
        <f>SUM(K169:K175)</f>
        <v>0</v>
      </c>
      <c r="L176" s="224"/>
      <c r="M176" s="224"/>
      <c r="N176" s="224"/>
      <c r="O176" s="224"/>
      <c r="P176" s="224"/>
      <c r="Q176" s="224"/>
      <c r="R176" s="224"/>
      <c r="S176" s="224"/>
      <c r="T176" s="224"/>
      <c r="U176" s="224"/>
      <c r="V176" s="224"/>
    </row>
    <row r="177" spans="1:22" s="78" customFormat="1" ht="16.2" customHeight="1" x14ac:dyDescent="0.2">
      <c r="A177" s="133" t="s">
        <v>6</v>
      </c>
      <c r="B177" s="67"/>
      <c r="C177" s="61" t="s">
        <v>334</v>
      </c>
      <c r="D177" s="86"/>
      <c r="E177" s="86"/>
      <c r="F177" s="143"/>
      <c r="G177" s="144"/>
      <c r="H177" s="269"/>
      <c r="I177" s="143"/>
      <c r="J177" s="144"/>
      <c r="K177" s="163"/>
      <c r="L177" s="54"/>
      <c r="M177" s="54"/>
      <c r="N177" s="54"/>
      <c r="O177" s="54"/>
      <c r="P177" s="54"/>
      <c r="Q177" s="54"/>
      <c r="R177" s="54"/>
      <c r="S177" s="54"/>
      <c r="T177" s="54"/>
      <c r="U177" s="54"/>
      <c r="V177" s="54"/>
    </row>
    <row r="178" spans="1:22" s="155" customFormat="1" ht="74.45" customHeight="1" x14ac:dyDescent="0.2">
      <c r="A178" s="303" t="s">
        <v>317</v>
      </c>
      <c r="B178" s="304"/>
      <c r="C178" s="304"/>
      <c r="D178" s="304"/>
      <c r="E178" s="64"/>
      <c r="F178" s="140"/>
      <c r="G178" s="141"/>
      <c r="H178" s="258"/>
      <c r="I178" s="140"/>
      <c r="J178" s="141"/>
      <c r="K178" s="160"/>
      <c r="L178" s="213"/>
      <c r="M178" s="213"/>
      <c r="N178" s="213"/>
      <c r="O178" s="213"/>
      <c r="P178" s="213"/>
      <c r="Q178" s="213"/>
      <c r="R178" s="213"/>
      <c r="S178" s="213"/>
      <c r="T178" s="213"/>
      <c r="U178" s="213"/>
      <c r="V178" s="213"/>
    </row>
    <row r="179" spans="1:22" s="78" customFormat="1" ht="16.2" customHeight="1" x14ac:dyDescent="0.2">
      <c r="A179" s="133">
        <v>1</v>
      </c>
      <c r="B179" s="39"/>
      <c r="C179" s="13" t="s">
        <v>233</v>
      </c>
      <c r="D179" s="14"/>
      <c r="E179" s="14"/>
      <c r="F179" s="58"/>
      <c r="G179" s="58"/>
      <c r="H179" s="268"/>
      <c r="I179" s="58"/>
      <c r="J179" s="144"/>
      <c r="K179" s="163"/>
      <c r="L179" s="54"/>
      <c r="M179" s="54"/>
      <c r="N179" s="54"/>
      <c r="O179" s="54"/>
      <c r="P179" s="54"/>
      <c r="Q179" s="54"/>
      <c r="R179" s="54"/>
      <c r="S179" s="54"/>
      <c r="T179" s="54"/>
      <c r="U179" s="54"/>
      <c r="V179" s="54"/>
    </row>
    <row r="180" spans="1:22" ht="29" customHeight="1" x14ac:dyDescent="0.2">
      <c r="A180" s="134">
        <v>1.1000000000000001</v>
      </c>
      <c r="B180" s="137">
        <v>1153</v>
      </c>
      <c r="C180" s="149" t="s">
        <v>234</v>
      </c>
      <c r="D180" s="43" t="s">
        <v>21</v>
      </c>
      <c r="E180" s="43"/>
      <c r="F180" s="46"/>
      <c r="G180" s="52">
        <f t="shared" ref="G180:G187" si="15">SUM(E180*F180)</f>
        <v>0</v>
      </c>
      <c r="H180" s="267"/>
      <c r="I180" s="15"/>
      <c r="J180" s="51">
        <f t="shared" ref="J180:J187" si="16">SUM(H180*I180)</f>
        <v>0</v>
      </c>
      <c r="K180" s="161">
        <f t="shared" ref="K180:K187" si="17">SUM(G180+J180)</f>
        <v>0</v>
      </c>
    </row>
    <row r="181" spans="1:22" ht="16.2" customHeight="1" x14ac:dyDescent="0.2">
      <c r="A181" s="134">
        <v>1.2000000000000002</v>
      </c>
      <c r="B181" s="137">
        <v>1154</v>
      </c>
      <c r="C181" s="149" t="s">
        <v>235</v>
      </c>
      <c r="D181" s="43" t="s">
        <v>21</v>
      </c>
      <c r="E181" s="43"/>
      <c r="F181" s="46"/>
      <c r="G181" s="52">
        <f t="shared" si="15"/>
        <v>0</v>
      </c>
      <c r="H181" s="267"/>
      <c r="I181" s="15"/>
      <c r="J181" s="51">
        <f t="shared" si="16"/>
        <v>0</v>
      </c>
      <c r="K181" s="161">
        <f t="shared" si="17"/>
        <v>0</v>
      </c>
    </row>
    <row r="182" spans="1:22" ht="16.2" customHeight="1" x14ac:dyDescent="0.2">
      <c r="A182" s="134">
        <v>1.3</v>
      </c>
      <c r="B182" s="137">
        <v>1155</v>
      </c>
      <c r="C182" s="149" t="s">
        <v>236</v>
      </c>
      <c r="D182" s="43" t="s">
        <v>21</v>
      </c>
      <c r="E182" s="43"/>
      <c r="F182" s="46"/>
      <c r="G182" s="52">
        <f t="shared" si="15"/>
        <v>0</v>
      </c>
      <c r="H182" s="267"/>
      <c r="I182" s="15"/>
      <c r="J182" s="51">
        <f t="shared" si="16"/>
        <v>0</v>
      </c>
      <c r="K182" s="161">
        <f t="shared" si="17"/>
        <v>0</v>
      </c>
    </row>
    <row r="183" spans="1:22" ht="27" customHeight="1" x14ac:dyDescent="0.2">
      <c r="A183" s="134">
        <v>1.4000000000000001</v>
      </c>
      <c r="B183" s="137">
        <v>1156</v>
      </c>
      <c r="C183" s="149" t="s">
        <v>237</v>
      </c>
      <c r="D183" s="43" t="s">
        <v>21</v>
      </c>
      <c r="E183" s="43"/>
      <c r="F183" s="46"/>
      <c r="G183" s="52">
        <f t="shared" si="15"/>
        <v>0</v>
      </c>
      <c r="H183" s="267"/>
      <c r="I183" s="15"/>
      <c r="J183" s="51">
        <f t="shared" si="16"/>
        <v>0</v>
      </c>
      <c r="K183" s="161">
        <f t="shared" si="17"/>
        <v>0</v>
      </c>
    </row>
    <row r="184" spans="1:22" ht="16.2" customHeight="1" x14ac:dyDescent="0.2">
      <c r="A184" s="134">
        <v>1.5</v>
      </c>
      <c r="B184" s="137">
        <v>1157</v>
      </c>
      <c r="C184" s="149" t="s">
        <v>238</v>
      </c>
      <c r="D184" s="43" t="s">
        <v>21</v>
      </c>
      <c r="E184" s="43"/>
      <c r="F184" s="46"/>
      <c r="G184" s="52">
        <f t="shared" si="15"/>
        <v>0</v>
      </c>
      <c r="H184" s="267"/>
      <c r="I184" s="15"/>
      <c r="J184" s="51">
        <f t="shared" si="16"/>
        <v>0</v>
      </c>
      <c r="K184" s="161">
        <f t="shared" si="17"/>
        <v>0</v>
      </c>
    </row>
    <row r="185" spans="1:22" ht="29" customHeight="1" x14ac:dyDescent="0.2">
      <c r="A185" s="134">
        <v>1.6</v>
      </c>
      <c r="B185" s="137">
        <v>1158</v>
      </c>
      <c r="C185" s="149" t="s">
        <v>239</v>
      </c>
      <c r="D185" s="43" t="s">
        <v>21</v>
      </c>
      <c r="E185" s="43"/>
      <c r="F185" s="46"/>
      <c r="G185" s="52">
        <f t="shared" si="15"/>
        <v>0</v>
      </c>
      <c r="H185" s="267"/>
      <c r="I185" s="15"/>
      <c r="J185" s="51">
        <f t="shared" si="16"/>
        <v>0</v>
      </c>
      <c r="K185" s="161">
        <f t="shared" si="17"/>
        <v>0</v>
      </c>
    </row>
    <row r="186" spans="1:22" ht="16.2" customHeight="1" x14ac:dyDescent="0.2">
      <c r="A186" s="134">
        <v>1.7000000000000002</v>
      </c>
      <c r="B186" s="137">
        <v>1159</v>
      </c>
      <c r="C186" s="149" t="s">
        <v>240</v>
      </c>
      <c r="D186" s="43" t="s">
        <v>21</v>
      </c>
      <c r="E186" s="43"/>
      <c r="F186" s="46"/>
      <c r="G186" s="52">
        <f t="shared" si="15"/>
        <v>0</v>
      </c>
      <c r="H186" s="267"/>
      <c r="I186" s="15"/>
      <c r="J186" s="51">
        <f t="shared" si="16"/>
        <v>0</v>
      </c>
      <c r="K186" s="161">
        <f t="shared" si="17"/>
        <v>0</v>
      </c>
    </row>
    <row r="187" spans="1:22" ht="32.75" customHeight="1" x14ac:dyDescent="0.2">
      <c r="A187" s="134">
        <v>1.8000000000000003</v>
      </c>
      <c r="B187" s="137">
        <v>1160</v>
      </c>
      <c r="C187" s="149" t="s">
        <v>241</v>
      </c>
      <c r="D187" s="43" t="s">
        <v>21</v>
      </c>
      <c r="E187" s="43"/>
      <c r="F187" s="46"/>
      <c r="G187" s="52">
        <f t="shared" si="15"/>
        <v>0</v>
      </c>
      <c r="H187" s="267"/>
      <c r="I187" s="15"/>
      <c r="J187" s="51">
        <f t="shared" si="16"/>
        <v>0</v>
      </c>
      <c r="K187" s="161">
        <f t="shared" si="17"/>
        <v>0</v>
      </c>
    </row>
    <row r="188" spans="1:22" s="78" customFormat="1" ht="16.2" customHeight="1" x14ac:dyDescent="0.2">
      <c r="A188" s="132"/>
      <c r="B188" s="39"/>
      <c r="C188" s="61" t="s">
        <v>335</v>
      </c>
      <c r="D188" s="14"/>
      <c r="E188" s="59"/>
      <c r="F188" s="58"/>
      <c r="G188" s="58"/>
      <c r="H188" s="268"/>
      <c r="I188" s="58"/>
      <c r="J188" s="144"/>
      <c r="K188" s="163"/>
      <c r="L188" s="54"/>
      <c r="M188" s="54"/>
      <c r="N188" s="54"/>
      <c r="O188" s="54"/>
      <c r="P188" s="54"/>
      <c r="Q188" s="54"/>
      <c r="R188" s="54"/>
      <c r="S188" s="54"/>
      <c r="T188" s="54"/>
      <c r="U188" s="54"/>
      <c r="V188" s="54"/>
    </row>
    <row r="189" spans="1:22" s="155" customFormat="1" ht="67.099999999999994" customHeight="1" x14ac:dyDescent="0.2">
      <c r="A189" s="303" t="s">
        <v>317</v>
      </c>
      <c r="B189" s="304"/>
      <c r="C189" s="304"/>
      <c r="D189" s="304"/>
      <c r="E189" s="64"/>
      <c r="F189" s="140"/>
      <c r="G189" s="141"/>
      <c r="H189" s="258"/>
      <c r="I189" s="140"/>
      <c r="J189" s="141"/>
      <c r="K189" s="160"/>
      <c r="L189" s="213"/>
      <c r="M189" s="213"/>
      <c r="N189" s="213"/>
      <c r="O189" s="213"/>
      <c r="P189" s="213"/>
      <c r="Q189" s="213"/>
      <c r="R189" s="213"/>
      <c r="S189" s="213"/>
      <c r="T189" s="213"/>
      <c r="U189" s="213"/>
      <c r="V189" s="213"/>
    </row>
    <row r="190" spans="1:22" s="78" customFormat="1" ht="16.2" customHeight="1" x14ac:dyDescent="0.2">
      <c r="A190" s="133">
        <v>2</v>
      </c>
      <c r="B190" s="39"/>
      <c r="C190" s="13" t="s">
        <v>242</v>
      </c>
      <c r="D190" s="50"/>
      <c r="E190" s="59"/>
      <c r="F190" s="58"/>
      <c r="G190" s="58"/>
      <c r="H190" s="268"/>
      <c r="I190" s="58"/>
      <c r="J190" s="144"/>
      <c r="K190" s="163"/>
      <c r="L190" s="54"/>
      <c r="M190" s="54"/>
      <c r="N190" s="54"/>
      <c r="O190" s="54"/>
      <c r="P190" s="54"/>
      <c r="Q190" s="54"/>
      <c r="R190" s="54"/>
      <c r="S190" s="54"/>
      <c r="T190" s="54"/>
      <c r="U190" s="54"/>
      <c r="V190" s="54"/>
    </row>
    <row r="191" spans="1:22" ht="31.1" customHeight="1" x14ac:dyDescent="0.2">
      <c r="A191" s="134">
        <v>2.1</v>
      </c>
      <c r="B191" s="137">
        <v>1145</v>
      </c>
      <c r="C191" s="149" t="s">
        <v>243</v>
      </c>
      <c r="D191" s="43" t="s">
        <v>21</v>
      </c>
      <c r="E191" s="43"/>
      <c r="F191" s="46"/>
      <c r="G191" s="52">
        <f t="shared" ref="G191:G198" si="18">SUM(E191*F191)</f>
        <v>0</v>
      </c>
      <c r="H191" s="267"/>
      <c r="I191" s="15"/>
      <c r="J191" s="51">
        <f t="shared" ref="J191:J198" si="19">SUM(H191*I191)</f>
        <v>0</v>
      </c>
      <c r="K191" s="161">
        <f t="shared" ref="K191:K198" si="20">SUM(G191+J191)</f>
        <v>0</v>
      </c>
    </row>
    <row r="192" spans="1:22" ht="16.2" customHeight="1" x14ac:dyDescent="0.2">
      <c r="A192" s="134">
        <v>2.2000000000000002</v>
      </c>
      <c r="B192" s="137">
        <v>1146</v>
      </c>
      <c r="C192" s="149" t="s">
        <v>244</v>
      </c>
      <c r="D192" s="43" t="s">
        <v>21</v>
      </c>
      <c r="E192" s="43"/>
      <c r="F192" s="46"/>
      <c r="G192" s="52">
        <f t="shared" si="18"/>
        <v>0</v>
      </c>
      <c r="H192" s="267"/>
      <c r="I192" s="15"/>
      <c r="J192" s="51">
        <f t="shared" si="19"/>
        <v>0</v>
      </c>
      <c r="K192" s="161">
        <f t="shared" si="20"/>
        <v>0</v>
      </c>
    </row>
    <row r="193" spans="1:22" ht="16.2" customHeight="1" x14ac:dyDescent="0.2">
      <c r="A193" s="134">
        <v>2.3000000000000003</v>
      </c>
      <c r="B193" s="137">
        <v>1147</v>
      </c>
      <c r="C193" s="149" t="s">
        <v>245</v>
      </c>
      <c r="D193" s="43" t="s">
        <v>21</v>
      </c>
      <c r="E193" s="43"/>
      <c r="F193" s="46"/>
      <c r="G193" s="52">
        <f t="shared" si="18"/>
        <v>0</v>
      </c>
      <c r="H193" s="267"/>
      <c r="I193" s="15"/>
      <c r="J193" s="51">
        <f t="shared" si="19"/>
        <v>0</v>
      </c>
      <c r="K193" s="161">
        <f t="shared" si="20"/>
        <v>0</v>
      </c>
    </row>
    <row r="194" spans="1:22" ht="16.2" customHeight="1" x14ac:dyDescent="0.2">
      <c r="A194" s="134">
        <v>2.4000000000000004</v>
      </c>
      <c r="B194" s="137">
        <v>1148</v>
      </c>
      <c r="C194" s="149" t="s">
        <v>246</v>
      </c>
      <c r="D194" s="43" t="s">
        <v>21</v>
      </c>
      <c r="E194" s="43"/>
      <c r="F194" s="46"/>
      <c r="G194" s="52">
        <f t="shared" si="18"/>
        <v>0</v>
      </c>
      <c r="H194" s="267"/>
      <c r="I194" s="15"/>
      <c r="J194" s="51">
        <f t="shared" si="19"/>
        <v>0</v>
      </c>
      <c r="K194" s="161">
        <f t="shared" si="20"/>
        <v>0</v>
      </c>
    </row>
    <row r="195" spans="1:22" ht="16.2" customHeight="1" x14ac:dyDescent="0.2">
      <c r="A195" s="134">
        <v>2.5</v>
      </c>
      <c r="B195" s="137">
        <v>1149</v>
      </c>
      <c r="C195" s="149" t="s">
        <v>247</v>
      </c>
      <c r="D195" s="43" t="s">
        <v>21</v>
      </c>
      <c r="E195" s="43"/>
      <c r="F195" s="46"/>
      <c r="G195" s="52">
        <f t="shared" si="18"/>
        <v>0</v>
      </c>
      <c r="H195" s="267"/>
      <c r="I195" s="15"/>
      <c r="J195" s="51">
        <f t="shared" si="19"/>
        <v>0</v>
      </c>
      <c r="K195" s="161">
        <f t="shared" si="20"/>
        <v>0</v>
      </c>
    </row>
    <row r="196" spans="1:22" ht="29.45" customHeight="1" x14ac:dyDescent="0.2">
      <c r="A196" s="134">
        <v>2.6</v>
      </c>
      <c r="B196" s="137">
        <v>1150</v>
      </c>
      <c r="C196" s="149" t="s">
        <v>248</v>
      </c>
      <c r="D196" s="43" t="s">
        <v>21</v>
      </c>
      <c r="E196" s="43"/>
      <c r="F196" s="46"/>
      <c r="G196" s="52">
        <f t="shared" si="18"/>
        <v>0</v>
      </c>
      <c r="H196" s="267"/>
      <c r="I196" s="15"/>
      <c r="J196" s="51">
        <f t="shared" si="19"/>
        <v>0</v>
      </c>
      <c r="K196" s="161">
        <f t="shared" si="20"/>
        <v>0</v>
      </c>
    </row>
    <row r="197" spans="1:22" ht="16.2" customHeight="1" x14ac:dyDescent="0.2">
      <c r="A197" s="134">
        <v>2.7</v>
      </c>
      <c r="B197" s="137">
        <v>1151</v>
      </c>
      <c r="C197" s="149" t="s">
        <v>249</v>
      </c>
      <c r="D197" s="43" t="s">
        <v>21</v>
      </c>
      <c r="E197" s="43"/>
      <c r="F197" s="46"/>
      <c r="G197" s="52">
        <f t="shared" si="18"/>
        <v>0</v>
      </c>
      <c r="H197" s="267"/>
      <c r="I197" s="15"/>
      <c r="J197" s="51">
        <f t="shared" si="19"/>
        <v>0</v>
      </c>
      <c r="K197" s="161">
        <f t="shared" si="20"/>
        <v>0</v>
      </c>
    </row>
    <row r="198" spans="1:22" ht="26.7" customHeight="1" x14ac:dyDescent="0.2">
      <c r="A198" s="134">
        <v>2.8000000000000003</v>
      </c>
      <c r="B198" s="137">
        <v>1152</v>
      </c>
      <c r="C198" s="149" t="s">
        <v>250</v>
      </c>
      <c r="D198" s="43" t="s">
        <v>21</v>
      </c>
      <c r="E198" s="43"/>
      <c r="F198" s="46"/>
      <c r="G198" s="52">
        <f t="shared" si="18"/>
        <v>0</v>
      </c>
      <c r="H198" s="267"/>
      <c r="I198" s="15"/>
      <c r="J198" s="51">
        <f t="shared" si="19"/>
        <v>0</v>
      </c>
      <c r="K198" s="161">
        <f t="shared" si="20"/>
        <v>0</v>
      </c>
    </row>
    <row r="199" spans="1:22" s="78" customFormat="1" ht="16.2" customHeight="1" x14ac:dyDescent="0.2">
      <c r="A199" s="127"/>
      <c r="B199" s="72"/>
      <c r="C199" s="61" t="s">
        <v>336</v>
      </c>
      <c r="D199" s="62"/>
      <c r="E199" s="87"/>
      <c r="F199" s="73"/>
      <c r="G199" s="77"/>
      <c r="H199" s="261"/>
      <c r="I199" s="73"/>
      <c r="J199" s="77"/>
      <c r="K199" s="158"/>
      <c r="L199" s="54"/>
      <c r="M199" s="54"/>
      <c r="N199" s="54"/>
      <c r="O199" s="54"/>
      <c r="P199" s="54"/>
      <c r="Q199" s="54"/>
      <c r="R199" s="54"/>
      <c r="S199" s="54"/>
      <c r="T199" s="54"/>
      <c r="U199" s="54"/>
      <c r="V199" s="54"/>
    </row>
    <row r="200" spans="1:22" s="155" customFormat="1" ht="69.05" customHeight="1" x14ac:dyDescent="0.2">
      <c r="A200" s="303" t="s">
        <v>317</v>
      </c>
      <c r="B200" s="304"/>
      <c r="C200" s="304"/>
      <c r="D200" s="304"/>
      <c r="E200" s="64"/>
      <c r="F200" s="140"/>
      <c r="G200" s="141"/>
      <c r="H200" s="258"/>
      <c r="I200" s="140"/>
      <c r="J200" s="141"/>
      <c r="K200" s="160"/>
      <c r="L200" s="213"/>
      <c r="M200" s="213"/>
      <c r="N200" s="213"/>
      <c r="O200" s="213"/>
      <c r="P200" s="213"/>
      <c r="Q200" s="213"/>
      <c r="R200" s="213"/>
      <c r="S200" s="213"/>
      <c r="T200" s="213"/>
      <c r="U200" s="213"/>
      <c r="V200" s="213"/>
    </row>
    <row r="201" spans="1:22" s="78" customFormat="1" ht="16.2" customHeight="1" x14ac:dyDescent="0.2">
      <c r="A201" s="127">
        <v>3</v>
      </c>
      <c r="B201" s="72"/>
      <c r="C201" s="13" t="s">
        <v>288</v>
      </c>
      <c r="D201" s="62"/>
      <c r="E201" s="87"/>
      <c r="F201" s="73"/>
      <c r="G201" s="77"/>
      <c r="H201" s="261"/>
      <c r="I201" s="73"/>
      <c r="J201" s="77"/>
      <c r="K201" s="158"/>
      <c r="L201" s="54"/>
      <c r="M201" s="54"/>
      <c r="N201" s="54"/>
      <c r="O201" s="54"/>
      <c r="P201" s="54"/>
      <c r="Q201" s="54"/>
      <c r="R201" s="54"/>
      <c r="S201" s="54"/>
      <c r="T201" s="54"/>
      <c r="U201" s="54"/>
      <c r="V201" s="54"/>
    </row>
    <row r="202" spans="1:22" ht="30.45" customHeight="1" x14ac:dyDescent="0.2">
      <c r="A202" s="128">
        <v>3.1</v>
      </c>
      <c r="B202" s="35" t="s">
        <v>102</v>
      </c>
      <c r="C202" s="49" t="s">
        <v>479</v>
      </c>
      <c r="D202" s="43" t="s">
        <v>21</v>
      </c>
      <c r="E202" s="43"/>
      <c r="F202" s="46"/>
      <c r="G202" s="52">
        <f t="shared" ref="G202:G209" si="21">SUM(E202*F202)</f>
        <v>0</v>
      </c>
      <c r="H202" s="265"/>
      <c r="I202" s="46"/>
      <c r="J202" s="51">
        <f t="shared" ref="J202:J209" si="22">SUM(H202*I202)</f>
        <v>0</v>
      </c>
      <c r="K202" s="161">
        <f t="shared" ref="K202:K209" si="23">SUM(G202+J202)</f>
        <v>0</v>
      </c>
    </row>
    <row r="203" spans="1:22" ht="30.45" customHeight="1" x14ac:dyDescent="0.2">
      <c r="A203" s="128">
        <v>3.2</v>
      </c>
      <c r="B203" s="35" t="s">
        <v>103</v>
      </c>
      <c r="C203" s="49" t="s">
        <v>480</v>
      </c>
      <c r="D203" s="43" t="s">
        <v>21</v>
      </c>
      <c r="E203" s="43"/>
      <c r="F203" s="46"/>
      <c r="G203" s="52">
        <f t="shared" si="21"/>
        <v>0</v>
      </c>
      <c r="H203" s="265"/>
      <c r="I203" s="46"/>
      <c r="J203" s="51">
        <f t="shared" si="22"/>
        <v>0</v>
      </c>
      <c r="K203" s="161">
        <f t="shared" si="23"/>
        <v>0</v>
      </c>
    </row>
    <row r="204" spans="1:22" ht="30.45" customHeight="1" x14ac:dyDescent="0.2">
      <c r="A204" s="128">
        <v>3.3000000000000003</v>
      </c>
      <c r="B204" s="35" t="s">
        <v>104</v>
      </c>
      <c r="C204" s="49" t="s">
        <v>481</v>
      </c>
      <c r="D204" s="43" t="s">
        <v>21</v>
      </c>
      <c r="E204" s="43"/>
      <c r="F204" s="46"/>
      <c r="G204" s="52">
        <f t="shared" si="21"/>
        <v>0</v>
      </c>
      <c r="H204" s="265"/>
      <c r="I204" s="46"/>
      <c r="J204" s="51">
        <f t="shared" si="22"/>
        <v>0</v>
      </c>
      <c r="K204" s="161">
        <f t="shared" si="23"/>
        <v>0</v>
      </c>
    </row>
    <row r="205" spans="1:22" ht="16.2" customHeight="1" x14ac:dyDescent="0.2">
      <c r="A205" s="128">
        <v>3.4000000000000004</v>
      </c>
      <c r="B205" s="35" t="s">
        <v>105</v>
      </c>
      <c r="C205" s="49" t="s">
        <v>482</v>
      </c>
      <c r="D205" s="43" t="s">
        <v>21</v>
      </c>
      <c r="E205" s="43"/>
      <c r="F205" s="46"/>
      <c r="G205" s="52">
        <f t="shared" si="21"/>
        <v>0</v>
      </c>
      <c r="H205" s="265"/>
      <c r="I205" s="46"/>
      <c r="J205" s="51">
        <f t="shared" si="22"/>
        <v>0</v>
      </c>
      <c r="K205" s="161">
        <f t="shared" si="23"/>
        <v>0</v>
      </c>
    </row>
    <row r="206" spans="1:22" ht="25.55" customHeight="1" x14ac:dyDescent="0.2">
      <c r="A206" s="128">
        <v>3.5</v>
      </c>
      <c r="B206" s="35" t="s">
        <v>106</v>
      </c>
      <c r="C206" s="48" t="s">
        <v>490</v>
      </c>
      <c r="D206" s="43" t="s">
        <v>21</v>
      </c>
      <c r="E206" s="43"/>
      <c r="F206" s="46"/>
      <c r="G206" s="52">
        <f t="shared" si="21"/>
        <v>0</v>
      </c>
      <c r="H206" s="265"/>
      <c r="I206" s="46"/>
      <c r="J206" s="51">
        <f t="shared" si="22"/>
        <v>0</v>
      </c>
      <c r="K206" s="161">
        <f t="shared" si="23"/>
        <v>0</v>
      </c>
    </row>
    <row r="207" spans="1:22" ht="29.45" customHeight="1" x14ac:dyDescent="0.2">
      <c r="A207" s="128">
        <v>3.6</v>
      </c>
      <c r="B207" s="35" t="s">
        <v>107</v>
      </c>
      <c r="C207" s="48" t="s">
        <v>483</v>
      </c>
      <c r="D207" s="43" t="s">
        <v>21</v>
      </c>
      <c r="E207" s="43"/>
      <c r="F207" s="46"/>
      <c r="G207" s="52">
        <f t="shared" si="21"/>
        <v>0</v>
      </c>
      <c r="H207" s="265"/>
      <c r="I207" s="46"/>
      <c r="J207" s="51">
        <f t="shared" si="22"/>
        <v>0</v>
      </c>
      <c r="K207" s="161">
        <f t="shared" si="23"/>
        <v>0</v>
      </c>
    </row>
    <row r="208" spans="1:22" ht="31.6" customHeight="1" x14ac:dyDescent="0.2">
      <c r="A208" s="128">
        <v>3.7</v>
      </c>
      <c r="B208" s="35" t="s">
        <v>108</v>
      </c>
      <c r="C208" s="48" t="s">
        <v>484</v>
      </c>
      <c r="D208" s="43" t="s">
        <v>21</v>
      </c>
      <c r="E208" s="43"/>
      <c r="F208" s="46"/>
      <c r="G208" s="52">
        <f t="shared" si="21"/>
        <v>0</v>
      </c>
      <c r="H208" s="265"/>
      <c r="I208" s="46"/>
      <c r="J208" s="51">
        <f t="shared" si="22"/>
        <v>0</v>
      </c>
      <c r="K208" s="161">
        <f t="shared" si="23"/>
        <v>0</v>
      </c>
    </row>
    <row r="209" spans="1:22" ht="29.65" customHeight="1" x14ac:dyDescent="0.2">
      <c r="A209" s="128">
        <v>3.8000000000000003</v>
      </c>
      <c r="B209" s="35" t="s">
        <v>109</v>
      </c>
      <c r="C209" s="48" t="s">
        <v>485</v>
      </c>
      <c r="D209" s="43" t="s">
        <v>21</v>
      </c>
      <c r="E209" s="43"/>
      <c r="F209" s="46"/>
      <c r="G209" s="52">
        <f t="shared" si="21"/>
        <v>0</v>
      </c>
      <c r="H209" s="265"/>
      <c r="I209" s="46"/>
      <c r="J209" s="51">
        <f t="shared" si="22"/>
        <v>0</v>
      </c>
      <c r="K209" s="161">
        <f t="shared" si="23"/>
        <v>0</v>
      </c>
    </row>
    <row r="210" spans="1:22" s="166" customFormat="1" ht="20.95" customHeight="1" x14ac:dyDescent="0.2">
      <c r="A210" s="305" t="s">
        <v>25</v>
      </c>
      <c r="B210" s="306"/>
      <c r="C210" s="306"/>
      <c r="D210" s="306"/>
      <c r="E210" s="204"/>
      <c r="F210" s="204"/>
      <c r="G210" s="204"/>
      <c r="H210" s="260"/>
      <c r="I210" s="204"/>
      <c r="J210" s="204"/>
      <c r="K210" s="148">
        <f>SUM(K180:K209)</f>
        <v>0</v>
      </c>
      <c r="L210" s="224"/>
      <c r="M210" s="224"/>
      <c r="N210" s="224"/>
      <c r="O210" s="224"/>
      <c r="P210" s="224"/>
      <c r="Q210" s="224"/>
      <c r="R210" s="224"/>
      <c r="S210" s="224"/>
      <c r="T210" s="224"/>
      <c r="U210" s="224"/>
      <c r="V210" s="224"/>
    </row>
    <row r="211" spans="1:22" s="78" customFormat="1" ht="16.2" customHeight="1" x14ac:dyDescent="0.2">
      <c r="A211" s="127" t="s">
        <v>7</v>
      </c>
      <c r="B211" s="72"/>
      <c r="C211" s="69" t="s">
        <v>337</v>
      </c>
      <c r="D211" s="62"/>
      <c r="E211" s="87"/>
      <c r="F211" s="73"/>
      <c r="G211" s="77"/>
      <c r="H211" s="261"/>
      <c r="I211" s="73"/>
      <c r="J211" s="77"/>
      <c r="K211" s="158"/>
      <c r="L211" s="54"/>
      <c r="M211" s="54"/>
      <c r="N211" s="54"/>
      <c r="O211" s="54"/>
      <c r="P211" s="54"/>
      <c r="Q211" s="54"/>
      <c r="R211" s="54"/>
      <c r="S211" s="54"/>
      <c r="T211" s="54"/>
      <c r="U211" s="54"/>
      <c r="V211" s="54"/>
    </row>
    <row r="212" spans="1:22" s="155" customFormat="1" ht="63.35" customHeight="1" x14ac:dyDescent="0.2">
      <c r="A212" s="303" t="s">
        <v>489</v>
      </c>
      <c r="B212" s="304"/>
      <c r="C212" s="304"/>
      <c r="D212" s="304"/>
      <c r="E212" s="64"/>
      <c r="F212" s="140"/>
      <c r="G212" s="141"/>
      <c r="H212" s="258"/>
      <c r="I212" s="140"/>
      <c r="J212" s="141"/>
      <c r="K212" s="160"/>
      <c r="L212" s="213"/>
      <c r="M212" s="213"/>
      <c r="N212" s="213"/>
      <c r="O212" s="213"/>
      <c r="P212" s="213"/>
      <c r="Q212" s="213"/>
      <c r="R212" s="213"/>
      <c r="S212" s="213"/>
      <c r="T212" s="213"/>
      <c r="U212" s="213"/>
      <c r="V212" s="213"/>
    </row>
    <row r="213" spans="1:22" ht="16.55" customHeight="1" x14ac:dyDescent="0.2">
      <c r="A213" s="128">
        <v>1.1000000000000001</v>
      </c>
      <c r="B213" s="35" t="s">
        <v>48</v>
      </c>
      <c r="C213" s="42" t="s">
        <v>44</v>
      </c>
      <c r="D213" s="43" t="s">
        <v>21</v>
      </c>
      <c r="E213" s="43"/>
      <c r="F213" s="46"/>
      <c r="G213" s="52">
        <f>SUM(E213*F213)</f>
        <v>0</v>
      </c>
      <c r="H213" s="265"/>
      <c r="I213" s="46"/>
      <c r="J213" s="51">
        <f>SUM(H213*I213)</f>
        <v>0</v>
      </c>
      <c r="K213" s="161">
        <f>SUM(G213+J213)</f>
        <v>0</v>
      </c>
    </row>
    <row r="214" spans="1:22" ht="16.55" customHeight="1" x14ac:dyDescent="0.2">
      <c r="A214" s="128">
        <v>1.2000000000000002</v>
      </c>
      <c r="B214" s="35" t="s">
        <v>47</v>
      </c>
      <c r="C214" s="42" t="s">
        <v>45</v>
      </c>
      <c r="D214" s="43" t="s">
        <v>21</v>
      </c>
      <c r="E214" s="43"/>
      <c r="F214" s="46"/>
      <c r="G214" s="52">
        <f>SUM(E214*F214)</f>
        <v>0</v>
      </c>
      <c r="H214" s="265"/>
      <c r="I214" s="46"/>
      <c r="J214" s="51">
        <f>SUM(H214*I214)</f>
        <v>0</v>
      </c>
      <c r="K214" s="161">
        <f>SUM(G214+J214)</f>
        <v>0</v>
      </c>
    </row>
    <row r="215" spans="1:22" ht="23.75" customHeight="1" x14ac:dyDescent="0.2">
      <c r="A215" s="128">
        <v>1.3</v>
      </c>
      <c r="B215" s="35" t="s">
        <v>168</v>
      </c>
      <c r="C215" s="42" t="s">
        <v>46</v>
      </c>
      <c r="D215" s="43" t="s">
        <v>21</v>
      </c>
      <c r="E215" s="43"/>
      <c r="F215" s="46"/>
      <c r="G215" s="52">
        <f>SUM(E215*F215)</f>
        <v>0</v>
      </c>
      <c r="H215" s="265"/>
      <c r="I215" s="46"/>
      <c r="J215" s="51">
        <f>SUM(H215*I215)</f>
        <v>0</v>
      </c>
      <c r="K215" s="161">
        <f>SUM(G215+J215)</f>
        <v>0</v>
      </c>
    </row>
    <row r="216" spans="1:22" ht="16.55" customHeight="1" x14ac:dyDescent="0.2">
      <c r="A216" s="128">
        <v>1.4000000000000001</v>
      </c>
      <c r="B216" s="36" t="s">
        <v>144</v>
      </c>
      <c r="C216" s="42" t="s">
        <v>145</v>
      </c>
      <c r="D216" s="43" t="s">
        <v>21</v>
      </c>
      <c r="E216" s="43"/>
      <c r="F216" s="46"/>
      <c r="G216" s="52">
        <f>SUM(E216*F216)</f>
        <v>0</v>
      </c>
      <c r="H216" s="265"/>
      <c r="I216" s="46"/>
      <c r="J216" s="51">
        <f>SUM(H216*I216)</f>
        <v>0</v>
      </c>
      <c r="K216" s="161">
        <f>SUM(G216+J216)</f>
        <v>0</v>
      </c>
    </row>
    <row r="217" spans="1:22" s="166" customFormat="1" ht="23.75" customHeight="1" x14ac:dyDescent="0.2">
      <c r="A217" s="305" t="s">
        <v>26</v>
      </c>
      <c r="B217" s="306"/>
      <c r="C217" s="306"/>
      <c r="D217" s="306"/>
      <c r="E217" s="204"/>
      <c r="F217" s="204"/>
      <c r="G217" s="204"/>
      <c r="H217" s="260"/>
      <c r="I217" s="204"/>
      <c r="J217" s="204"/>
      <c r="K217" s="148">
        <f>SUM(K213:K216)</f>
        <v>0</v>
      </c>
      <c r="L217" s="224"/>
      <c r="M217" s="224"/>
      <c r="N217" s="224"/>
      <c r="O217" s="224"/>
      <c r="P217" s="224"/>
      <c r="Q217" s="224"/>
      <c r="R217" s="224"/>
      <c r="S217" s="224"/>
      <c r="T217" s="224"/>
      <c r="U217" s="224"/>
      <c r="V217" s="224"/>
    </row>
    <row r="218" spans="1:22" s="78" customFormat="1" ht="16.2" customHeight="1" x14ac:dyDescent="0.2">
      <c r="A218" s="127" t="s">
        <v>8</v>
      </c>
      <c r="B218" s="72"/>
      <c r="C218" s="69" t="s">
        <v>338</v>
      </c>
      <c r="D218" s="62"/>
      <c r="E218" s="87"/>
      <c r="F218" s="73"/>
      <c r="G218" s="77"/>
      <c r="H218" s="261"/>
      <c r="I218" s="73"/>
      <c r="J218" s="77"/>
      <c r="K218" s="158"/>
      <c r="L218" s="54"/>
      <c r="M218" s="54"/>
      <c r="N218" s="54"/>
      <c r="O218" s="54"/>
      <c r="P218" s="54"/>
      <c r="Q218" s="54"/>
      <c r="R218" s="54"/>
      <c r="S218" s="54"/>
      <c r="T218" s="54"/>
      <c r="U218" s="54"/>
      <c r="V218" s="54"/>
    </row>
    <row r="219" spans="1:22" s="155" customFormat="1" ht="78.75" customHeight="1" x14ac:dyDescent="0.2">
      <c r="A219" s="303" t="s">
        <v>318</v>
      </c>
      <c r="B219" s="304"/>
      <c r="C219" s="304"/>
      <c r="D219" s="304"/>
      <c r="E219" s="64"/>
      <c r="F219" s="140"/>
      <c r="G219" s="141"/>
      <c r="H219" s="258"/>
      <c r="I219" s="140"/>
      <c r="J219" s="141"/>
      <c r="K219" s="160"/>
      <c r="L219" s="213"/>
      <c r="M219" s="213"/>
      <c r="N219" s="213"/>
      <c r="O219" s="213"/>
      <c r="P219" s="213"/>
      <c r="Q219" s="213"/>
      <c r="R219" s="213"/>
      <c r="S219" s="213"/>
      <c r="T219" s="213"/>
      <c r="U219" s="213"/>
      <c r="V219" s="213"/>
    </row>
    <row r="220" spans="1:22" s="226" customFormat="1" ht="18.350000000000001" customHeight="1" x14ac:dyDescent="0.2">
      <c r="A220" s="128">
        <v>1</v>
      </c>
      <c r="B220" s="65" t="s">
        <v>169</v>
      </c>
      <c r="C220" s="42" t="s">
        <v>530</v>
      </c>
      <c r="D220" s="43" t="s">
        <v>21</v>
      </c>
      <c r="E220" s="43"/>
      <c r="F220" s="46"/>
      <c r="G220" s="52">
        <f t="shared" ref="G220:G227" si="24">SUM(E220*F220)</f>
        <v>0</v>
      </c>
      <c r="H220" s="265"/>
      <c r="I220" s="46"/>
      <c r="J220" s="52">
        <f t="shared" ref="J220:J227" si="25">SUM(H220*I220)</f>
        <v>0</v>
      </c>
      <c r="K220" s="164">
        <f t="shared" ref="K220:K227" si="26">SUM(G220+J220)</f>
        <v>0</v>
      </c>
      <c r="L220" s="54"/>
      <c r="M220" s="54"/>
      <c r="N220" s="54"/>
      <c r="O220" s="54"/>
      <c r="P220" s="54"/>
      <c r="Q220" s="54"/>
      <c r="R220" s="54"/>
      <c r="S220" s="54"/>
      <c r="T220" s="54"/>
      <c r="U220" s="54"/>
      <c r="V220" s="54"/>
    </row>
    <row r="221" spans="1:22" ht="16.2" customHeight="1" x14ac:dyDescent="0.2">
      <c r="A221" s="128">
        <v>2</v>
      </c>
      <c r="B221" s="65" t="s">
        <v>169</v>
      </c>
      <c r="C221" s="42" t="s">
        <v>531</v>
      </c>
      <c r="D221" s="43" t="s">
        <v>21</v>
      </c>
      <c r="E221" s="43"/>
      <c r="F221" s="46"/>
      <c r="G221" s="52">
        <f t="shared" si="24"/>
        <v>0</v>
      </c>
      <c r="H221" s="265"/>
      <c r="I221" s="46"/>
      <c r="J221" s="52">
        <f t="shared" si="25"/>
        <v>0</v>
      </c>
      <c r="K221" s="164">
        <f t="shared" si="26"/>
        <v>0</v>
      </c>
    </row>
    <row r="222" spans="1:22" ht="16.2" customHeight="1" x14ac:dyDescent="0.2">
      <c r="A222" s="128">
        <v>3</v>
      </c>
      <c r="B222" s="65" t="s">
        <v>169</v>
      </c>
      <c r="C222" s="42" t="s">
        <v>532</v>
      </c>
      <c r="D222" s="43" t="s">
        <v>21</v>
      </c>
      <c r="E222" s="43"/>
      <c r="F222" s="46"/>
      <c r="G222" s="52">
        <f t="shared" si="24"/>
        <v>0</v>
      </c>
      <c r="H222" s="265"/>
      <c r="I222" s="46"/>
      <c r="J222" s="52">
        <f t="shared" si="25"/>
        <v>0</v>
      </c>
      <c r="K222" s="164">
        <f t="shared" si="26"/>
        <v>0</v>
      </c>
    </row>
    <row r="223" spans="1:22" ht="16.2" customHeight="1" x14ac:dyDescent="0.2">
      <c r="A223" s="128">
        <v>6</v>
      </c>
      <c r="B223" s="65" t="s">
        <v>169</v>
      </c>
      <c r="C223" s="42" t="s">
        <v>533</v>
      </c>
      <c r="D223" s="43" t="s">
        <v>21</v>
      </c>
      <c r="E223" s="43"/>
      <c r="F223" s="46"/>
      <c r="G223" s="52">
        <f t="shared" si="24"/>
        <v>0</v>
      </c>
      <c r="H223" s="265"/>
      <c r="I223" s="46"/>
      <c r="J223" s="52">
        <f t="shared" si="25"/>
        <v>0</v>
      </c>
      <c r="K223" s="164">
        <f t="shared" si="26"/>
        <v>0</v>
      </c>
    </row>
    <row r="224" spans="1:22" ht="16.2" customHeight="1" x14ac:dyDescent="0.2">
      <c r="A224" s="128">
        <v>7</v>
      </c>
      <c r="B224" s="65" t="s">
        <v>169</v>
      </c>
      <c r="C224" s="42" t="s">
        <v>534</v>
      </c>
      <c r="D224" s="43" t="s">
        <v>21</v>
      </c>
      <c r="E224" s="43"/>
      <c r="F224" s="46"/>
      <c r="G224" s="52">
        <f t="shared" si="24"/>
        <v>0</v>
      </c>
      <c r="H224" s="265"/>
      <c r="I224" s="46"/>
      <c r="J224" s="52">
        <f t="shared" si="25"/>
        <v>0</v>
      </c>
      <c r="K224" s="164">
        <f t="shared" si="26"/>
        <v>0</v>
      </c>
    </row>
    <row r="225" spans="1:22" ht="16.2" customHeight="1" x14ac:dyDescent="0.2">
      <c r="A225" s="128">
        <v>8</v>
      </c>
      <c r="B225" s="65" t="s">
        <v>169</v>
      </c>
      <c r="C225" s="42" t="s">
        <v>535</v>
      </c>
      <c r="D225" s="43" t="s">
        <v>21</v>
      </c>
      <c r="E225" s="43"/>
      <c r="F225" s="46"/>
      <c r="G225" s="52">
        <f t="shared" si="24"/>
        <v>0</v>
      </c>
      <c r="H225" s="265"/>
      <c r="I225" s="46"/>
      <c r="J225" s="52">
        <f t="shared" si="25"/>
        <v>0</v>
      </c>
      <c r="K225" s="164">
        <f t="shared" si="26"/>
        <v>0</v>
      </c>
    </row>
    <row r="226" spans="1:22" ht="18" customHeight="1" x14ac:dyDescent="0.2">
      <c r="A226" s="128">
        <v>9</v>
      </c>
      <c r="B226" s="65" t="s">
        <v>169</v>
      </c>
      <c r="C226" s="42" t="s">
        <v>536</v>
      </c>
      <c r="D226" s="43" t="s">
        <v>21</v>
      </c>
      <c r="E226" s="43"/>
      <c r="F226" s="46"/>
      <c r="G226" s="52">
        <f t="shared" si="24"/>
        <v>0</v>
      </c>
      <c r="H226" s="265"/>
      <c r="I226" s="46"/>
      <c r="J226" s="52">
        <f t="shared" si="25"/>
        <v>0</v>
      </c>
      <c r="K226" s="164">
        <f t="shared" si="26"/>
        <v>0</v>
      </c>
    </row>
    <row r="227" spans="1:22" s="227" customFormat="1" ht="18" customHeight="1" x14ac:dyDescent="0.2">
      <c r="A227" s="128">
        <v>10</v>
      </c>
      <c r="B227" s="65" t="s">
        <v>169</v>
      </c>
      <c r="C227" s="49" t="s">
        <v>537</v>
      </c>
      <c r="D227" s="43" t="s">
        <v>21</v>
      </c>
      <c r="E227" s="43"/>
      <c r="F227" s="46"/>
      <c r="G227" s="52">
        <f t="shared" si="24"/>
        <v>0</v>
      </c>
      <c r="H227" s="267"/>
      <c r="I227" s="46"/>
      <c r="J227" s="52">
        <f t="shared" si="25"/>
        <v>0</v>
      </c>
      <c r="K227" s="164">
        <f t="shared" si="26"/>
        <v>0</v>
      </c>
      <c r="L227" s="54"/>
      <c r="M227" s="54"/>
      <c r="N227" s="54"/>
      <c r="O227" s="54"/>
      <c r="P227" s="54"/>
      <c r="Q227" s="54"/>
      <c r="R227" s="54"/>
      <c r="S227" s="54"/>
      <c r="T227" s="54"/>
      <c r="U227" s="54"/>
      <c r="V227" s="54"/>
    </row>
    <row r="228" spans="1:22" s="227" customFormat="1" ht="18" customHeight="1" x14ac:dyDescent="0.2">
      <c r="A228" s="128">
        <v>11</v>
      </c>
      <c r="B228" s="65" t="s">
        <v>169</v>
      </c>
      <c r="C228" s="49" t="s">
        <v>538</v>
      </c>
      <c r="D228" s="43" t="s">
        <v>21</v>
      </c>
      <c r="E228" s="43"/>
      <c r="F228" s="46"/>
      <c r="G228" s="52">
        <f>SUM(E228*F228)</f>
        <v>0</v>
      </c>
      <c r="H228" s="267"/>
      <c r="I228" s="46"/>
      <c r="J228" s="52">
        <f>SUM(H228*I228)</f>
        <v>0</v>
      </c>
      <c r="K228" s="164">
        <f>SUM(G228+J228)</f>
        <v>0</v>
      </c>
      <c r="L228" s="54"/>
      <c r="M228" s="54"/>
      <c r="N228" s="54"/>
      <c r="O228" s="54"/>
      <c r="P228" s="54"/>
      <c r="Q228" s="54"/>
      <c r="R228" s="54"/>
      <c r="S228" s="54"/>
      <c r="T228" s="54"/>
      <c r="U228" s="54"/>
      <c r="V228" s="54"/>
    </row>
    <row r="229" spans="1:22" s="227" customFormat="1" ht="18" customHeight="1" x14ac:dyDescent="0.2">
      <c r="A229" s="128">
        <v>12</v>
      </c>
      <c r="B229" s="65" t="s">
        <v>169</v>
      </c>
      <c r="C229" s="49" t="s">
        <v>539</v>
      </c>
      <c r="D229" s="43" t="s">
        <v>21</v>
      </c>
      <c r="E229" s="43"/>
      <c r="F229" s="46"/>
      <c r="G229" s="52">
        <f>SUM(E229*F229)</f>
        <v>0</v>
      </c>
      <c r="H229" s="267"/>
      <c r="I229" s="46"/>
      <c r="J229" s="52">
        <f>SUM(H229*I229)</f>
        <v>0</v>
      </c>
      <c r="K229" s="164">
        <f>SUM(G229+J229)</f>
        <v>0</v>
      </c>
      <c r="L229" s="54"/>
      <c r="M229" s="54"/>
      <c r="N229" s="54"/>
      <c r="O229" s="54"/>
      <c r="P229" s="54"/>
      <c r="Q229" s="54"/>
      <c r="R229" s="54"/>
      <c r="S229" s="54"/>
      <c r="T229" s="54"/>
      <c r="U229" s="54"/>
      <c r="V229" s="54"/>
    </row>
    <row r="230" spans="1:22" s="227" customFormat="1" ht="18" customHeight="1" x14ac:dyDescent="0.2">
      <c r="A230" s="128">
        <v>13</v>
      </c>
      <c r="B230" s="65" t="s">
        <v>169</v>
      </c>
      <c r="C230" s="49" t="s">
        <v>358</v>
      </c>
      <c r="D230" s="43" t="s">
        <v>21</v>
      </c>
      <c r="E230" s="43"/>
      <c r="F230" s="46"/>
      <c r="G230" s="52">
        <f>SUM(E230*F230)</f>
        <v>0</v>
      </c>
      <c r="H230" s="267"/>
      <c r="I230" s="46"/>
      <c r="J230" s="52">
        <f>SUM(H230*I230)</f>
        <v>0</v>
      </c>
      <c r="K230" s="164">
        <f>SUM(G230+J230)</f>
        <v>0</v>
      </c>
      <c r="L230" s="54"/>
      <c r="M230" s="54"/>
      <c r="N230" s="54"/>
      <c r="O230" s="54"/>
      <c r="P230" s="54"/>
      <c r="Q230" s="54"/>
      <c r="R230" s="54"/>
      <c r="S230" s="54"/>
      <c r="T230" s="54"/>
      <c r="U230" s="54"/>
      <c r="V230" s="54"/>
    </row>
    <row r="231" spans="1:22" s="166" customFormat="1" ht="29.95" customHeight="1" x14ac:dyDescent="0.2">
      <c r="A231" s="305" t="s">
        <v>27</v>
      </c>
      <c r="B231" s="306"/>
      <c r="C231" s="306"/>
      <c r="D231" s="306"/>
      <c r="E231" s="204"/>
      <c r="F231" s="204"/>
      <c r="G231" s="204"/>
      <c r="H231" s="260"/>
      <c r="I231" s="204"/>
      <c r="J231" s="204"/>
      <c r="K231" s="148">
        <f>SUM(K220:K230)</f>
        <v>0</v>
      </c>
      <c r="L231" s="224"/>
      <c r="M231" s="224"/>
      <c r="N231" s="224"/>
      <c r="O231" s="224"/>
      <c r="P231" s="224"/>
      <c r="Q231" s="224"/>
      <c r="R231" s="224"/>
      <c r="S231" s="224"/>
      <c r="T231" s="224"/>
      <c r="U231" s="224"/>
      <c r="V231" s="224"/>
    </row>
    <row r="232" spans="1:22" s="78" customFormat="1" ht="16.2" customHeight="1" x14ac:dyDescent="0.2">
      <c r="A232" s="127" t="s">
        <v>9</v>
      </c>
      <c r="B232" s="72"/>
      <c r="C232" s="69" t="s">
        <v>339</v>
      </c>
      <c r="D232" s="62"/>
      <c r="E232" s="87"/>
      <c r="F232" s="73"/>
      <c r="G232" s="77"/>
      <c r="H232" s="261"/>
      <c r="I232" s="73"/>
      <c r="J232" s="77"/>
      <c r="K232" s="158"/>
      <c r="L232" s="54"/>
      <c r="M232" s="54"/>
      <c r="N232" s="54"/>
      <c r="O232" s="54"/>
      <c r="P232" s="54"/>
      <c r="Q232" s="54"/>
      <c r="R232" s="54"/>
      <c r="S232" s="54"/>
      <c r="T232" s="54"/>
      <c r="U232" s="54"/>
      <c r="V232" s="54"/>
    </row>
    <row r="233" spans="1:22" s="155" customFormat="1" ht="46.15" customHeight="1" x14ac:dyDescent="0.2">
      <c r="A233" s="303" t="s">
        <v>435</v>
      </c>
      <c r="B233" s="304"/>
      <c r="C233" s="304"/>
      <c r="D233" s="304"/>
      <c r="E233" s="64"/>
      <c r="F233" s="140"/>
      <c r="G233" s="141"/>
      <c r="H233" s="258"/>
      <c r="I233" s="140"/>
      <c r="J233" s="141"/>
      <c r="K233" s="160"/>
      <c r="L233" s="213"/>
      <c r="M233" s="213"/>
      <c r="N233" s="213"/>
      <c r="O233" s="213"/>
      <c r="P233" s="213"/>
      <c r="Q233" s="213"/>
      <c r="R233" s="213"/>
      <c r="S233" s="213"/>
      <c r="T233" s="213"/>
      <c r="U233" s="213"/>
      <c r="V233" s="213"/>
    </row>
    <row r="234" spans="1:22" ht="16.55" customHeight="1" x14ac:dyDescent="0.2">
      <c r="A234" s="294">
        <v>1</v>
      </c>
      <c r="B234" s="295" t="s">
        <v>548</v>
      </c>
      <c r="C234" s="45" t="s">
        <v>436</v>
      </c>
      <c r="D234" s="43" t="s">
        <v>21</v>
      </c>
      <c r="E234" s="70"/>
      <c r="F234" s="71"/>
      <c r="G234" s="77"/>
      <c r="H234" s="265"/>
      <c r="I234" s="52"/>
      <c r="J234" s="51">
        <f t="shared" ref="J234:J237" si="27">SUM(H234*I234)</f>
        <v>0</v>
      </c>
      <c r="K234" s="161">
        <f t="shared" ref="K234:K237" si="28">SUM(G234+J234)</f>
        <v>0</v>
      </c>
    </row>
    <row r="235" spans="1:22" ht="16.55" customHeight="1" x14ac:dyDescent="0.2">
      <c r="A235" s="294">
        <v>2</v>
      </c>
      <c r="B235" s="295" t="s">
        <v>548</v>
      </c>
      <c r="C235" s="45" t="s">
        <v>437</v>
      </c>
      <c r="D235" s="43" t="s">
        <v>21</v>
      </c>
      <c r="E235" s="70"/>
      <c r="F235" s="71"/>
      <c r="G235" s="77"/>
      <c r="H235" s="265"/>
      <c r="I235" s="52"/>
      <c r="J235" s="51">
        <f t="shared" si="27"/>
        <v>0</v>
      </c>
      <c r="K235" s="161">
        <f t="shared" si="28"/>
        <v>0</v>
      </c>
    </row>
    <row r="236" spans="1:22" ht="16.55" customHeight="1" x14ac:dyDescent="0.2">
      <c r="A236" s="294">
        <v>3</v>
      </c>
      <c r="B236" s="295" t="s">
        <v>548</v>
      </c>
      <c r="C236" s="45" t="s">
        <v>438</v>
      </c>
      <c r="D236" s="43" t="s">
        <v>21</v>
      </c>
      <c r="E236" s="70"/>
      <c r="F236" s="71"/>
      <c r="G236" s="77"/>
      <c r="H236" s="265"/>
      <c r="I236" s="52"/>
      <c r="J236" s="51">
        <f t="shared" si="27"/>
        <v>0</v>
      </c>
      <c r="K236" s="161">
        <f t="shared" si="28"/>
        <v>0</v>
      </c>
    </row>
    <row r="237" spans="1:22" ht="16.55" customHeight="1" x14ac:dyDescent="0.2">
      <c r="A237" s="294">
        <v>4</v>
      </c>
      <c r="B237" s="295" t="s">
        <v>548</v>
      </c>
      <c r="C237" s="45" t="s">
        <v>439</v>
      </c>
      <c r="D237" s="43" t="s">
        <v>21</v>
      </c>
      <c r="E237" s="70"/>
      <c r="F237" s="71"/>
      <c r="G237" s="77"/>
      <c r="H237" s="265"/>
      <c r="I237" s="52"/>
      <c r="J237" s="52">
        <f t="shared" si="27"/>
        <v>0</v>
      </c>
      <c r="K237" s="164">
        <f t="shared" si="28"/>
        <v>0</v>
      </c>
    </row>
    <row r="238" spans="1:22" s="228" customFormat="1" ht="16.55" customHeight="1" x14ac:dyDescent="0.2">
      <c r="A238" s="294">
        <v>5</v>
      </c>
      <c r="B238" s="2" t="s">
        <v>541</v>
      </c>
      <c r="C238" s="49" t="s">
        <v>542</v>
      </c>
      <c r="D238" s="11" t="s">
        <v>2</v>
      </c>
      <c r="E238" s="70"/>
      <c r="F238" s="71"/>
      <c r="G238" s="77"/>
      <c r="H238" s="267"/>
      <c r="I238" s="15"/>
      <c r="J238" s="52">
        <f t="shared" ref="J238:J242" si="29">SUM(H238*I238)</f>
        <v>0</v>
      </c>
      <c r="K238" s="164">
        <f t="shared" ref="K238:K242" si="30">SUM(G238+J238)</f>
        <v>0</v>
      </c>
      <c r="L238" s="54"/>
      <c r="M238" s="54"/>
      <c r="N238" s="54"/>
      <c r="O238" s="54"/>
      <c r="P238" s="54"/>
      <c r="Q238" s="54"/>
      <c r="R238" s="54"/>
      <c r="S238" s="54"/>
      <c r="T238" s="54"/>
      <c r="U238" s="54"/>
      <c r="V238" s="54"/>
    </row>
    <row r="239" spans="1:22" s="228" customFormat="1" ht="16.55" customHeight="1" x14ac:dyDescent="0.2">
      <c r="A239" s="294">
        <v>6</v>
      </c>
      <c r="B239" s="2" t="s">
        <v>541</v>
      </c>
      <c r="C239" s="49" t="s">
        <v>543</v>
      </c>
      <c r="D239" s="11" t="s">
        <v>2</v>
      </c>
      <c r="E239" s="70"/>
      <c r="F239" s="71"/>
      <c r="G239" s="77"/>
      <c r="H239" s="267"/>
      <c r="I239" s="15"/>
      <c r="J239" s="52">
        <f t="shared" si="29"/>
        <v>0</v>
      </c>
      <c r="K239" s="164">
        <f t="shared" si="30"/>
        <v>0</v>
      </c>
      <c r="L239" s="54"/>
      <c r="M239" s="54"/>
      <c r="N239" s="54"/>
      <c r="O239" s="54"/>
      <c r="P239" s="54"/>
      <c r="Q239" s="54"/>
      <c r="R239" s="54"/>
      <c r="S239" s="54"/>
      <c r="T239" s="54"/>
      <c r="U239" s="54"/>
      <c r="V239" s="54"/>
    </row>
    <row r="240" spans="1:22" s="228" customFormat="1" ht="16.55" customHeight="1" x14ac:dyDescent="0.2">
      <c r="A240" s="294">
        <v>7</v>
      </c>
      <c r="B240" s="2" t="s">
        <v>541</v>
      </c>
      <c r="C240" s="49" t="s">
        <v>544</v>
      </c>
      <c r="D240" s="11" t="s">
        <v>2</v>
      </c>
      <c r="E240" s="70"/>
      <c r="F240" s="71"/>
      <c r="G240" s="77"/>
      <c r="H240" s="267"/>
      <c r="I240" s="15"/>
      <c r="J240" s="52">
        <f t="shared" si="29"/>
        <v>0</v>
      </c>
      <c r="K240" s="164">
        <f t="shared" si="30"/>
        <v>0</v>
      </c>
      <c r="L240" s="54"/>
      <c r="M240" s="54"/>
      <c r="N240" s="54"/>
      <c r="O240" s="54"/>
      <c r="P240" s="54"/>
      <c r="Q240" s="54"/>
      <c r="R240" s="54"/>
      <c r="S240" s="54"/>
      <c r="T240" s="54"/>
      <c r="U240" s="54"/>
      <c r="V240" s="54"/>
    </row>
    <row r="241" spans="1:22" s="228" customFormat="1" ht="16.55" customHeight="1" x14ac:dyDescent="0.2">
      <c r="A241" s="294">
        <v>8</v>
      </c>
      <c r="B241" s="2" t="s">
        <v>541</v>
      </c>
      <c r="C241" s="49" t="s">
        <v>545</v>
      </c>
      <c r="D241" s="11" t="s">
        <v>2</v>
      </c>
      <c r="E241" s="70"/>
      <c r="F241" s="71"/>
      <c r="G241" s="77"/>
      <c r="H241" s="267"/>
      <c r="I241" s="15"/>
      <c r="J241" s="52">
        <f t="shared" si="29"/>
        <v>0</v>
      </c>
      <c r="K241" s="164">
        <f t="shared" si="30"/>
        <v>0</v>
      </c>
      <c r="L241" s="54"/>
      <c r="M241" s="54"/>
      <c r="N241" s="54"/>
      <c r="O241" s="54"/>
      <c r="P241" s="54"/>
      <c r="Q241" s="54"/>
      <c r="R241" s="54"/>
      <c r="S241" s="54"/>
      <c r="T241" s="54"/>
      <c r="U241" s="54"/>
      <c r="V241" s="54"/>
    </row>
    <row r="242" spans="1:22" s="228" customFormat="1" ht="16.55" customHeight="1" x14ac:dyDescent="0.2">
      <c r="A242" s="294">
        <v>9</v>
      </c>
      <c r="B242" s="2" t="s">
        <v>541</v>
      </c>
      <c r="C242" s="49" t="s">
        <v>546</v>
      </c>
      <c r="D242" s="11" t="s">
        <v>2</v>
      </c>
      <c r="E242" s="70"/>
      <c r="F242" s="71"/>
      <c r="G242" s="77"/>
      <c r="H242" s="267"/>
      <c r="I242" s="15"/>
      <c r="J242" s="52">
        <f t="shared" si="29"/>
        <v>0</v>
      </c>
      <c r="K242" s="164">
        <f t="shared" si="30"/>
        <v>0</v>
      </c>
      <c r="L242" s="54"/>
      <c r="M242" s="54"/>
      <c r="N242" s="54"/>
      <c r="O242" s="54"/>
      <c r="P242" s="54"/>
      <c r="Q242" s="54"/>
      <c r="R242" s="54"/>
      <c r="S242" s="54"/>
      <c r="T242" s="54"/>
      <c r="U242" s="54"/>
      <c r="V242" s="54"/>
    </row>
    <row r="243" spans="1:22" s="228" customFormat="1" ht="16.55" customHeight="1" x14ac:dyDescent="0.2">
      <c r="A243" s="294">
        <v>10</v>
      </c>
      <c r="B243" s="2" t="s">
        <v>541</v>
      </c>
      <c r="C243" s="49" t="s">
        <v>547</v>
      </c>
      <c r="D243" s="11" t="s">
        <v>2</v>
      </c>
      <c r="E243" s="70"/>
      <c r="F243" s="71"/>
      <c r="G243" s="77"/>
      <c r="H243" s="267"/>
      <c r="I243" s="15"/>
      <c r="J243" s="52">
        <f t="shared" ref="J243" si="31">SUM(H243*I243)</f>
        <v>0</v>
      </c>
      <c r="K243" s="164">
        <f t="shared" ref="K243" si="32">SUM(G243+J243)</f>
        <v>0</v>
      </c>
      <c r="L243" s="54"/>
      <c r="M243" s="54"/>
      <c r="N243" s="54"/>
      <c r="O243" s="54"/>
      <c r="P243" s="54"/>
      <c r="Q243" s="54"/>
      <c r="R243" s="54"/>
      <c r="S243" s="54"/>
      <c r="T243" s="54"/>
      <c r="U243" s="54"/>
      <c r="V243" s="54"/>
    </row>
    <row r="244" spans="1:22" s="166" customFormat="1" ht="31.95" customHeight="1" x14ac:dyDescent="0.2">
      <c r="A244" s="305" t="s">
        <v>540</v>
      </c>
      <c r="B244" s="306"/>
      <c r="C244" s="306"/>
      <c r="D244" s="306"/>
      <c r="E244" s="204"/>
      <c r="F244" s="204"/>
      <c r="G244" s="204"/>
      <c r="H244" s="260"/>
      <c r="I244" s="204"/>
      <c r="J244" s="204"/>
      <c r="K244" s="148">
        <f>SUM(K234:K242)</f>
        <v>0</v>
      </c>
      <c r="L244" s="224"/>
      <c r="M244" s="224"/>
      <c r="N244" s="224"/>
      <c r="O244" s="224"/>
      <c r="P244" s="224"/>
      <c r="Q244" s="224"/>
      <c r="R244" s="224"/>
      <c r="S244" s="224"/>
      <c r="T244" s="224"/>
      <c r="U244" s="224"/>
      <c r="V244" s="224"/>
    </row>
    <row r="245" spans="1:22" s="78" customFormat="1" ht="16.2" customHeight="1" x14ac:dyDescent="0.2">
      <c r="A245" s="127" t="s">
        <v>10</v>
      </c>
      <c r="B245" s="72"/>
      <c r="C245" s="61" t="s">
        <v>340</v>
      </c>
      <c r="D245" s="62"/>
      <c r="E245" s="87"/>
      <c r="F245" s="73"/>
      <c r="G245" s="77"/>
      <c r="H245" s="261"/>
      <c r="I245" s="73"/>
      <c r="J245" s="77"/>
      <c r="K245" s="158"/>
      <c r="L245" s="54"/>
      <c r="M245" s="54"/>
      <c r="N245" s="54"/>
      <c r="O245" s="54"/>
      <c r="P245" s="54"/>
      <c r="Q245" s="54"/>
      <c r="R245" s="54"/>
      <c r="S245" s="54"/>
      <c r="T245" s="54"/>
      <c r="U245" s="54"/>
      <c r="V245" s="54"/>
    </row>
    <row r="246" spans="1:22" s="155" customFormat="1" ht="114.55" customHeight="1" x14ac:dyDescent="0.2">
      <c r="A246" s="303" t="s">
        <v>549</v>
      </c>
      <c r="B246" s="304"/>
      <c r="C246" s="304"/>
      <c r="D246" s="304"/>
      <c r="E246" s="64"/>
      <c r="F246" s="140"/>
      <c r="G246" s="141"/>
      <c r="H246" s="258"/>
      <c r="I246" s="140"/>
      <c r="J246" s="141"/>
      <c r="K246" s="160"/>
      <c r="L246" s="213"/>
      <c r="M246" s="213"/>
      <c r="N246" s="213"/>
      <c r="O246" s="213"/>
      <c r="P246" s="213"/>
      <c r="Q246" s="213"/>
      <c r="R246" s="213"/>
      <c r="S246" s="213"/>
      <c r="T246" s="213"/>
      <c r="U246" s="213"/>
      <c r="V246" s="213"/>
    </row>
    <row r="247" spans="1:22" s="78" customFormat="1" ht="16.2" customHeight="1" x14ac:dyDescent="0.2">
      <c r="A247" s="133">
        <v>1</v>
      </c>
      <c r="B247" s="80"/>
      <c r="C247" s="69" t="s">
        <v>52</v>
      </c>
      <c r="D247" s="76"/>
      <c r="E247" s="70"/>
      <c r="F247" s="77"/>
      <c r="G247" s="77"/>
      <c r="H247" s="259"/>
      <c r="I247" s="77"/>
      <c r="J247" s="77"/>
      <c r="K247" s="158"/>
      <c r="L247" s="54"/>
      <c r="M247" s="54"/>
      <c r="N247" s="54"/>
      <c r="O247" s="54"/>
      <c r="P247" s="54"/>
      <c r="Q247" s="54"/>
      <c r="R247" s="54"/>
      <c r="S247" s="54"/>
      <c r="T247" s="54"/>
      <c r="U247" s="54"/>
      <c r="V247" s="54"/>
    </row>
    <row r="248" spans="1:22" ht="16.2" customHeight="1" x14ac:dyDescent="0.2">
      <c r="A248" s="129">
        <v>1.1000000000000001</v>
      </c>
      <c r="B248" s="37" t="s">
        <v>170</v>
      </c>
      <c r="C248" s="49" t="s">
        <v>51</v>
      </c>
      <c r="D248" s="43" t="s">
        <v>171</v>
      </c>
      <c r="E248" s="43"/>
      <c r="F248" s="52"/>
      <c r="G248" s="52">
        <f t="shared" ref="G248:G253" si="33">SUM(E248*F248)</f>
        <v>0</v>
      </c>
      <c r="H248" s="265"/>
      <c r="I248" s="52"/>
      <c r="J248" s="51">
        <f t="shared" ref="J248:J264" si="34">SUM(H248*I248)</f>
        <v>0</v>
      </c>
      <c r="K248" s="161">
        <f t="shared" ref="K248:K264" si="35">SUM(G248+J248)</f>
        <v>0</v>
      </c>
    </row>
    <row r="249" spans="1:22" ht="16.2" customHeight="1" x14ac:dyDescent="0.2">
      <c r="A249" s="129">
        <v>1.2</v>
      </c>
      <c r="B249" s="37" t="s">
        <v>170</v>
      </c>
      <c r="C249" s="49" t="s">
        <v>49</v>
      </c>
      <c r="D249" s="43" t="s">
        <v>171</v>
      </c>
      <c r="E249" s="43"/>
      <c r="F249" s="52"/>
      <c r="G249" s="52">
        <f t="shared" si="33"/>
        <v>0</v>
      </c>
      <c r="H249" s="265"/>
      <c r="I249" s="52"/>
      <c r="J249" s="51">
        <f t="shared" si="34"/>
        <v>0</v>
      </c>
      <c r="K249" s="161">
        <f t="shared" si="35"/>
        <v>0</v>
      </c>
    </row>
    <row r="250" spans="1:22" ht="16.2" customHeight="1" x14ac:dyDescent="0.2">
      <c r="A250" s="129">
        <v>1.3</v>
      </c>
      <c r="B250" s="37" t="s">
        <v>170</v>
      </c>
      <c r="C250" s="49" t="s">
        <v>50</v>
      </c>
      <c r="D250" s="43" t="s">
        <v>171</v>
      </c>
      <c r="E250" s="43"/>
      <c r="F250" s="52"/>
      <c r="G250" s="52">
        <f t="shared" si="33"/>
        <v>0</v>
      </c>
      <c r="H250" s="265"/>
      <c r="I250" s="52"/>
      <c r="J250" s="51">
        <f t="shared" si="34"/>
        <v>0</v>
      </c>
      <c r="K250" s="161">
        <f t="shared" si="35"/>
        <v>0</v>
      </c>
    </row>
    <row r="251" spans="1:22" ht="16.2" customHeight="1" x14ac:dyDescent="0.2">
      <c r="A251" s="129">
        <v>1.4</v>
      </c>
      <c r="B251" s="37" t="s">
        <v>122</v>
      </c>
      <c r="C251" s="49" t="s">
        <v>172</v>
      </c>
      <c r="D251" s="11" t="s">
        <v>21</v>
      </c>
      <c r="E251" s="43"/>
      <c r="F251" s="52"/>
      <c r="G251" s="52">
        <f t="shared" si="33"/>
        <v>0</v>
      </c>
      <c r="H251" s="265"/>
      <c r="I251" s="52"/>
      <c r="J251" s="51">
        <f t="shared" si="34"/>
        <v>0</v>
      </c>
      <c r="K251" s="161">
        <f t="shared" si="35"/>
        <v>0</v>
      </c>
    </row>
    <row r="252" spans="1:22" ht="16.2" customHeight="1" x14ac:dyDescent="0.2">
      <c r="A252" s="129">
        <v>1.5</v>
      </c>
      <c r="B252" s="37" t="s">
        <v>122</v>
      </c>
      <c r="C252" s="49" t="s">
        <v>173</v>
      </c>
      <c r="D252" s="11" t="s">
        <v>21</v>
      </c>
      <c r="E252" s="43"/>
      <c r="F252" s="52"/>
      <c r="G252" s="52">
        <f t="shared" si="33"/>
        <v>0</v>
      </c>
      <c r="H252" s="265"/>
      <c r="I252" s="52"/>
      <c r="J252" s="51">
        <f t="shared" si="34"/>
        <v>0</v>
      </c>
      <c r="K252" s="161">
        <f t="shared" si="35"/>
        <v>0</v>
      </c>
    </row>
    <row r="253" spans="1:22" ht="28.15" customHeight="1" x14ac:dyDescent="0.2">
      <c r="A253" s="129">
        <v>1.6</v>
      </c>
      <c r="B253" s="202" t="s">
        <v>251</v>
      </c>
      <c r="C253" s="203" t="s">
        <v>252</v>
      </c>
      <c r="D253" s="24" t="s">
        <v>171</v>
      </c>
      <c r="E253" s="43"/>
      <c r="F253" s="52"/>
      <c r="G253" s="52">
        <f t="shared" si="33"/>
        <v>0</v>
      </c>
      <c r="H253" s="267"/>
      <c r="I253" s="15"/>
      <c r="J253" s="52">
        <f t="shared" si="34"/>
        <v>0</v>
      </c>
      <c r="K253" s="164">
        <f t="shared" si="35"/>
        <v>0</v>
      </c>
    </row>
    <row r="254" spans="1:22" ht="28.15" customHeight="1" x14ac:dyDescent="0.2">
      <c r="A254" s="129">
        <v>1.7</v>
      </c>
      <c r="B254" s="202" t="s">
        <v>251</v>
      </c>
      <c r="C254" s="203" t="s">
        <v>253</v>
      </c>
      <c r="D254" s="24" t="s">
        <v>171</v>
      </c>
      <c r="E254" s="43"/>
      <c r="F254" s="52"/>
      <c r="G254" s="52">
        <f t="shared" ref="G254:G264" si="36">SUM(E254*F254)</f>
        <v>0</v>
      </c>
      <c r="H254" s="267"/>
      <c r="I254" s="15"/>
      <c r="J254" s="52">
        <f t="shared" si="34"/>
        <v>0</v>
      </c>
      <c r="K254" s="164">
        <f t="shared" si="35"/>
        <v>0</v>
      </c>
    </row>
    <row r="255" spans="1:22" ht="29.95" customHeight="1" x14ac:dyDescent="0.2">
      <c r="A255" s="129">
        <v>1.8</v>
      </c>
      <c r="B255" s="202" t="s">
        <v>251</v>
      </c>
      <c r="C255" s="203" t="s">
        <v>254</v>
      </c>
      <c r="D255" s="24" t="s">
        <v>171</v>
      </c>
      <c r="E255" s="43"/>
      <c r="F255" s="52"/>
      <c r="G255" s="52">
        <f t="shared" si="36"/>
        <v>0</v>
      </c>
      <c r="H255" s="267"/>
      <c r="I255" s="15"/>
      <c r="J255" s="52">
        <f t="shared" si="34"/>
        <v>0</v>
      </c>
      <c r="K255" s="164">
        <f t="shared" si="35"/>
        <v>0</v>
      </c>
    </row>
    <row r="256" spans="1:22" ht="29.95" customHeight="1" x14ac:dyDescent="0.2">
      <c r="A256" s="129">
        <v>1.9</v>
      </c>
      <c r="B256" s="202" t="s">
        <v>251</v>
      </c>
      <c r="C256" s="203" t="s">
        <v>255</v>
      </c>
      <c r="D256" s="24" t="s">
        <v>171</v>
      </c>
      <c r="E256" s="43"/>
      <c r="F256" s="52"/>
      <c r="G256" s="52">
        <f t="shared" si="36"/>
        <v>0</v>
      </c>
      <c r="H256" s="267"/>
      <c r="I256" s="15"/>
      <c r="J256" s="52">
        <f t="shared" si="34"/>
        <v>0</v>
      </c>
      <c r="K256" s="164">
        <f t="shared" si="35"/>
        <v>0</v>
      </c>
    </row>
    <row r="257" spans="1:22" ht="29.95" customHeight="1" x14ac:dyDescent="0.2">
      <c r="A257" s="129">
        <v>2</v>
      </c>
      <c r="B257" s="202" t="s">
        <v>251</v>
      </c>
      <c r="C257" s="203" t="s">
        <v>256</v>
      </c>
      <c r="D257" s="24" t="s">
        <v>171</v>
      </c>
      <c r="E257" s="43"/>
      <c r="F257" s="52"/>
      <c r="G257" s="52">
        <f t="shared" si="36"/>
        <v>0</v>
      </c>
      <c r="H257" s="267"/>
      <c r="I257" s="52"/>
      <c r="J257" s="52">
        <f t="shared" si="34"/>
        <v>0</v>
      </c>
      <c r="K257" s="164">
        <f t="shared" si="35"/>
        <v>0</v>
      </c>
    </row>
    <row r="258" spans="1:22" ht="29.45" customHeight="1" x14ac:dyDescent="0.2">
      <c r="A258" s="129">
        <v>2.1</v>
      </c>
      <c r="B258" s="202" t="s">
        <v>251</v>
      </c>
      <c r="C258" s="203" t="s">
        <v>257</v>
      </c>
      <c r="D258" s="24" t="s">
        <v>171</v>
      </c>
      <c r="E258" s="43"/>
      <c r="F258" s="52"/>
      <c r="G258" s="52">
        <f t="shared" si="36"/>
        <v>0</v>
      </c>
      <c r="H258" s="267"/>
      <c r="I258" s="52"/>
      <c r="J258" s="52">
        <f t="shared" si="34"/>
        <v>0</v>
      </c>
      <c r="K258" s="164">
        <f t="shared" si="35"/>
        <v>0</v>
      </c>
    </row>
    <row r="259" spans="1:22" ht="29.45" customHeight="1" x14ac:dyDescent="0.2">
      <c r="A259" s="129">
        <v>2.2000000000000002</v>
      </c>
      <c r="B259" s="202" t="s">
        <v>251</v>
      </c>
      <c r="C259" s="203" t="s">
        <v>258</v>
      </c>
      <c r="D259" s="24" t="s">
        <v>171</v>
      </c>
      <c r="E259" s="43"/>
      <c r="F259" s="52"/>
      <c r="G259" s="52">
        <f t="shared" si="36"/>
        <v>0</v>
      </c>
      <c r="H259" s="267"/>
      <c r="I259" s="52"/>
      <c r="J259" s="52">
        <f t="shared" si="34"/>
        <v>0</v>
      </c>
      <c r="K259" s="164">
        <f t="shared" si="35"/>
        <v>0</v>
      </c>
    </row>
    <row r="260" spans="1:22" ht="29.45" customHeight="1" x14ac:dyDescent="0.2">
      <c r="A260" s="129">
        <v>2.2999999999999998</v>
      </c>
      <c r="B260" s="202" t="s">
        <v>251</v>
      </c>
      <c r="C260" s="203" t="s">
        <v>259</v>
      </c>
      <c r="D260" s="24" t="s">
        <v>171</v>
      </c>
      <c r="E260" s="43"/>
      <c r="F260" s="52"/>
      <c r="G260" s="52">
        <f t="shared" si="36"/>
        <v>0</v>
      </c>
      <c r="H260" s="267"/>
      <c r="I260" s="15"/>
      <c r="J260" s="52">
        <f t="shared" si="34"/>
        <v>0</v>
      </c>
      <c r="K260" s="164">
        <f t="shared" si="35"/>
        <v>0</v>
      </c>
    </row>
    <row r="261" spans="1:22" ht="29.45" customHeight="1" x14ac:dyDescent="0.2">
      <c r="A261" s="129">
        <v>2.4</v>
      </c>
      <c r="B261" s="202" t="s">
        <v>251</v>
      </c>
      <c r="C261" s="203" t="s">
        <v>260</v>
      </c>
      <c r="D261" s="24" t="s">
        <v>171</v>
      </c>
      <c r="E261" s="43"/>
      <c r="F261" s="52"/>
      <c r="G261" s="52">
        <f t="shared" si="36"/>
        <v>0</v>
      </c>
      <c r="H261" s="267"/>
      <c r="I261" s="15"/>
      <c r="J261" s="52">
        <f t="shared" si="34"/>
        <v>0</v>
      </c>
      <c r="K261" s="164">
        <f t="shared" si="35"/>
        <v>0</v>
      </c>
    </row>
    <row r="262" spans="1:22" ht="29.45" customHeight="1" x14ac:dyDescent="0.2">
      <c r="A262" s="129">
        <v>2.5</v>
      </c>
      <c r="B262" s="202" t="s">
        <v>251</v>
      </c>
      <c r="C262" s="203" t="s">
        <v>261</v>
      </c>
      <c r="D262" s="24" t="s">
        <v>171</v>
      </c>
      <c r="E262" s="43"/>
      <c r="F262" s="52"/>
      <c r="G262" s="52">
        <f t="shared" si="36"/>
        <v>0</v>
      </c>
      <c r="H262" s="267"/>
      <c r="I262" s="52"/>
      <c r="J262" s="52">
        <f t="shared" si="34"/>
        <v>0</v>
      </c>
      <c r="K262" s="164">
        <f t="shared" si="35"/>
        <v>0</v>
      </c>
    </row>
    <row r="263" spans="1:22" ht="29.45" customHeight="1" x14ac:dyDescent="0.2">
      <c r="A263" s="129">
        <v>2.6</v>
      </c>
      <c r="B263" s="202" t="s">
        <v>251</v>
      </c>
      <c r="C263" s="203" t="s">
        <v>262</v>
      </c>
      <c r="D263" s="24" t="s">
        <v>171</v>
      </c>
      <c r="E263" s="43"/>
      <c r="F263" s="52"/>
      <c r="G263" s="52">
        <f t="shared" si="36"/>
        <v>0</v>
      </c>
      <c r="H263" s="267"/>
      <c r="I263" s="52"/>
      <c r="J263" s="52">
        <f t="shared" si="34"/>
        <v>0</v>
      </c>
      <c r="K263" s="164">
        <f t="shared" si="35"/>
        <v>0</v>
      </c>
    </row>
    <row r="264" spans="1:22" ht="29.45" customHeight="1" x14ac:dyDescent="0.2">
      <c r="A264" s="129">
        <v>2.7</v>
      </c>
      <c r="B264" s="202" t="s">
        <v>251</v>
      </c>
      <c r="C264" s="203" t="s">
        <v>263</v>
      </c>
      <c r="D264" s="24" t="s">
        <v>171</v>
      </c>
      <c r="E264" s="43"/>
      <c r="F264" s="52"/>
      <c r="G264" s="52">
        <f t="shared" si="36"/>
        <v>0</v>
      </c>
      <c r="H264" s="267"/>
      <c r="I264" s="52"/>
      <c r="J264" s="52">
        <f t="shared" si="34"/>
        <v>0</v>
      </c>
      <c r="K264" s="164">
        <f t="shared" si="35"/>
        <v>0</v>
      </c>
    </row>
    <row r="265" spans="1:22" s="78" customFormat="1" ht="27" customHeight="1" x14ac:dyDescent="0.2">
      <c r="A265" s="133">
        <v>2</v>
      </c>
      <c r="B265" s="68"/>
      <c r="C265" s="69" t="s">
        <v>551</v>
      </c>
      <c r="D265" s="87"/>
      <c r="E265" s="70"/>
      <c r="F265" s="77"/>
      <c r="G265" s="77"/>
      <c r="H265" s="261"/>
      <c r="I265" s="9"/>
      <c r="J265" s="74"/>
      <c r="K265" s="163"/>
      <c r="L265" s="54"/>
      <c r="M265" s="54"/>
      <c r="N265" s="54"/>
      <c r="O265" s="54"/>
      <c r="P265" s="54"/>
      <c r="Q265" s="54"/>
      <c r="R265" s="54"/>
      <c r="S265" s="54"/>
      <c r="T265" s="54"/>
      <c r="U265" s="54"/>
      <c r="V265" s="54"/>
    </row>
    <row r="266" spans="1:22" ht="27.35" customHeight="1" x14ac:dyDescent="0.2">
      <c r="A266" s="129">
        <v>2.1</v>
      </c>
      <c r="B266" s="37"/>
      <c r="C266" s="49" t="s">
        <v>147</v>
      </c>
      <c r="D266" s="11" t="s">
        <v>283</v>
      </c>
      <c r="E266" s="70"/>
      <c r="F266" s="77"/>
      <c r="G266" s="77"/>
      <c r="H266" s="270"/>
      <c r="I266" s="51"/>
      <c r="J266" s="51">
        <f t="shared" ref="J266:J272" si="37">SUM(H266*I266)</f>
        <v>0</v>
      </c>
      <c r="K266" s="161">
        <f t="shared" ref="K266:K272" si="38">SUM(G266+J266)</f>
        <v>0</v>
      </c>
    </row>
    <row r="267" spans="1:22" ht="16.2" customHeight="1" x14ac:dyDescent="0.2">
      <c r="A267" s="129">
        <v>2.2000000000000002</v>
      </c>
      <c r="B267" s="37" t="s">
        <v>120</v>
      </c>
      <c r="C267" s="49" t="s">
        <v>72</v>
      </c>
      <c r="D267" s="11" t="s">
        <v>21</v>
      </c>
      <c r="E267" s="70"/>
      <c r="F267" s="77"/>
      <c r="G267" s="77"/>
      <c r="H267" s="270"/>
      <c r="I267" s="51"/>
      <c r="J267" s="51">
        <f t="shared" si="37"/>
        <v>0</v>
      </c>
      <c r="K267" s="161">
        <f t="shared" si="38"/>
        <v>0</v>
      </c>
    </row>
    <row r="268" spans="1:22" ht="16.2" customHeight="1" x14ac:dyDescent="0.2">
      <c r="A268" s="129">
        <v>2.2999999999999998</v>
      </c>
      <c r="B268" s="37" t="s">
        <v>120</v>
      </c>
      <c r="C268" s="49" t="s">
        <v>121</v>
      </c>
      <c r="D268" s="11" t="s">
        <v>21</v>
      </c>
      <c r="E268" s="70"/>
      <c r="F268" s="77"/>
      <c r="G268" s="77"/>
      <c r="H268" s="270"/>
      <c r="I268" s="51"/>
      <c r="J268" s="51">
        <f t="shared" si="37"/>
        <v>0</v>
      </c>
      <c r="K268" s="161">
        <f t="shared" si="38"/>
        <v>0</v>
      </c>
    </row>
    <row r="269" spans="1:22" ht="16.2" customHeight="1" x14ac:dyDescent="0.2">
      <c r="A269" s="129">
        <v>2.4</v>
      </c>
      <c r="B269" s="65" t="s">
        <v>110</v>
      </c>
      <c r="C269" s="49" t="s">
        <v>163</v>
      </c>
      <c r="D269" s="43" t="s">
        <v>21</v>
      </c>
      <c r="E269" s="70"/>
      <c r="F269" s="77"/>
      <c r="G269" s="77"/>
      <c r="H269" s="265"/>
      <c r="I269" s="46"/>
      <c r="J269" s="51">
        <f t="shared" si="37"/>
        <v>0</v>
      </c>
      <c r="K269" s="161">
        <f t="shared" si="38"/>
        <v>0</v>
      </c>
    </row>
    <row r="270" spans="1:22" ht="16.2" customHeight="1" x14ac:dyDescent="0.2">
      <c r="A270" s="129">
        <v>2.5</v>
      </c>
      <c r="B270" s="65" t="s">
        <v>110</v>
      </c>
      <c r="C270" s="49" t="s">
        <v>164</v>
      </c>
      <c r="D270" s="43" t="s">
        <v>21</v>
      </c>
      <c r="E270" s="70"/>
      <c r="F270" s="77"/>
      <c r="G270" s="77"/>
      <c r="H270" s="265"/>
      <c r="I270" s="46"/>
      <c r="J270" s="51">
        <f t="shared" si="37"/>
        <v>0</v>
      </c>
      <c r="K270" s="161">
        <f t="shared" si="38"/>
        <v>0</v>
      </c>
    </row>
    <row r="271" spans="1:22" ht="16.2" customHeight="1" x14ac:dyDescent="0.2">
      <c r="A271" s="129">
        <v>2.6</v>
      </c>
      <c r="B271" s="65" t="s">
        <v>110</v>
      </c>
      <c r="C271" s="49" t="s">
        <v>165</v>
      </c>
      <c r="D271" s="43" t="s">
        <v>21</v>
      </c>
      <c r="E271" s="70"/>
      <c r="F271" s="77"/>
      <c r="G271" s="77"/>
      <c r="H271" s="265"/>
      <c r="I271" s="46"/>
      <c r="J271" s="51">
        <f t="shared" si="37"/>
        <v>0</v>
      </c>
      <c r="K271" s="161">
        <f t="shared" si="38"/>
        <v>0</v>
      </c>
    </row>
    <row r="272" spans="1:22" ht="16.2" customHeight="1" x14ac:dyDescent="0.2">
      <c r="A272" s="129">
        <v>2.7</v>
      </c>
      <c r="B272" s="65" t="s">
        <v>110</v>
      </c>
      <c r="C272" s="49" t="s">
        <v>166</v>
      </c>
      <c r="D272" s="43" t="s">
        <v>21</v>
      </c>
      <c r="E272" s="70"/>
      <c r="F272" s="77"/>
      <c r="G272" s="77"/>
      <c r="H272" s="265"/>
      <c r="I272" s="46"/>
      <c r="J272" s="51">
        <f t="shared" si="37"/>
        <v>0</v>
      </c>
      <c r="K272" s="161">
        <f t="shared" si="38"/>
        <v>0</v>
      </c>
    </row>
    <row r="273" spans="1:22" s="166" customFormat="1" ht="27" customHeight="1" x14ac:dyDescent="0.2">
      <c r="A273" s="305" t="s">
        <v>28</v>
      </c>
      <c r="B273" s="306"/>
      <c r="C273" s="306"/>
      <c r="D273" s="306"/>
      <c r="E273" s="204"/>
      <c r="F273" s="204"/>
      <c r="G273" s="204"/>
      <c r="H273" s="260"/>
      <c r="I273" s="204"/>
      <c r="J273" s="204"/>
      <c r="K273" s="147">
        <f ca="1">SUM(K247:K295)</f>
        <v>0</v>
      </c>
      <c r="L273" s="224"/>
      <c r="M273" s="224"/>
      <c r="N273" s="224"/>
      <c r="O273" s="224"/>
      <c r="P273" s="224"/>
      <c r="Q273" s="224"/>
      <c r="R273" s="224"/>
      <c r="S273" s="224"/>
      <c r="T273" s="224"/>
      <c r="U273" s="224"/>
      <c r="V273" s="224"/>
    </row>
    <row r="274" spans="1:22" s="78" customFormat="1" ht="16.2" customHeight="1" x14ac:dyDescent="0.2">
      <c r="A274" s="133" t="s">
        <v>11</v>
      </c>
      <c r="B274" s="72"/>
      <c r="C274" s="69" t="s">
        <v>341</v>
      </c>
      <c r="D274" s="59"/>
      <c r="E274" s="60"/>
      <c r="F274" s="58"/>
      <c r="G274" s="58"/>
      <c r="H274" s="268"/>
      <c r="I274" s="58"/>
      <c r="J274" s="77"/>
      <c r="K274" s="158"/>
      <c r="L274" s="54"/>
      <c r="M274" s="54"/>
      <c r="N274" s="54"/>
      <c r="O274" s="54"/>
      <c r="P274" s="54"/>
      <c r="Q274" s="54"/>
      <c r="R274" s="54"/>
      <c r="S274" s="54"/>
      <c r="T274" s="54"/>
      <c r="U274" s="54"/>
      <c r="V274" s="54"/>
    </row>
    <row r="275" spans="1:22" s="155" customFormat="1" ht="64.5" customHeight="1" x14ac:dyDescent="0.2">
      <c r="A275" s="307" t="s">
        <v>320</v>
      </c>
      <c r="B275" s="308"/>
      <c r="C275" s="308"/>
      <c r="D275" s="308"/>
      <c r="E275" s="64"/>
      <c r="F275" s="140"/>
      <c r="G275" s="141"/>
      <c r="H275" s="258"/>
      <c r="I275" s="140"/>
      <c r="J275" s="141"/>
      <c r="K275" s="160"/>
      <c r="L275" s="213"/>
      <c r="M275" s="213"/>
      <c r="N275" s="213"/>
      <c r="O275" s="213"/>
      <c r="P275" s="213"/>
      <c r="Q275" s="213"/>
      <c r="R275" s="213"/>
      <c r="S275" s="213"/>
      <c r="T275" s="213"/>
      <c r="U275" s="213"/>
      <c r="V275" s="213"/>
    </row>
    <row r="276" spans="1:22" s="228" customFormat="1" ht="31.1" customHeight="1" x14ac:dyDescent="0.2">
      <c r="A276" s="128">
        <v>1.1000000000000001</v>
      </c>
      <c r="B276" s="65" t="s">
        <v>174</v>
      </c>
      <c r="C276" s="45" t="s">
        <v>359</v>
      </c>
      <c r="D276" s="43" t="s">
        <v>21</v>
      </c>
      <c r="E276" s="4"/>
      <c r="F276" s="185"/>
      <c r="G276" s="186"/>
      <c r="H276" s="265"/>
      <c r="I276" s="52"/>
      <c r="J276" s="52">
        <f t="shared" ref="J276:J285" si="39">SUM(H276*I276)</f>
        <v>0</v>
      </c>
      <c r="K276" s="164">
        <f t="shared" ref="K276:K285" si="40">SUM(G276+J276)</f>
        <v>0</v>
      </c>
      <c r="L276" s="54"/>
      <c r="M276" s="54"/>
      <c r="N276" s="54"/>
      <c r="O276" s="54"/>
      <c r="P276" s="54"/>
      <c r="Q276" s="54"/>
      <c r="R276" s="54"/>
      <c r="S276" s="54"/>
      <c r="T276" s="54"/>
      <c r="U276" s="54"/>
      <c r="V276" s="54"/>
    </row>
    <row r="277" spans="1:22" s="228" customFormat="1" ht="31.1" customHeight="1" x14ac:dyDescent="0.2">
      <c r="A277" s="128">
        <v>1.2000000000000002</v>
      </c>
      <c r="B277" s="65" t="s">
        <v>174</v>
      </c>
      <c r="C277" s="45" t="s">
        <v>360</v>
      </c>
      <c r="D277" s="43" t="s">
        <v>21</v>
      </c>
      <c r="E277" s="4"/>
      <c r="F277" s="185"/>
      <c r="G277" s="186"/>
      <c r="H277" s="265"/>
      <c r="I277" s="52"/>
      <c r="J277" s="52">
        <f>SUM(H277*I277)</f>
        <v>0</v>
      </c>
      <c r="K277" s="164">
        <f>SUM(G277+J277)</f>
        <v>0</v>
      </c>
      <c r="L277" s="54"/>
      <c r="M277" s="54"/>
      <c r="N277" s="54"/>
      <c r="O277" s="54"/>
      <c r="P277" s="54"/>
      <c r="Q277" s="54"/>
      <c r="R277" s="54"/>
      <c r="S277" s="54"/>
      <c r="T277" s="54"/>
      <c r="U277" s="54"/>
      <c r="V277" s="54"/>
    </row>
    <row r="278" spans="1:22" ht="16.2" customHeight="1" x14ac:dyDescent="0.2">
      <c r="A278" s="128">
        <v>1.3</v>
      </c>
      <c r="B278" s="65" t="s">
        <v>175</v>
      </c>
      <c r="C278" s="47" t="s">
        <v>224</v>
      </c>
      <c r="D278" s="43" t="s">
        <v>21</v>
      </c>
      <c r="E278" s="4"/>
      <c r="F278" s="185"/>
      <c r="G278" s="186"/>
      <c r="H278" s="265"/>
      <c r="I278" s="51"/>
      <c r="J278" s="52">
        <f t="shared" si="39"/>
        <v>0</v>
      </c>
      <c r="K278" s="164">
        <f t="shared" si="40"/>
        <v>0</v>
      </c>
    </row>
    <row r="279" spans="1:22" ht="16.2" customHeight="1" x14ac:dyDescent="0.2">
      <c r="A279" s="128">
        <v>1.4000000000000001</v>
      </c>
      <c r="B279" s="1"/>
      <c r="C279" s="49" t="s">
        <v>223</v>
      </c>
      <c r="D279" s="11" t="s">
        <v>2</v>
      </c>
      <c r="E279" s="4"/>
      <c r="F279" s="185"/>
      <c r="G279" s="186"/>
      <c r="H279" s="265"/>
      <c r="I279" s="51"/>
      <c r="J279" s="52">
        <f t="shared" si="39"/>
        <v>0</v>
      </c>
      <c r="K279" s="164">
        <f t="shared" si="40"/>
        <v>0</v>
      </c>
    </row>
    <row r="280" spans="1:22" ht="16.2" customHeight="1" x14ac:dyDescent="0.2">
      <c r="A280" s="128">
        <v>1.5</v>
      </c>
      <c r="B280" s="37" t="s">
        <v>111</v>
      </c>
      <c r="C280" s="49" t="s">
        <v>54</v>
      </c>
      <c r="D280" s="11" t="s">
        <v>284</v>
      </c>
      <c r="E280" s="64"/>
      <c r="F280" s="140"/>
      <c r="G280" s="141"/>
      <c r="H280" s="265"/>
      <c r="I280" s="52"/>
      <c r="J280" s="52">
        <f t="shared" si="39"/>
        <v>0</v>
      </c>
      <c r="K280" s="164">
        <f t="shared" si="40"/>
        <v>0</v>
      </c>
    </row>
    <row r="281" spans="1:22" ht="16.2" customHeight="1" x14ac:dyDescent="0.2">
      <c r="A281" s="128">
        <v>1.6</v>
      </c>
      <c r="B281" s="1"/>
      <c r="C281" s="49" t="s">
        <v>77</v>
      </c>
      <c r="D281" s="11" t="s">
        <v>2</v>
      </c>
      <c r="E281" s="64"/>
      <c r="F281" s="140"/>
      <c r="G281" s="141"/>
      <c r="H281" s="265"/>
      <c r="I281" s="51"/>
      <c r="J281" s="52">
        <f t="shared" si="39"/>
        <v>0</v>
      </c>
      <c r="K281" s="164">
        <f t="shared" si="40"/>
        <v>0</v>
      </c>
    </row>
    <row r="282" spans="1:22" ht="16.2" customHeight="1" x14ac:dyDescent="0.2">
      <c r="A282" s="128">
        <v>1.7000000000000002</v>
      </c>
      <c r="B282" s="2"/>
      <c r="C282" s="49" t="s">
        <v>78</v>
      </c>
      <c r="D282" s="11" t="s">
        <v>21</v>
      </c>
      <c r="E282" s="64"/>
      <c r="F282" s="140"/>
      <c r="G282" s="141"/>
      <c r="H282" s="265"/>
      <c r="I282" s="52"/>
      <c r="J282" s="52">
        <f t="shared" si="39"/>
        <v>0</v>
      </c>
      <c r="K282" s="164">
        <f t="shared" si="40"/>
        <v>0</v>
      </c>
    </row>
    <row r="283" spans="1:22" ht="16.2" customHeight="1" x14ac:dyDescent="0.2">
      <c r="A283" s="128">
        <v>1.8000000000000003</v>
      </c>
      <c r="B283" s="38" t="s">
        <v>160</v>
      </c>
      <c r="C283" s="49" t="s">
        <v>148</v>
      </c>
      <c r="D283" s="11" t="s">
        <v>2</v>
      </c>
      <c r="E283" s="64"/>
      <c r="F283" s="140"/>
      <c r="G283" s="141"/>
      <c r="H283" s="265"/>
      <c r="I283" s="51"/>
      <c r="J283" s="52">
        <f t="shared" si="39"/>
        <v>0</v>
      </c>
      <c r="K283" s="164">
        <f t="shared" si="40"/>
        <v>0</v>
      </c>
    </row>
    <row r="284" spans="1:22" ht="16.2" customHeight="1" x14ac:dyDescent="0.2">
      <c r="A284" s="128">
        <v>1.9000000000000001</v>
      </c>
      <c r="B284" s="37" t="s">
        <v>111</v>
      </c>
      <c r="C284" s="49" t="s">
        <v>62</v>
      </c>
      <c r="D284" s="11" t="s">
        <v>2</v>
      </c>
      <c r="E284" s="64"/>
      <c r="F284" s="140"/>
      <c r="G284" s="141"/>
      <c r="H284" s="265"/>
      <c r="I284" s="52"/>
      <c r="J284" s="52">
        <f t="shared" si="39"/>
        <v>0</v>
      </c>
      <c r="K284" s="164">
        <f t="shared" si="40"/>
        <v>0</v>
      </c>
    </row>
    <row r="285" spans="1:22" ht="16.2" customHeight="1" x14ac:dyDescent="0.2">
      <c r="A285" s="131">
        <v>1.1000000000000001</v>
      </c>
      <c r="B285" s="37" t="s">
        <v>111</v>
      </c>
      <c r="C285" s="49" t="s">
        <v>76</v>
      </c>
      <c r="D285" s="11" t="s">
        <v>284</v>
      </c>
      <c r="E285" s="64"/>
      <c r="F285" s="140"/>
      <c r="G285" s="141"/>
      <c r="H285" s="265"/>
      <c r="I285" s="52"/>
      <c r="J285" s="52">
        <f t="shared" si="39"/>
        <v>0</v>
      </c>
      <c r="K285" s="164">
        <f t="shared" si="40"/>
        <v>0</v>
      </c>
    </row>
    <row r="286" spans="1:22" s="78" customFormat="1" ht="20.65" customHeight="1" x14ac:dyDescent="0.2">
      <c r="A286" s="133">
        <v>2</v>
      </c>
      <c r="B286" s="67"/>
      <c r="C286" s="86" t="s">
        <v>553</v>
      </c>
      <c r="D286" s="87"/>
      <c r="E286" s="87"/>
      <c r="F286" s="9"/>
      <c r="G286" s="74"/>
      <c r="H286" s="261"/>
      <c r="I286" s="9"/>
      <c r="J286" s="74"/>
      <c r="K286" s="165"/>
      <c r="L286" s="54"/>
      <c r="M286" s="54"/>
      <c r="N286" s="54"/>
      <c r="O286" s="54"/>
      <c r="P286" s="54"/>
      <c r="Q286" s="54"/>
      <c r="R286" s="54"/>
      <c r="S286" s="54"/>
      <c r="T286" s="54"/>
      <c r="U286" s="54"/>
      <c r="V286" s="54"/>
    </row>
    <row r="287" spans="1:22" s="78" customFormat="1" ht="20.65" customHeight="1" x14ac:dyDescent="0.2">
      <c r="A287" s="297">
        <v>2.1</v>
      </c>
      <c r="B287" s="296"/>
      <c r="C287" s="49" t="s">
        <v>550</v>
      </c>
      <c r="D287" s="43" t="s">
        <v>21</v>
      </c>
      <c r="E287" s="70"/>
      <c r="F287" s="77"/>
      <c r="G287" s="77"/>
      <c r="H287" s="265"/>
      <c r="I287" s="46"/>
      <c r="J287" s="51">
        <f>SUM(H287*I287)</f>
        <v>0</v>
      </c>
      <c r="K287" s="161">
        <f>SUM(G287+J287)</f>
        <v>0</v>
      </c>
      <c r="L287" s="54"/>
      <c r="M287" s="54"/>
      <c r="N287" s="54"/>
      <c r="O287" s="54"/>
      <c r="P287" s="54"/>
      <c r="Q287" s="54"/>
      <c r="R287" s="54"/>
      <c r="S287" s="54"/>
      <c r="T287" s="54"/>
      <c r="U287" s="54"/>
      <c r="V287" s="54"/>
    </row>
    <row r="288" spans="1:22" s="78" customFormat="1" ht="20.65" customHeight="1" x14ac:dyDescent="0.2">
      <c r="A288" s="297">
        <v>2.2000000000000002</v>
      </c>
      <c r="B288" s="296"/>
      <c r="C288" s="49" t="s">
        <v>221</v>
      </c>
      <c r="D288" s="43" t="s">
        <v>21</v>
      </c>
      <c r="E288" s="70"/>
      <c r="F288" s="77"/>
      <c r="G288" s="77">
        <v>0</v>
      </c>
      <c r="H288" s="265"/>
      <c r="I288" s="46"/>
      <c r="J288" s="51">
        <v>0</v>
      </c>
      <c r="K288" s="161">
        <v>0</v>
      </c>
      <c r="L288" s="54"/>
      <c r="M288" s="54"/>
      <c r="N288" s="54"/>
      <c r="O288" s="54"/>
      <c r="P288" s="54"/>
      <c r="Q288" s="54"/>
      <c r="R288" s="54"/>
      <c r="S288" s="54"/>
      <c r="T288" s="54"/>
      <c r="U288" s="54"/>
      <c r="V288" s="54"/>
    </row>
    <row r="289" spans="1:22" s="78" customFormat="1" ht="20.65" customHeight="1" x14ac:dyDescent="0.2">
      <c r="A289" s="297">
        <v>2.2999999999999998</v>
      </c>
      <c r="B289" s="296"/>
      <c r="C289" s="49" t="s">
        <v>501</v>
      </c>
      <c r="D289" s="43" t="s">
        <v>21</v>
      </c>
      <c r="E289" s="70"/>
      <c r="F289" s="77"/>
      <c r="G289" s="77"/>
      <c r="H289" s="265"/>
      <c r="I289" s="46"/>
      <c r="J289" s="51">
        <v>0</v>
      </c>
      <c r="K289" s="161">
        <v>0</v>
      </c>
      <c r="L289" s="54"/>
      <c r="M289" s="54"/>
      <c r="N289" s="54"/>
      <c r="O289" s="54"/>
      <c r="P289" s="54"/>
      <c r="Q289" s="54"/>
      <c r="R289" s="54"/>
      <c r="S289" s="54"/>
      <c r="T289" s="54"/>
      <c r="U289" s="54"/>
      <c r="V289" s="54"/>
    </row>
    <row r="290" spans="1:22" s="78" customFormat="1" ht="20.65" customHeight="1" x14ac:dyDescent="0.2">
      <c r="A290" s="297">
        <v>2.4</v>
      </c>
      <c r="B290" s="35" t="s">
        <v>127</v>
      </c>
      <c r="C290" s="49" t="s">
        <v>554</v>
      </c>
      <c r="D290" s="11" t="s">
        <v>21</v>
      </c>
      <c r="E290" s="44"/>
      <c r="F290" s="12"/>
      <c r="G290" s="81"/>
      <c r="H290" s="265"/>
      <c r="I290" s="53"/>
      <c r="J290" s="52">
        <f t="shared" ref="J290:J297" si="41">SUM(H290*I290)</f>
        <v>0</v>
      </c>
      <c r="K290" s="164">
        <f t="shared" ref="K290:K297" si="42">SUM(G290+J290)</f>
        <v>0</v>
      </c>
      <c r="L290" s="54"/>
      <c r="M290" s="54"/>
      <c r="N290" s="54"/>
      <c r="O290" s="54"/>
      <c r="P290" s="54"/>
      <c r="Q290" s="54"/>
      <c r="R290" s="54"/>
      <c r="S290" s="54"/>
      <c r="T290" s="54"/>
      <c r="U290" s="54"/>
      <c r="V290" s="54"/>
    </row>
    <row r="291" spans="1:22" s="78" customFormat="1" ht="20.65" customHeight="1" x14ac:dyDescent="0.2">
      <c r="A291" s="297">
        <v>2.5</v>
      </c>
      <c r="B291" s="35" t="s">
        <v>127</v>
      </c>
      <c r="C291" s="49" t="s">
        <v>555</v>
      </c>
      <c r="D291" s="11" t="s">
        <v>21</v>
      </c>
      <c r="E291" s="44"/>
      <c r="F291" s="12"/>
      <c r="G291" s="81"/>
      <c r="H291" s="265"/>
      <c r="I291" s="53"/>
      <c r="J291" s="52">
        <f t="shared" si="41"/>
        <v>0</v>
      </c>
      <c r="K291" s="164">
        <f t="shared" si="42"/>
        <v>0</v>
      </c>
      <c r="L291" s="54"/>
      <c r="M291" s="54"/>
      <c r="N291" s="54"/>
      <c r="O291" s="54"/>
      <c r="P291" s="54"/>
      <c r="Q291" s="54"/>
      <c r="R291" s="54"/>
      <c r="S291" s="54"/>
      <c r="T291" s="54"/>
      <c r="U291" s="54"/>
      <c r="V291" s="54"/>
    </row>
    <row r="292" spans="1:22" s="78" customFormat="1" ht="20.65" customHeight="1" x14ac:dyDescent="0.2">
      <c r="A292" s="297">
        <v>2.6</v>
      </c>
      <c r="B292" s="35" t="s">
        <v>127</v>
      </c>
      <c r="C292" s="49" t="s">
        <v>556</v>
      </c>
      <c r="D292" s="11" t="s">
        <v>21</v>
      </c>
      <c r="E292" s="44"/>
      <c r="F292" s="12"/>
      <c r="G292" s="81"/>
      <c r="H292" s="265"/>
      <c r="I292" s="53"/>
      <c r="J292" s="52">
        <f t="shared" si="41"/>
        <v>0</v>
      </c>
      <c r="K292" s="164">
        <f t="shared" si="42"/>
        <v>0</v>
      </c>
      <c r="L292" s="54"/>
      <c r="M292" s="54"/>
      <c r="N292" s="54"/>
      <c r="O292" s="54"/>
      <c r="P292" s="54"/>
      <c r="Q292" s="54"/>
      <c r="R292" s="54"/>
      <c r="S292" s="54"/>
      <c r="T292" s="54"/>
      <c r="U292" s="54"/>
      <c r="V292" s="54"/>
    </row>
    <row r="293" spans="1:22" s="78" customFormat="1" ht="20.65" customHeight="1" x14ac:dyDescent="0.2">
      <c r="A293" s="297">
        <v>2.7</v>
      </c>
      <c r="B293" s="35" t="s">
        <v>127</v>
      </c>
      <c r="C293" s="49" t="s">
        <v>557</v>
      </c>
      <c r="D293" s="11" t="s">
        <v>21</v>
      </c>
      <c r="E293" s="44"/>
      <c r="F293" s="12"/>
      <c r="G293" s="81"/>
      <c r="H293" s="265"/>
      <c r="I293" s="53"/>
      <c r="J293" s="52">
        <f t="shared" si="41"/>
        <v>0</v>
      </c>
      <c r="K293" s="164">
        <f t="shared" si="42"/>
        <v>0</v>
      </c>
      <c r="L293" s="54"/>
      <c r="M293" s="54"/>
      <c r="N293" s="54"/>
      <c r="O293" s="54"/>
      <c r="P293" s="54"/>
      <c r="Q293" s="54"/>
      <c r="R293" s="54"/>
      <c r="S293" s="54"/>
      <c r="T293" s="54"/>
      <c r="U293" s="54"/>
      <c r="V293" s="54"/>
    </row>
    <row r="294" spans="1:22" s="78" customFormat="1" ht="20.65" customHeight="1" x14ac:dyDescent="0.2">
      <c r="A294" s="297"/>
      <c r="B294" s="35"/>
      <c r="C294" s="49" t="s">
        <v>79</v>
      </c>
      <c r="D294" s="11" t="s">
        <v>21</v>
      </c>
      <c r="E294" s="44"/>
      <c r="F294" s="12"/>
      <c r="G294" s="81"/>
      <c r="H294" s="265"/>
      <c r="I294" s="53"/>
      <c r="J294" s="52">
        <v>0</v>
      </c>
      <c r="K294" s="164">
        <v>0</v>
      </c>
      <c r="L294" s="54"/>
      <c r="M294" s="54"/>
      <c r="N294" s="54"/>
      <c r="O294" s="54"/>
      <c r="P294" s="54"/>
      <c r="Q294" s="54"/>
      <c r="R294" s="54"/>
      <c r="S294" s="54"/>
      <c r="T294" s="54"/>
      <c r="U294" s="54"/>
      <c r="V294" s="54"/>
    </row>
    <row r="295" spans="1:22" s="78" customFormat="1" ht="20.65" customHeight="1" x14ac:dyDescent="0.2">
      <c r="A295" s="297">
        <v>2.8</v>
      </c>
      <c r="B295" s="296"/>
      <c r="C295" s="49" t="s">
        <v>319</v>
      </c>
      <c r="D295" s="11" t="s">
        <v>146</v>
      </c>
      <c r="E295" s="70"/>
      <c r="F295" s="77"/>
      <c r="G295" s="77"/>
      <c r="H295" s="270"/>
      <c r="I295" s="51"/>
      <c r="J295" s="51">
        <f t="shared" si="41"/>
        <v>0</v>
      </c>
      <c r="K295" s="161">
        <f t="shared" si="42"/>
        <v>0</v>
      </c>
      <c r="L295" s="54"/>
      <c r="M295" s="54"/>
      <c r="N295" s="54"/>
      <c r="O295" s="54"/>
      <c r="P295" s="54"/>
      <c r="Q295" s="54"/>
      <c r="R295" s="54"/>
      <c r="S295" s="54"/>
      <c r="T295" s="54"/>
      <c r="U295" s="54"/>
      <c r="V295" s="54"/>
    </row>
    <row r="296" spans="1:22" s="78" customFormat="1" ht="20.65" customHeight="1" x14ac:dyDescent="0.2">
      <c r="A296" s="297">
        <v>2.9</v>
      </c>
      <c r="B296" s="296"/>
      <c r="C296" s="49" t="s">
        <v>222</v>
      </c>
      <c r="D296" s="11" t="s">
        <v>21</v>
      </c>
      <c r="E296" s="70"/>
      <c r="F296" s="77"/>
      <c r="G296" s="77"/>
      <c r="H296" s="270"/>
      <c r="I296" s="52"/>
      <c r="J296" s="51">
        <f t="shared" si="41"/>
        <v>0</v>
      </c>
      <c r="K296" s="161">
        <f t="shared" si="42"/>
        <v>0</v>
      </c>
      <c r="L296" s="54" t="s">
        <v>552</v>
      </c>
      <c r="M296" s="54"/>
      <c r="N296" s="54"/>
      <c r="O296" s="54"/>
      <c r="P296" s="54"/>
      <c r="Q296" s="54"/>
      <c r="R296" s="54"/>
      <c r="S296" s="54"/>
      <c r="T296" s="54"/>
      <c r="U296" s="54"/>
      <c r="V296" s="54"/>
    </row>
    <row r="297" spans="1:22" s="226" customFormat="1" ht="31.1" customHeight="1" x14ac:dyDescent="0.2">
      <c r="A297" s="297">
        <v>3</v>
      </c>
      <c r="B297" s="35" t="s">
        <v>558</v>
      </c>
      <c r="C297" s="49" t="s">
        <v>225</v>
      </c>
      <c r="D297" s="11" t="s">
        <v>21</v>
      </c>
      <c r="E297" s="188"/>
      <c r="F297" s="189"/>
      <c r="G297" s="190"/>
      <c r="H297" s="265"/>
      <c r="I297" s="53"/>
      <c r="J297" s="52">
        <f t="shared" si="41"/>
        <v>0</v>
      </c>
      <c r="K297" s="164">
        <f t="shared" si="42"/>
        <v>0</v>
      </c>
      <c r="L297" s="54"/>
      <c r="M297" s="54"/>
      <c r="N297" s="54"/>
      <c r="O297" s="54"/>
      <c r="P297" s="54"/>
      <c r="Q297" s="54"/>
      <c r="R297" s="54"/>
      <c r="S297" s="54"/>
      <c r="T297" s="54"/>
      <c r="U297" s="54"/>
      <c r="V297" s="54"/>
    </row>
    <row r="298" spans="1:22" s="83" customFormat="1" ht="28.8" x14ac:dyDescent="0.2">
      <c r="A298" s="297">
        <v>3.1</v>
      </c>
      <c r="B298" s="184"/>
      <c r="C298" s="41" t="s">
        <v>559</v>
      </c>
      <c r="D298" s="11" t="s">
        <v>21</v>
      </c>
      <c r="E298" s="188"/>
      <c r="F298" s="189"/>
      <c r="G298" s="190"/>
      <c r="H298" s="271"/>
      <c r="I298" s="234"/>
      <c r="J298" s="52">
        <v>0</v>
      </c>
      <c r="K298" s="164">
        <v>0</v>
      </c>
    </row>
    <row r="299" spans="1:22" ht="19.5" customHeight="1" x14ac:dyDescent="0.2">
      <c r="A299" s="305" t="s">
        <v>560</v>
      </c>
      <c r="B299" s="306"/>
      <c r="C299" s="306"/>
      <c r="D299" s="306"/>
      <c r="E299" s="204"/>
      <c r="F299" s="204"/>
      <c r="G299" s="204"/>
      <c r="H299" s="260"/>
      <c r="I299" s="204"/>
      <c r="J299" s="204"/>
      <c r="K299" s="148">
        <f>SUM(K276:K297)</f>
        <v>0</v>
      </c>
    </row>
    <row r="300" spans="1:22" s="213" customFormat="1" ht="65.45" x14ac:dyDescent="0.2">
      <c r="A300" s="210" t="s">
        <v>12</v>
      </c>
      <c r="B300" s="64"/>
      <c r="C300" s="67" t="s">
        <v>355</v>
      </c>
      <c r="D300" s="68"/>
      <c r="E300" s="64"/>
      <c r="F300" s="191"/>
      <c r="G300" s="192"/>
      <c r="H300" s="258"/>
      <c r="I300" s="191"/>
      <c r="J300" s="192"/>
      <c r="K300" s="211"/>
    </row>
    <row r="301" spans="1:22" s="214" customFormat="1" ht="16.55" customHeight="1" x14ac:dyDescent="0.2">
      <c r="A301" s="128">
        <v>1</v>
      </c>
      <c r="B301" s="216" t="s">
        <v>125</v>
      </c>
      <c r="C301" s="49" t="s">
        <v>440</v>
      </c>
      <c r="D301" s="43" t="s">
        <v>2</v>
      </c>
      <c r="E301" s="43"/>
      <c r="F301" s="217"/>
      <c r="G301" s="217"/>
      <c r="H301" s="265"/>
      <c r="I301" s="235"/>
      <c r="J301" s="52">
        <f t="shared" ref="J301:J306" si="43">SUM(H301*I301)</f>
        <v>0</v>
      </c>
      <c r="K301" s="164">
        <f t="shared" ref="K301:K306" si="44">SUM(G301+J301)</f>
        <v>0</v>
      </c>
      <c r="L301" s="83"/>
      <c r="M301" s="83"/>
      <c r="N301" s="83"/>
      <c r="O301" s="83"/>
      <c r="P301" s="83"/>
      <c r="Q301" s="83"/>
      <c r="R301" s="83"/>
      <c r="S301" s="83"/>
      <c r="T301" s="83"/>
      <c r="U301" s="83"/>
      <c r="V301" s="83"/>
    </row>
    <row r="302" spans="1:22" s="83" customFormat="1" ht="16.55" customHeight="1" x14ac:dyDescent="0.2">
      <c r="A302" s="128">
        <v>3</v>
      </c>
      <c r="B302" s="195" t="s">
        <v>119</v>
      </c>
      <c r="C302" s="49" t="s">
        <v>87</v>
      </c>
      <c r="D302" s="11" t="s">
        <v>21</v>
      </c>
      <c r="E302" s="70"/>
      <c r="F302" s="196"/>
      <c r="G302" s="196"/>
      <c r="H302" s="265"/>
      <c r="I302" s="236"/>
      <c r="J302" s="52">
        <f t="shared" si="43"/>
        <v>0</v>
      </c>
      <c r="K302" s="164">
        <f t="shared" si="44"/>
        <v>0</v>
      </c>
    </row>
    <row r="303" spans="1:22" s="83" customFormat="1" ht="16.55" customHeight="1" x14ac:dyDescent="0.2">
      <c r="A303" s="128">
        <v>4</v>
      </c>
      <c r="B303" s="195" t="s">
        <v>119</v>
      </c>
      <c r="C303" s="49" t="s">
        <v>88</v>
      </c>
      <c r="D303" s="11" t="s">
        <v>21</v>
      </c>
      <c r="E303" s="70"/>
      <c r="F303" s="196"/>
      <c r="G303" s="196"/>
      <c r="H303" s="265"/>
      <c r="I303" s="236"/>
      <c r="J303" s="52">
        <f t="shared" si="43"/>
        <v>0</v>
      </c>
      <c r="K303" s="164">
        <f t="shared" si="44"/>
        <v>0</v>
      </c>
    </row>
    <row r="304" spans="1:22" s="83" customFormat="1" ht="16.55" customHeight="1" x14ac:dyDescent="0.2">
      <c r="A304" s="128">
        <v>5</v>
      </c>
      <c r="B304" s="195" t="s">
        <v>126</v>
      </c>
      <c r="C304" s="49" t="s">
        <v>356</v>
      </c>
      <c r="D304" s="11" t="s">
        <v>2</v>
      </c>
      <c r="E304" s="70"/>
      <c r="F304" s="196"/>
      <c r="G304" s="196"/>
      <c r="H304" s="265"/>
      <c r="I304" s="236"/>
      <c r="J304" s="52">
        <f t="shared" si="43"/>
        <v>0</v>
      </c>
      <c r="K304" s="164">
        <f t="shared" si="44"/>
        <v>0</v>
      </c>
    </row>
    <row r="305" spans="1:22" s="83" customFormat="1" ht="16.55" customHeight="1" x14ac:dyDescent="0.2">
      <c r="A305" s="128">
        <v>6</v>
      </c>
      <c r="B305" s="193" t="s">
        <v>264</v>
      </c>
      <c r="C305" s="149" t="s">
        <v>265</v>
      </c>
      <c r="D305" s="11" t="s">
        <v>21</v>
      </c>
      <c r="E305" s="70"/>
      <c r="F305" s="196"/>
      <c r="G305" s="196"/>
      <c r="H305" s="272"/>
      <c r="I305" s="194"/>
      <c r="J305" s="52">
        <f t="shared" si="43"/>
        <v>0</v>
      </c>
      <c r="K305" s="164">
        <f t="shared" si="44"/>
        <v>0</v>
      </c>
    </row>
    <row r="306" spans="1:22" s="83" customFormat="1" ht="16.55" customHeight="1" x14ac:dyDescent="0.2">
      <c r="A306" s="128">
        <v>7</v>
      </c>
      <c r="B306" s="193" t="s">
        <v>266</v>
      </c>
      <c r="C306" s="149" t="s">
        <v>267</v>
      </c>
      <c r="D306" s="11" t="s">
        <v>21</v>
      </c>
      <c r="E306" s="70"/>
      <c r="F306" s="196"/>
      <c r="G306" s="196"/>
      <c r="H306" s="272"/>
      <c r="I306" s="194"/>
      <c r="J306" s="52">
        <f t="shared" si="43"/>
        <v>0</v>
      </c>
      <c r="K306" s="164">
        <f t="shared" si="44"/>
        <v>0</v>
      </c>
    </row>
    <row r="307" spans="1:22" ht="20" customHeight="1" x14ac:dyDescent="0.2">
      <c r="A307" s="305" t="s">
        <v>561</v>
      </c>
      <c r="B307" s="306"/>
      <c r="C307" s="306"/>
      <c r="D307" s="306"/>
      <c r="E307" s="204"/>
      <c r="F307" s="204"/>
      <c r="G307" s="204"/>
      <c r="H307" s="260"/>
      <c r="I307" s="204"/>
      <c r="J307" s="204"/>
      <c r="K307" s="148">
        <f>SUM(K301:K306)</f>
        <v>0</v>
      </c>
    </row>
    <row r="308" spans="1:22" s="213" customFormat="1" ht="110.65" customHeight="1" x14ac:dyDescent="0.2">
      <c r="A308" s="210" t="s">
        <v>13</v>
      </c>
      <c r="B308" s="309" t="s">
        <v>357</v>
      </c>
      <c r="C308" s="310"/>
      <c r="D308" s="72"/>
      <c r="E308" s="64"/>
      <c r="F308" s="191"/>
      <c r="G308" s="192"/>
      <c r="H308" s="258"/>
      <c r="I308" s="191"/>
      <c r="J308" s="192"/>
      <c r="K308" s="211"/>
    </row>
    <row r="309" spans="1:22" s="168" customFormat="1" ht="14.4" x14ac:dyDescent="0.2">
      <c r="A309" s="133">
        <v>1</v>
      </c>
      <c r="B309" s="87"/>
      <c r="C309" s="86" t="s">
        <v>57</v>
      </c>
      <c r="D309" s="76"/>
      <c r="E309" s="76"/>
      <c r="F309" s="196"/>
      <c r="G309" s="198"/>
      <c r="H309" s="259"/>
      <c r="I309" s="196"/>
      <c r="J309" s="198"/>
      <c r="K309" s="219"/>
      <c r="L309" s="83"/>
      <c r="M309" s="83"/>
      <c r="N309" s="83"/>
      <c r="O309" s="83"/>
      <c r="P309" s="83"/>
      <c r="Q309" s="83"/>
      <c r="R309" s="83"/>
      <c r="S309" s="83"/>
      <c r="T309" s="83"/>
      <c r="U309" s="83"/>
      <c r="V309" s="83"/>
    </row>
    <row r="310" spans="1:22" s="83" customFormat="1" ht="17.05" x14ac:dyDescent="0.2">
      <c r="A310" s="129">
        <v>1.1000000000000001</v>
      </c>
      <c r="B310" s="197" t="s">
        <v>111</v>
      </c>
      <c r="C310" s="41" t="s">
        <v>441</v>
      </c>
      <c r="D310" s="11" t="s">
        <v>284</v>
      </c>
      <c r="E310" s="76"/>
      <c r="F310" s="196"/>
      <c r="G310" s="198"/>
      <c r="H310" s="265"/>
      <c r="I310" s="235"/>
      <c r="J310" s="236">
        <f t="shared" ref="J310:J318" si="45">SUM(H310*I310)</f>
        <v>0</v>
      </c>
      <c r="K310" s="212">
        <f t="shared" ref="K310:K318" si="46">SUM(G310+J310)</f>
        <v>0</v>
      </c>
    </row>
    <row r="311" spans="1:22" s="83" customFormat="1" ht="28.5" customHeight="1" x14ac:dyDescent="0.2">
      <c r="A311" s="129">
        <v>1.2</v>
      </c>
      <c r="B311" s="197" t="s">
        <v>111</v>
      </c>
      <c r="C311" s="41" t="s">
        <v>442</v>
      </c>
      <c r="D311" s="11" t="s">
        <v>284</v>
      </c>
      <c r="E311" s="76"/>
      <c r="F311" s="196"/>
      <c r="G311" s="198"/>
      <c r="H311" s="265"/>
      <c r="I311" s="235"/>
      <c r="J311" s="236">
        <f t="shared" si="45"/>
        <v>0</v>
      </c>
      <c r="K311" s="212">
        <f t="shared" si="46"/>
        <v>0</v>
      </c>
    </row>
    <row r="312" spans="1:22" s="83" customFormat="1" ht="19.5" customHeight="1" x14ac:dyDescent="0.2">
      <c r="A312" s="129">
        <v>1.3</v>
      </c>
      <c r="B312" s="197" t="s">
        <v>111</v>
      </c>
      <c r="C312" s="41" t="s">
        <v>443</v>
      </c>
      <c r="D312" s="11" t="s">
        <v>284</v>
      </c>
      <c r="E312" s="76"/>
      <c r="F312" s="196"/>
      <c r="G312" s="198"/>
      <c r="H312" s="265"/>
      <c r="I312" s="235"/>
      <c r="J312" s="236">
        <f t="shared" si="45"/>
        <v>0</v>
      </c>
      <c r="K312" s="212">
        <f t="shared" si="46"/>
        <v>0</v>
      </c>
    </row>
    <row r="313" spans="1:22" s="83" customFormat="1" ht="15.05" customHeight="1" x14ac:dyDescent="0.2">
      <c r="A313" s="129">
        <v>1.4</v>
      </c>
      <c r="B313" s="197"/>
      <c r="C313" s="41" t="s">
        <v>156</v>
      </c>
      <c r="D313" s="11" t="s">
        <v>2</v>
      </c>
      <c r="E313" s="76"/>
      <c r="F313" s="196"/>
      <c r="G313" s="198"/>
      <c r="H313" s="265"/>
      <c r="I313" s="236"/>
      <c r="J313" s="236">
        <f t="shared" si="45"/>
        <v>0</v>
      </c>
      <c r="K313" s="212">
        <f t="shared" si="46"/>
        <v>0</v>
      </c>
    </row>
    <row r="314" spans="1:22" s="83" customFormat="1" ht="15.05" customHeight="1" x14ac:dyDescent="0.2">
      <c r="A314" s="129">
        <v>1.5</v>
      </c>
      <c r="B314" s="197"/>
      <c r="C314" s="41" t="s">
        <v>149</v>
      </c>
      <c r="D314" s="11" t="s">
        <v>2</v>
      </c>
      <c r="E314" s="76"/>
      <c r="F314" s="196"/>
      <c r="G314" s="198"/>
      <c r="H314" s="265"/>
      <c r="I314" s="236"/>
      <c r="J314" s="236">
        <f t="shared" si="45"/>
        <v>0</v>
      </c>
      <c r="K314" s="212">
        <f t="shared" si="46"/>
        <v>0</v>
      </c>
    </row>
    <row r="315" spans="1:22" s="78" customFormat="1" ht="15.05" customHeight="1" x14ac:dyDescent="0.2">
      <c r="A315" s="129">
        <v>1.6</v>
      </c>
      <c r="B315" s="37" t="s">
        <v>111</v>
      </c>
      <c r="C315" s="41" t="s">
        <v>353</v>
      </c>
      <c r="D315" s="2" t="s">
        <v>277</v>
      </c>
      <c r="E315" s="43"/>
      <c r="F315" s="52"/>
      <c r="G315" s="52">
        <f>SUM(E315*F315)</f>
        <v>0</v>
      </c>
      <c r="H315" s="265"/>
      <c r="I315" s="237"/>
      <c r="J315" s="52">
        <f t="shared" si="45"/>
        <v>0</v>
      </c>
      <c r="K315" s="164">
        <f t="shared" si="46"/>
        <v>0</v>
      </c>
      <c r="L315" s="54"/>
      <c r="M315" s="54"/>
      <c r="N315" s="54"/>
      <c r="O315" s="54"/>
      <c r="P315" s="54"/>
      <c r="Q315" s="54"/>
      <c r="R315" s="54"/>
      <c r="S315" s="54"/>
      <c r="T315" s="54"/>
      <c r="U315" s="54"/>
      <c r="V315" s="54"/>
    </row>
    <row r="316" spans="1:22" ht="15.05" customHeight="1" x14ac:dyDescent="0.2">
      <c r="A316" s="129">
        <v>1.7</v>
      </c>
      <c r="B316" s="37" t="s">
        <v>111</v>
      </c>
      <c r="C316" s="41" t="s">
        <v>454</v>
      </c>
      <c r="D316" s="11" t="s">
        <v>284</v>
      </c>
      <c r="E316" s="11"/>
      <c r="F316" s="52"/>
      <c r="G316" s="52">
        <f>SUM(E316*F316)</f>
        <v>0</v>
      </c>
      <c r="H316" s="265"/>
      <c r="I316" s="52"/>
      <c r="J316" s="52">
        <f t="shared" si="45"/>
        <v>0</v>
      </c>
      <c r="K316" s="164">
        <f t="shared" si="46"/>
        <v>0</v>
      </c>
    </row>
    <row r="317" spans="1:22" ht="16.2" customHeight="1" x14ac:dyDescent="0.2">
      <c r="A317" s="129">
        <v>1.8</v>
      </c>
      <c r="B317" s="37"/>
      <c r="C317" s="41" t="s">
        <v>453</v>
      </c>
      <c r="D317" s="11" t="s">
        <v>284</v>
      </c>
      <c r="E317" s="76"/>
      <c r="F317" s="77"/>
      <c r="G317" s="77">
        <f>SUM(E317*F317)</f>
        <v>0</v>
      </c>
      <c r="H317" s="265"/>
      <c r="I317" s="51"/>
      <c r="J317" s="52">
        <f t="shared" si="45"/>
        <v>0</v>
      </c>
      <c r="K317" s="164">
        <f t="shared" si="46"/>
        <v>0</v>
      </c>
    </row>
    <row r="318" spans="1:22" ht="16.2" customHeight="1" x14ac:dyDescent="0.2">
      <c r="A318" s="129">
        <v>1.9</v>
      </c>
      <c r="B318" s="37" t="s">
        <v>111</v>
      </c>
      <c r="C318" s="41" t="s">
        <v>452</v>
      </c>
      <c r="D318" s="11" t="s">
        <v>284</v>
      </c>
      <c r="E318" s="76"/>
      <c r="F318" s="77"/>
      <c r="G318" s="77">
        <f>SUM(E318*F318)</f>
        <v>0</v>
      </c>
      <c r="H318" s="265"/>
      <c r="I318" s="51"/>
      <c r="J318" s="52">
        <f t="shared" si="45"/>
        <v>0</v>
      </c>
      <c r="K318" s="164">
        <f t="shared" si="46"/>
        <v>0</v>
      </c>
    </row>
    <row r="319" spans="1:22" ht="18.350000000000001" customHeight="1" x14ac:dyDescent="0.2">
      <c r="A319" s="133">
        <v>2</v>
      </c>
      <c r="B319" s="64"/>
      <c r="C319" s="69" t="s">
        <v>444</v>
      </c>
      <c r="D319" s="76"/>
      <c r="E319" s="76"/>
      <c r="F319" s="77"/>
      <c r="G319" s="77"/>
      <c r="H319" s="259"/>
      <c r="I319" s="77"/>
      <c r="J319" s="77"/>
      <c r="K319" s="158"/>
    </row>
    <row r="320" spans="1:22" s="78" customFormat="1" ht="16.2" customHeight="1" x14ac:dyDescent="0.2">
      <c r="A320" s="129">
        <v>2.1</v>
      </c>
      <c r="B320" s="4"/>
      <c r="C320" s="49" t="s">
        <v>502</v>
      </c>
      <c r="D320" s="11" t="s">
        <v>2</v>
      </c>
      <c r="E320" s="76"/>
      <c r="F320" s="77"/>
      <c r="G320" s="77"/>
      <c r="H320" s="82"/>
      <c r="I320" s="15"/>
      <c r="J320" s="52">
        <f>SUM(H320*I320)</f>
        <v>0</v>
      </c>
      <c r="K320" s="164">
        <f>SUM(G320+J320)</f>
        <v>0</v>
      </c>
      <c r="L320" s="54"/>
      <c r="M320" s="54"/>
      <c r="N320" s="54"/>
      <c r="O320" s="54"/>
      <c r="P320" s="54"/>
      <c r="Q320" s="54"/>
      <c r="R320" s="54"/>
      <c r="S320" s="54"/>
      <c r="T320" s="54"/>
      <c r="U320" s="54"/>
      <c r="V320" s="54"/>
    </row>
    <row r="321" spans="1:22" ht="16.2" customHeight="1" x14ac:dyDescent="0.2">
      <c r="A321" s="129">
        <v>2.2000000000000002</v>
      </c>
      <c r="B321" s="4"/>
      <c r="C321" s="49" t="s">
        <v>150</v>
      </c>
      <c r="D321" s="11" t="s">
        <v>284</v>
      </c>
      <c r="E321" s="76"/>
      <c r="F321" s="77"/>
      <c r="G321" s="77"/>
      <c r="H321" s="82"/>
      <c r="I321" s="51"/>
      <c r="J321" s="52">
        <f>SUM(H321*I321)</f>
        <v>0</v>
      </c>
      <c r="K321" s="164">
        <f>SUM(G321+J321)</f>
        <v>0</v>
      </c>
    </row>
    <row r="322" spans="1:22" ht="16.2" customHeight="1" x14ac:dyDescent="0.2">
      <c r="A322" s="129">
        <v>2.2999999999999998</v>
      </c>
      <c r="B322" s="38"/>
      <c r="C322" s="49" t="s">
        <v>162</v>
      </c>
      <c r="D322" s="11" t="s">
        <v>21</v>
      </c>
      <c r="E322" s="11"/>
      <c r="F322" s="51"/>
      <c r="G322" s="51">
        <f>SUM(E322*F322)</f>
        <v>0</v>
      </c>
      <c r="H322" s="265"/>
      <c r="I322" s="51"/>
      <c r="J322" s="52">
        <f>SUM(H322*I322)</f>
        <v>0</v>
      </c>
      <c r="K322" s="164">
        <f>SUM(G322+J322)</f>
        <v>0</v>
      </c>
    </row>
    <row r="323" spans="1:22" ht="43.2" customHeight="1" x14ac:dyDescent="0.2">
      <c r="A323" s="129">
        <v>2.4</v>
      </c>
      <c r="B323" s="137"/>
      <c r="C323" s="136" t="s">
        <v>503</v>
      </c>
      <c r="D323" s="24" t="s">
        <v>2</v>
      </c>
      <c r="E323" s="24"/>
      <c r="F323" s="200"/>
      <c r="G323" s="15"/>
      <c r="H323" s="267"/>
      <c r="I323" s="277"/>
      <c r="J323" s="278"/>
      <c r="K323" s="279"/>
    </row>
    <row r="324" spans="1:22" ht="28.15" customHeight="1" x14ac:dyDescent="0.2">
      <c r="A324" s="173">
        <v>3</v>
      </c>
      <c r="B324" s="39"/>
      <c r="C324" s="55" t="s">
        <v>445</v>
      </c>
      <c r="D324" s="14"/>
      <c r="E324" s="14"/>
      <c r="F324" s="145"/>
      <c r="G324" s="145"/>
      <c r="H324" s="273"/>
      <c r="I324" s="145"/>
      <c r="J324" s="77"/>
      <c r="K324" s="158"/>
    </row>
    <row r="325" spans="1:22" s="78" customFormat="1" ht="28.15" customHeight="1" x14ac:dyDescent="0.2">
      <c r="A325" s="134">
        <v>3.1</v>
      </c>
      <c r="B325" s="137" t="s">
        <v>276</v>
      </c>
      <c r="C325" s="199" t="s">
        <v>504</v>
      </c>
      <c r="D325" s="24" t="s">
        <v>277</v>
      </c>
      <c r="E325" s="24"/>
      <c r="F325" s="200"/>
      <c r="G325" s="15"/>
      <c r="H325" s="267"/>
      <c r="I325" s="277"/>
      <c r="J325" s="278"/>
      <c r="K325" s="279"/>
      <c r="L325" s="54"/>
      <c r="M325" s="54"/>
      <c r="N325" s="54"/>
      <c r="O325" s="54"/>
      <c r="P325" s="54"/>
      <c r="Q325" s="54"/>
      <c r="R325" s="54"/>
      <c r="S325" s="54"/>
      <c r="T325" s="54"/>
      <c r="U325" s="54"/>
      <c r="V325" s="54"/>
    </row>
    <row r="326" spans="1:22" ht="15.05" customHeight="1" x14ac:dyDescent="0.2">
      <c r="A326" s="134">
        <v>3.2</v>
      </c>
      <c r="B326" s="201"/>
      <c r="C326" s="136" t="s">
        <v>278</v>
      </c>
      <c r="D326" s="24" t="s">
        <v>2</v>
      </c>
      <c r="E326" s="24"/>
      <c r="F326" s="81"/>
      <c r="G326" s="15"/>
      <c r="H326" s="267"/>
      <c r="I326" s="15"/>
      <c r="J326" s="52">
        <f>SUM(H326*I326)</f>
        <v>0</v>
      </c>
      <c r="K326" s="164">
        <f>SUM(G326+J326)</f>
        <v>0</v>
      </c>
    </row>
    <row r="327" spans="1:22" ht="15.05" customHeight="1" x14ac:dyDescent="0.2">
      <c r="A327" s="134">
        <v>3.3</v>
      </c>
      <c r="B327" s="201"/>
      <c r="C327" s="136" t="s">
        <v>279</v>
      </c>
      <c r="D327" s="11" t="s">
        <v>284</v>
      </c>
      <c r="E327" s="24"/>
      <c r="F327" s="81"/>
      <c r="G327" s="15"/>
      <c r="H327" s="267"/>
      <c r="I327" s="15"/>
      <c r="J327" s="52">
        <f>SUM(H327*I327)</f>
        <v>0</v>
      </c>
      <c r="K327" s="164">
        <f>SUM(G327+J327)</f>
        <v>0</v>
      </c>
    </row>
    <row r="328" spans="1:22" s="78" customFormat="1" ht="15.05" customHeight="1" x14ac:dyDescent="0.2">
      <c r="A328" s="134">
        <v>3.4</v>
      </c>
      <c r="B328" s="201"/>
      <c r="C328" s="136" t="s">
        <v>280</v>
      </c>
      <c r="D328" s="11" t="s">
        <v>284</v>
      </c>
      <c r="E328" s="24"/>
      <c r="F328" s="81"/>
      <c r="G328" s="15"/>
      <c r="H328" s="267"/>
      <c r="I328" s="15"/>
      <c r="J328" s="52">
        <f>SUM(H328*I328)</f>
        <v>0</v>
      </c>
      <c r="K328" s="164">
        <f>SUM(G328+J328)</f>
        <v>0</v>
      </c>
      <c r="L328" s="54"/>
      <c r="M328" s="54"/>
      <c r="N328" s="54"/>
      <c r="O328" s="54"/>
      <c r="P328" s="54"/>
      <c r="Q328" s="54"/>
      <c r="R328" s="54"/>
      <c r="S328" s="54"/>
      <c r="T328" s="54"/>
      <c r="U328" s="54"/>
      <c r="V328" s="54"/>
    </row>
    <row r="329" spans="1:22" ht="16.2" customHeight="1" x14ac:dyDescent="0.2">
      <c r="A329" s="133">
        <v>4</v>
      </c>
      <c r="B329" s="64"/>
      <c r="C329" s="69" t="s">
        <v>59</v>
      </c>
      <c r="D329" s="76"/>
      <c r="E329" s="76"/>
      <c r="F329" s="77"/>
      <c r="G329" s="77"/>
      <c r="H329" s="259"/>
      <c r="I329" s="77"/>
      <c r="J329" s="77"/>
      <c r="K329" s="158"/>
    </row>
    <row r="330" spans="1:22" ht="16.2" customHeight="1" x14ac:dyDescent="0.2">
      <c r="A330" s="129">
        <v>4.0999999999999996</v>
      </c>
      <c r="B330" s="37" t="s">
        <v>111</v>
      </c>
      <c r="C330" s="49" t="s">
        <v>446</v>
      </c>
      <c r="D330" s="2" t="s">
        <v>277</v>
      </c>
      <c r="E330" s="76"/>
      <c r="F330" s="77"/>
      <c r="G330" s="77"/>
      <c r="H330" s="265"/>
      <c r="I330" s="51"/>
      <c r="J330" s="52">
        <f>SUM(H330*I330)</f>
        <v>0</v>
      </c>
      <c r="K330" s="164">
        <f>SUM(G330+J330)</f>
        <v>0</v>
      </c>
    </row>
    <row r="331" spans="1:22" ht="16.2" customHeight="1" x14ac:dyDescent="0.2">
      <c r="A331" s="129">
        <v>4.2</v>
      </c>
      <c r="B331" s="37" t="s">
        <v>111</v>
      </c>
      <c r="C331" s="49" t="s">
        <v>447</v>
      </c>
      <c r="D331" s="2" t="s">
        <v>277</v>
      </c>
      <c r="E331" s="11"/>
      <c r="F331" s="51"/>
      <c r="G331" s="51">
        <f>SUM(E331*F331)</f>
        <v>0</v>
      </c>
      <c r="H331" s="265"/>
      <c r="I331" s="51"/>
      <c r="J331" s="52">
        <f>SUM(H331*I331)</f>
        <v>0</v>
      </c>
      <c r="K331" s="164">
        <f>SUM(G331+J331)</f>
        <v>0</v>
      </c>
    </row>
    <row r="332" spans="1:22" ht="16.2" customHeight="1" x14ac:dyDescent="0.2">
      <c r="A332" s="133">
        <v>5</v>
      </c>
      <c r="B332" s="64"/>
      <c r="C332" s="69" t="s">
        <v>58</v>
      </c>
      <c r="D332" s="76"/>
      <c r="E332" s="76"/>
      <c r="F332" s="77"/>
      <c r="G332" s="77"/>
      <c r="H332" s="259"/>
      <c r="I332" s="77"/>
      <c r="J332" s="77"/>
      <c r="K332" s="158"/>
    </row>
    <row r="333" spans="1:22" ht="16.2" customHeight="1" x14ac:dyDescent="0.2">
      <c r="A333" s="129">
        <v>5.0999999999999996</v>
      </c>
      <c r="B333" s="37" t="s">
        <v>111</v>
      </c>
      <c r="C333" s="49" t="s">
        <v>321</v>
      </c>
      <c r="D333" s="11" t="s">
        <v>2</v>
      </c>
      <c r="E333" s="76"/>
      <c r="F333" s="77"/>
      <c r="G333" s="77"/>
      <c r="H333" s="265"/>
      <c r="I333" s="52"/>
      <c r="J333" s="52">
        <f t="shared" ref="J333:J339" si="47">SUM(H333*I333)</f>
        <v>0</v>
      </c>
      <c r="K333" s="164">
        <f t="shared" ref="K333:K339" si="48">SUM(G333+J333)</f>
        <v>0</v>
      </c>
    </row>
    <row r="334" spans="1:22" ht="16.2" customHeight="1" x14ac:dyDescent="0.2">
      <c r="A334" s="129">
        <v>5.2</v>
      </c>
      <c r="B334" s="37" t="s">
        <v>111</v>
      </c>
      <c r="C334" s="49" t="s">
        <v>322</v>
      </c>
      <c r="D334" s="11" t="s">
        <v>2</v>
      </c>
      <c r="E334" s="76"/>
      <c r="F334" s="77"/>
      <c r="G334" s="77"/>
      <c r="H334" s="265"/>
      <c r="I334" s="52"/>
      <c r="J334" s="52">
        <f t="shared" si="47"/>
        <v>0</v>
      </c>
      <c r="K334" s="164">
        <f t="shared" si="48"/>
        <v>0</v>
      </c>
    </row>
    <row r="335" spans="1:22" ht="16.2" customHeight="1" x14ac:dyDescent="0.2">
      <c r="A335" s="129">
        <v>5.3</v>
      </c>
      <c r="B335" s="37" t="s">
        <v>111</v>
      </c>
      <c r="C335" s="49" t="s">
        <v>361</v>
      </c>
      <c r="D335" s="11" t="s">
        <v>2</v>
      </c>
      <c r="E335" s="76"/>
      <c r="F335" s="77"/>
      <c r="G335" s="77"/>
      <c r="H335" s="265"/>
      <c r="I335" s="52"/>
      <c r="J335" s="52">
        <f>SUM(H335*I335)</f>
        <v>0</v>
      </c>
      <c r="K335" s="164">
        <f>SUM(G335+J335)</f>
        <v>0</v>
      </c>
    </row>
    <row r="336" spans="1:22" s="228" customFormat="1" ht="16.2" customHeight="1" x14ac:dyDescent="0.2">
      <c r="A336" s="129">
        <v>5.4</v>
      </c>
      <c r="B336" s="37" t="s">
        <v>111</v>
      </c>
      <c r="C336" s="49" t="s">
        <v>362</v>
      </c>
      <c r="D336" s="11" t="s">
        <v>2</v>
      </c>
      <c r="E336" s="76"/>
      <c r="F336" s="77"/>
      <c r="G336" s="77"/>
      <c r="H336" s="265"/>
      <c r="I336" s="52"/>
      <c r="J336" s="52">
        <f>SUM(H336*I336)</f>
        <v>0</v>
      </c>
      <c r="K336" s="164">
        <f>SUM(G336+J336)</f>
        <v>0</v>
      </c>
      <c r="L336" s="54"/>
      <c r="M336" s="54"/>
      <c r="N336" s="54"/>
      <c r="O336" s="54"/>
      <c r="P336" s="54"/>
      <c r="Q336" s="54"/>
      <c r="R336" s="54"/>
      <c r="S336" s="54"/>
      <c r="T336" s="54"/>
      <c r="U336" s="54"/>
      <c r="V336" s="54"/>
    </row>
    <row r="337" spans="1:22" s="78" customFormat="1" ht="16.2" customHeight="1" x14ac:dyDescent="0.2">
      <c r="A337" s="129">
        <v>5.5</v>
      </c>
      <c r="B337" s="37" t="s">
        <v>111</v>
      </c>
      <c r="C337" s="49" t="s">
        <v>323</v>
      </c>
      <c r="D337" s="11" t="s">
        <v>2</v>
      </c>
      <c r="E337" s="76"/>
      <c r="F337" s="77"/>
      <c r="G337" s="77"/>
      <c r="H337" s="265"/>
      <c r="I337" s="52"/>
      <c r="J337" s="52">
        <f>SUM(H337*I337)</f>
        <v>0</v>
      </c>
      <c r="K337" s="164">
        <f>SUM(G337+J337)</f>
        <v>0</v>
      </c>
      <c r="L337" s="54"/>
      <c r="M337" s="54"/>
      <c r="N337" s="54"/>
      <c r="O337" s="54"/>
      <c r="P337" s="54"/>
      <c r="Q337" s="54"/>
      <c r="R337" s="54"/>
      <c r="S337" s="54"/>
      <c r="T337" s="54"/>
      <c r="U337" s="54"/>
      <c r="V337" s="54"/>
    </row>
    <row r="338" spans="1:22" ht="27.35" customHeight="1" x14ac:dyDescent="0.2">
      <c r="A338" s="129">
        <v>5.6</v>
      </c>
      <c r="B338" s="37" t="s">
        <v>111</v>
      </c>
      <c r="C338" s="49" t="s">
        <v>324</v>
      </c>
      <c r="D338" s="11" t="s">
        <v>2</v>
      </c>
      <c r="E338" s="76"/>
      <c r="F338" s="77"/>
      <c r="G338" s="77"/>
      <c r="H338" s="265"/>
      <c r="I338" s="52"/>
      <c r="J338" s="52">
        <f t="shared" si="47"/>
        <v>0</v>
      </c>
      <c r="K338" s="164">
        <f t="shared" si="48"/>
        <v>0</v>
      </c>
    </row>
    <row r="339" spans="1:22" ht="27.35" customHeight="1" x14ac:dyDescent="0.2">
      <c r="A339" s="129">
        <v>5.7</v>
      </c>
      <c r="B339" s="37" t="s">
        <v>111</v>
      </c>
      <c r="C339" s="49" t="s">
        <v>325</v>
      </c>
      <c r="D339" s="11" t="s">
        <v>2</v>
      </c>
      <c r="E339" s="76"/>
      <c r="F339" s="77"/>
      <c r="G339" s="77"/>
      <c r="H339" s="265"/>
      <c r="I339" s="52"/>
      <c r="J339" s="52">
        <f t="shared" si="47"/>
        <v>0</v>
      </c>
      <c r="K339" s="164">
        <f t="shared" si="48"/>
        <v>0</v>
      </c>
    </row>
    <row r="340" spans="1:22" s="78" customFormat="1" ht="16.2" customHeight="1" x14ac:dyDescent="0.2">
      <c r="A340" s="129">
        <v>5.8</v>
      </c>
      <c r="B340" s="37" t="s">
        <v>111</v>
      </c>
      <c r="C340" s="49" t="s">
        <v>363</v>
      </c>
      <c r="D340" s="11" t="s">
        <v>2</v>
      </c>
      <c r="E340" s="76"/>
      <c r="F340" s="77"/>
      <c r="G340" s="77"/>
      <c r="H340" s="265"/>
      <c r="I340" s="52"/>
      <c r="J340" s="52">
        <f>SUM(H340*I340)</f>
        <v>0</v>
      </c>
      <c r="K340" s="164">
        <f>SUM(G340+J340)</f>
        <v>0</v>
      </c>
      <c r="L340" s="54"/>
      <c r="M340" s="54"/>
      <c r="N340" s="54"/>
      <c r="O340" s="54"/>
      <c r="P340" s="54"/>
      <c r="Q340" s="54"/>
      <c r="R340" s="54"/>
      <c r="S340" s="54"/>
      <c r="T340" s="54"/>
      <c r="U340" s="54"/>
      <c r="V340" s="54"/>
    </row>
    <row r="341" spans="1:22" ht="17.7" customHeight="1" x14ac:dyDescent="0.2">
      <c r="A341" s="133">
        <v>6</v>
      </c>
      <c r="B341" s="64"/>
      <c r="C341" s="69" t="s">
        <v>60</v>
      </c>
      <c r="D341" s="76"/>
      <c r="E341" s="76"/>
      <c r="F341" s="77"/>
      <c r="G341" s="77"/>
      <c r="H341" s="259"/>
      <c r="I341" s="77"/>
      <c r="J341" s="77"/>
      <c r="K341" s="158"/>
    </row>
    <row r="342" spans="1:22" ht="16.2" customHeight="1" x14ac:dyDescent="0.2">
      <c r="A342" s="129">
        <v>6.1</v>
      </c>
      <c r="B342" s="37" t="s">
        <v>111</v>
      </c>
      <c r="C342" s="49" t="s">
        <v>451</v>
      </c>
      <c r="D342" s="2" t="s">
        <v>277</v>
      </c>
      <c r="E342" s="76"/>
      <c r="F342" s="77"/>
      <c r="G342" s="77"/>
      <c r="H342" s="265"/>
      <c r="I342" s="51"/>
      <c r="J342" s="52">
        <f>SUM(H342*I342)</f>
        <v>0</v>
      </c>
      <c r="K342" s="164">
        <f>SUM(G342+J342)</f>
        <v>0</v>
      </c>
    </row>
    <row r="343" spans="1:22" ht="16.2" customHeight="1" x14ac:dyDescent="0.2">
      <c r="A343" s="129">
        <v>6.2</v>
      </c>
      <c r="B343" s="37" t="s">
        <v>111</v>
      </c>
      <c r="C343" s="49" t="s">
        <v>452</v>
      </c>
      <c r="D343" s="2" t="s">
        <v>277</v>
      </c>
      <c r="E343" s="76"/>
      <c r="F343" s="77"/>
      <c r="G343" s="77"/>
      <c r="H343" s="265"/>
      <c r="I343" s="51"/>
      <c r="J343" s="52">
        <f>SUM(H343*I343)</f>
        <v>0</v>
      </c>
      <c r="K343" s="164">
        <f>SUM(G343+J343)</f>
        <v>0</v>
      </c>
    </row>
    <row r="344" spans="1:22" ht="16.2" customHeight="1" x14ac:dyDescent="0.2">
      <c r="A344" s="133">
        <v>7</v>
      </c>
      <c r="B344" s="64"/>
      <c r="C344" s="69" t="s">
        <v>61</v>
      </c>
      <c r="D344" s="76"/>
      <c r="E344" s="76"/>
      <c r="F344" s="77"/>
      <c r="G344" s="77"/>
      <c r="H344" s="259"/>
      <c r="I344" s="77"/>
      <c r="J344" s="77"/>
      <c r="K344" s="158"/>
    </row>
    <row r="345" spans="1:22" ht="16.2" customHeight="1" x14ac:dyDescent="0.2">
      <c r="A345" s="129">
        <v>7.1</v>
      </c>
      <c r="B345" s="37" t="s">
        <v>111</v>
      </c>
      <c r="C345" s="49" t="s">
        <v>448</v>
      </c>
      <c r="D345" s="11" t="s">
        <v>284</v>
      </c>
      <c r="E345" s="76"/>
      <c r="F345" s="77"/>
      <c r="G345" s="77"/>
      <c r="H345" s="265"/>
      <c r="I345" s="51"/>
      <c r="J345" s="52">
        <f t="shared" ref="J345:J353" si="49">SUM(H345*I345)</f>
        <v>0</v>
      </c>
      <c r="K345" s="164">
        <f t="shared" ref="K345:K353" si="50">SUM(G345+J345)</f>
        <v>0</v>
      </c>
    </row>
    <row r="346" spans="1:22" ht="16.2" customHeight="1" x14ac:dyDescent="0.2">
      <c r="A346" s="129">
        <v>7.2</v>
      </c>
      <c r="B346" s="37" t="s">
        <v>111</v>
      </c>
      <c r="C346" s="49" t="s">
        <v>449</v>
      </c>
      <c r="D346" s="11" t="s">
        <v>284</v>
      </c>
      <c r="E346" s="76"/>
      <c r="F346" s="77"/>
      <c r="G346" s="77"/>
      <c r="H346" s="265"/>
      <c r="I346" s="51"/>
      <c r="J346" s="52">
        <f t="shared" si="49"/>
        <v>0</v>
      </c>
      <c r="K346" s="164">
        <f t="shared" si="50"/>
        <v>0</v>
      </c>
    </row>
    <row r="347" spans="1:22" ht="16.2" customHeight="1" x14ac:dyDescent="0.2">
      <c r="A347" s="129">
        <v>7.3</v>
      </c>
      <c r="B347" s="37" t="s">
        <v>111</v>
      </c>
      <c r="C347" s="49" t="s">
        <v>450</v>
      </c>
      <c r="D347" s="11" t="s">
        <v>285</v>
      </c>
      <c r="E347" s="76"/>
      <c r="F347" s="77"/>
      <c r="G347" s="77"/>
      <c r="H347" s="265"/>
      <c r="I347" s="51"/>
      <c r="J347" s="52">
        <f t="shared" si="49"/>
        <v>0</v>
      </c>
      <c r="K347" s="164">
        <f t="shared" si="50"/>
        <v>0</v>
      </c>
    </row>
    <row r="348" spans="1:22" ht="16.2" customHeight="1" x14ac:dyDescent="0.2">
      <c r="A348" s="129">
        <v>7.4</v>
      </c>
      <c r="B348" s="37" t="s">
        <v>111</v>
      </c>
      <c r="C348" s="49" t="s">
        <v>62</v>
      </c>
      <c r="D348" s="11" t="s">
        <v>2</v>
      </c>
      <c r="E348" s="76"/>
      <c r="F348" s="77"/>
      <c r="G348" s="77"/>
      <c r="H348" s="265"/>
      <c r="I348" s="51"/>
      <c r="J348" s="52">
        <f t="shared" si="49"/>
        <v>0</v>
      </c>
      <c r="K348" s="164">
        <f t="shared" si="50"/>
        <v>0</v>
      </c>
    </row>
    <row r="349" spans="1:22" ht="16.2" customHeight="1" x14ac:dyDescent="0.2">
      <c r="A349" s="129">
        <v>7.5</v>
      </c>
      <c r="B349" s="35" t="s">
        <v>123</v>
      </c>
      <c r="C349" s="49" t="s">
        <v>63</v>
      </c>
      <c r="D349" s="11" t="s">
        <v>21</v>
      </c>
      <c r="E349" s="76"/>
      <c r="F349" s="77"/>
      <c r="G349" s="77"/>
      <c r="H349" s="265"/>
      <c r="I349" s="51"/>
      <c r="J349" s="52">
        <f t="shared" si="49"/>
        <v>0</v>
      </c>
      <c r="K349" s="164">
        <f t="shared" si="50"/>
        <v>0</v>
      </c>
    </row>
    <row r="350" spans="1:22" s="166" customFormat="1" ht="14.75" customHeight="1" x14ac:dyDescent="0.2">
      <c r="A350" s="129">
        <v>7.6</v>
      </c>
      <c r="B350" s="35"/>
      <c r="C350" s="49" t="s">
        <v>151</v>
      </c>
      <c r="D350" s="11" t="s">
        <v>283</v>
      </c>
      <c r="E350" s="76"/>
      <c r="F350" s="77"/>
      <c r="G350" s="77"/>
      <c r="H350" s="265"/>
      <c r="I350" s="52"/>
      <c r="J350" s="52">
        <f t="shared" si="49"/>
        <v>0</v>
      </c>
      <c r="K350" s="164">
        <f t="shared" si="50"/>
        <v>0</v>
      </c>
      <c r="L350" s="224"/>
      <c r="M350" s="224"/>
      <c r="N350" s="224"/>
      <c r="O350" s="224"/>
      <c r="P350" s="224"/>
      <c r="Q350" s="224"/>
      <c r="R350" s="224"/>
      <c r="S350" s="224"/>
      <c r="T350" s="224"/>
      <c r="U350" s="224"/>
      <c r="V350" s="224"/>
    </row>
    <row r="351" spans="1:22" s="78" customFormat="1" ht="14.75" customHeight="1" x14ac:dyDescent="0.2">
      <c r="A351" s="129">
        <v>7.7</v>
      </c>
      <c r="B351" s="35"/>
      <c r="C351" s="49" t="s">
        <v>152</v>
      </c>
      <c r="D351" s="11" t="s">
        <v>283</v>
      </c>
      <c r="E351" s="76"/>
      <c r="F351" s="77"/>
      <c r="G351" s="77"/>
      <c r="H351" s="265"/>
      <c r="I351" s="52"/>
      <c r="J351" s="52">
        <f t="shared" si="49"/>
        <v>0</v>
      </c>
      <c r="K351" s="164">
        <f t="shared" si="50"/>
        <v>0</v>
      </c>
      <c r="L351" s="54"/>
      <c r="M351" s="54"/>
      <c r="N351" s="54"/>
      <c r="O351" s="54"/>
      <c r="P351" s="54"/>
      <c r="Q351" s="54"/>
      <c r="R351" s="54"/>
      <c r="S351" s="54"/>
      <c r="T351" s="54"/>
      <c r="U351" s="54"/>
      <c r="V351" s="54"/>
    </row>
    <row r="352" spans="1:22" s="155" customFormat="1" ht="14.75" customHeight="1" x14ac:dyDescent="0.2">
      <c r="A352" s="129">
        <v>7.8</v>
      </c>
      <c r="B352" s="35"/>
      <c r="C352" s="49" t="s">
        <v>153</v>
      </c>
      <c r="D352" s="11" t="s">
        <v>283</v>
      </c>
      <c r="E352" s="76"/>
      <c r="F352" s="77"/>
      <c r="G352" s="77"/>
      <c r="H352" s="265"/>
      <c r="I352" s="52"/>
      <c r="J352" s="52">
        <f t="shared" si="49"/>
        <v>0</v>
      </c>
      <c r="K352" s="164">
        <f t="shared" si="50"/>
        <v>0</v>
      </c>
      <c r="L352" s="213"/>
      <c r="M352" s="213"/>
      <c r="N352" s="213"/>
      <c r="O352" s="213"/>
      <c r="P352" s="213"/>
      <c r="Q352" s="213"/>
      <c r="R352" s="213"/>
      <c r="S352" s="213"/>
      <c r="T352" s="213"/>
      <c r="U352" s="213"/>
      <c r="V352" s="213"/>
    </row>
    <row r="353" spans="1:22" s="78" customFormat="1" ht="14.75" customHeight="1" x14ac:dyDescent="0.2">
      <c r="A353" s="129">
        <v>7.9</v>
      </c>
      <c r="B353" s="1"/>
      <c r="C353" s="49" t="s">
        <v>154</v>
      </c>
      <c r="D353" s="11" t="s">
        <v>283</v>
      </c>
      <c r="E353" s="76"/>
      <c r="F353" s="77"/>
      <c r="G353" s="77"/>
      <c r="H353" s="265"/>
      <c r="I353" s="52"/>
      <c r="J353" s="52">
        <f t="shared" si="49"/>
        <v>0</v>
      </c>
      <c r="K353" s="164">
        <f t="shared" si="50"/>
        <v>0</v>
      </c>
      <c r="L353" s="54"/>
      <c r="M353" s="54"/>
      <c r="N353" s="54"/>
      <c r="O353" s="54"/>
      <c r="P353" s="54"/>
      <c r="Q353" s="54"/>
      <c r="R353" s="54"/>
      <c r="S353" s="54"/>
      <c r="T353" s="54"/>
      <c r="U353" s="54"/>
      <c r="V353" s="54"/>
    </row>
    <row r="354" spans="1:22" ht="20" customHeight="1" x14ac:dyDescent="0.2">
      <c r="A354" s="305" t="s">
        <v>53</v>
      </c>
      <c r="B354" s="306"/>
      <c r="C354" s="306"/>
      <c r="D354" s="306"/>
      <c r="E354" s="204"/>
      <c r="F354" s="204"/>
      <c r="G354" s="204"/>
      <c r="H354" s="260"/>
      <c r="I354" s="204"/>
      <c r="J354" s="204"/>
      <c r="K354" s="148">
        <f>SUM(K310:K353)</f>
        <v>0</v>
      </c>
    </row>
    <row r="355" spans="1:22" ht="16.2" customHeight="1" x14ac:dyDescent="0.2">
      <c r="A355" s="133" t="s">
        <v>14</v>
      </c>
      <c r="B355" s="72"/>
      <c r="C355" s="69" t="s">
        <v>562</v>
      </c>
      <c r="D355" s="59"/>
      <c r="E355" s="60"/>
      <c r="F355" s="58"/>
      <c r="G355" s="58"/>
      <c r="H355" s="268"/>
      <c r="I355" s="58"/>
      <c r="J355" s="77"/>
      <c r="K355" s="158"/>
    </row>
    <row r="356" spans="1:22" ht="56.95" customHeight="1" x14ac:dyDescent="0.2">
      <c r="A356" s="307" t="s">
        <v>289</v>
      </c>
      <c r="B356" s="308"/>
      <c r="C356" s="308"/>
      <c r="D356" s="308"/>
      <c r="E356" s="64"/>
      <c r="F356" s="140"/>
      <c r="G356" s="141"/>
      <c r="H356" s="258"/>
      <c r="I356" s="140"/>
      <c r="J356" s="141"/>
      <c r="K356" s="160"/>
    </row>
    <row r="357" spans="1:22" s="228" customFormat="1" ht="25.85" customHeight="1" x14ac:dyDescent="0.2">
      <c r="A357" s="133">
        <v>1</v>
      </c>
      <c r="B357" s="64"/>
      <c r="C357" s="218" t="s">
        <v>486</v>
      </c>
      <c r="D357" s="76"/>
      <c r="E357" s="76"/>
      <c r="F357" s="77"/>
      <c r="G357" s="77"/>
      <c r="H357" s="259"/>
      <c r="I357" s="77"/>
      <c r="J357" s="77"/>
      <c r="K357" s="158"/>
      <c r="L357" s="54"/>
      <c r="M357" s="54"/>
      <c r="N357" s="54"/>
      <c r="O357" s="54"/>
      <c r="P357" s="54"/>
      <c r="Q357" s="54"/>
      <c r="R357" s="54"/>
      <c r="S357" s="54"/>
      <c r="T357" s="54"/>
      <c r="U357" s="54"/>
      <c r="V357" s="54"/>
    </row>
    <row r="358" spans="1:22" s="228" customFormat="1" ht="16.2" customHeight="1" x14ac:dyDescent="0.2">
      <c r="A358" s="129">
        <v>1.1000000000000001</v>
      </c>
      <c r="B358" s="2"/>
      <c r="C358" s="49" t="s">
        <v>326</v>
      </c>
      <c r="D358" s="11" t="s">
        <v>21</v>
      </c>
      <c r="E358" s="11"/>
      <c r="F358" s="52"/>
      <c r="G358" s="52">
        <f t="shared" ref="G358:G367" si="51">SUM(E358*F358)</f>
        <v>0</v>
      </c>
      <c r="H358" s="265"/>
      <c r="I358" s="52"/>
      <c r="J358" s="52">
        <f t="shared" ref="J358:J360" si="52">SUM(H358*I358)</f>
        <v>0</v>
      </c>
      <c r="K358" s="164">
        <f t="shared" ref="K358:K360" si="53">SUM(G358+J358)</f>
        <v>0</v>
      </c>
      <c r="L358" s="54"/>
      <c r="M358" s="54"/>
      <c r="N358" s="54"/>
      <c r="O358" s="54"/>
      <c r="P358" s="54"/>
      <c r="Q358" s="54"/>
      <c r="R358" s="54"/>
      <c r="S358" s="54"/>
      <c r="T358" s="54"/>
      <c r="U358" s="54"/>
      <c r="V358" s="54"/>
    </row>
    <row r="359" spans="1:22" ht="16.2" customHeight="1" x14ac:dyDescent="0.2">
      <c r="A359" s="129">
        <v>1.2000000000000002</v>
      </c>
      <c r="B359" s="2"/>
      <c r="C359" s="49" t="s">
        <v>327</v>
      </c>
      <c r="D359" s="11" t="s">
        <v>21</v>
      </c>
      <c r="E359" s="11"/>
      <c r="F359" s="52"/>
      <c r="G359" s="52">
        <f t="shared" si="51"/>
        <v>0</v>
      </c>
      <c r="H359" s="265"/>
      <c r="I359" s="52"/>
      <c r="J359" s="52">
        <f t="shared" si="52"/>
        <v>0</v>
      </c>
      <c r="K359" s="164">
        <f t="shared" si="53"/>
        <v>0</v>
      </c>
    </row>
    <row r="360" spans="1:22" ht="16.2" customHeight="1" x14ac:dyDescent="0.2">
      <c r="A360" s="129">
        <v>1.3</v>
      </c>
      <c r="B360" s="2"/>
      <c r="C360" s="49" t="s">
        <v>328</v>
      </c>
      <c r="D360" s="11" t="s">
        <v>21</v>
      </c>
      <c r="E360" s="11"/>
      <c r="F360" s="52"/>
      <c r="G360" s="52">
        <f t="shared" si="51"/>
        <v>0</v>
      </c>
      <c r="H360" s="265"/>
      <c r="I360" s="52"/>
      <c r="J360" s="52">
        <f t="shared" si="52"/>
        <v>0</v>
      </c>
      <c r="K360" s="164">
        <f t="shared" si="53"/>
        <v>0</v>
      </c>
    </row>
    <row r="361" spans="1:22" ht="16.2" customHeight="1" x14ac:dyDescent="0.2">
      <c r="A361" s="129">
        <v>1.4000000000000001</v>
      </c>
      <c r="B361" s="2"/>
      <c r="C361" s="49" t="s">
        <v>364</v>
      </c>
      <c r="D361" s="11" t="s">
        <v>21</v>
      </c>
      <c r="E361" s="11"/>
      <c r="F361" s="52"/>
      <c r="G361" s="52">
        <f t="shared" si="51"/>
        <v>0</v>
      </c>
      <c r="H361" s="265"/>
      <c r="I361" s="52"/>
      <c r="J361" s="52">
        <f t="shared" ref="J361:J367" si="54">SUM(H361*I361)</f>
        <v>0</v>
      </c>
      <c r="K361" s="164">
        <f t="shared" ref="K361:K367" si="55">SUM(G361+J361)</f>
        <v>0</v>
      </c>
    </row>
    <row r="362" spans="1:22" s="228" customFormat="1" ht="16.2" customHeight="1" x14ac:dyDescent="0.2">
      <c r="A362" s="129">
        <v>1.5</v>
      </c>
      <c r="B362" s="2"/>
      <c r="C362" s="49" t="s">
        <v>365</v>
      </c>
      <c r="D362" s="11" t="s">
        <v>21</v>
      </c>
      <c r="E362" s="11"/>
      <c r="F362" s="52"/>
      <c r="G362" s="52">
        <f t="shared" si="51"/>
        <v>0</v>
      </c>
      <c r="H362" s="265"/>
      <c r="I362" s="52"/>
      <c r="J362" s="52">
        <f t="shared" si="54"/>
        <v>0</v>
      </c>
      <c r="K362" s="164">
        <f t="shared" si="55"/>
        <v>0</v>
      </c>
      <c r="L362" s="54"/>
      <c r="M362" s="54"/>
      <c r="N362" s="54"/>
      <c r="O362" s="54"/>
      <c r="P362" s="54"/>
      <c r="Q362" s="54"/>
      <c r="R362" s="54"/>
      <c r="S362" s="54"/>
      <c r="T362" s="54"/>
      <c r="U362" s="54"/>
      <c r="V362" s="54"/>
    </row>
    <row r="363" spans="1:22" s="228" customFormat="1" ht="16.2" customHeight="1" x14ac:dyDescent="0.2">
      <c r="A363" s="129">
        <v>1.6</v>
      </c>
      <c r="B363" s="2"/>
      <c r="C363" s="49" t="s">
        <v>329</v>
      </c>
      <c r="D363" s="11" t="s">
        <v>21</v>
      </c>
      <c r="E363" s="11"/>
      <c r="F363" s="52"/>
      <c r="G363" s="52">
        <f t="shared" si="51"/>
        <v>0</v>
      </c>
      <c r="H363" s="265"/>
      <c r="I363" s="52"/>
      <c r="J363" s="52">
        <f t="shared" si="54"/>
        <v>0</v>
      </c>
      <c r="K363" s="164">
        <f t="shared" si="55"/>
        <v>0</v>
      </c>
      <c r="L363" s="54"/>
      <c r="M363" s="54"/>
      <c r="N363" s="54"/>
      <c r="O363" s="54"/>
      <c r="P363" s="54"/>
      <c r="Q363" s="54"/>
      <c r="R363" s="54"/>
      <c r="S363" s="54"/>
      <c r="T363" s="54"/>
      <c r="U363" s="54"/>
      <c r="V363" s="54"/>
    </row>
    <row r="364" spans="1:22" s="226" customFormat="1" ht="16.2" customHeight="1" x14ac:dyDescent="0.2">
      <c r="A364" s="129">
        <v>1.7000000000000002</v>
      </c>
      <c r="B364" s="2"/>
      <c r="C364" s="49" t="s">
        <v>330</v>
      </c>
      <c r="D364" s="11" t="s">
        <v>21</v>
      </c>
      <c r="E364" s="11"/>
      <c r="F364" s="52"/>
      <c r="G364" s="52">
        <f t="shared" si="51"/>
        <v>0</v>
      </c>
      <c r="H364" s="265"/>
      <c r="I364" s="52"/>
      <c r="J364" s="52">
        <f t="shared" si="54"/>
        <v>0</v>
      </c>
      <c r="K364" s="164">
        <f t="shared" si="55"/>
        <v>0</v>
      </c>
      <c r="L364" s="54"/>
      <c r="M364" s="54"/>
      <c r="N364" s="54"/>
      <c r="O364" s="54"/>
      <c r="P364" s="54"/>
      <c r="Q364" s="54"/>
      <c r="R364" s="54"/>
      <c r="S364" s="54"/>
      <c r="T364" s="54"/>
      <c r="U364" s="54"/>
      <c r="V364" s="54"/>
    </row>
    <row r="365" spans="1:22" s="228" customFormat="1" ht="16.2" customHeight="1" x14ac:dyDescent="0.2">
      <c r="A365" s="129">
        <v>1.8000000000000003</v>
      </c>
      <c r="B365" s="2"/>
      <c r="C365" s="49" t="s">
        <v>331</v>
      </c>
      <c r="D365" s="11" t="s">
        <v>21</v>
      </c>
      <c r="E365" s="11"/>
      <c r="F365" s="52"/>
      <c r="G365" s="52">
        <f t="shared" si="51"/>
        <v>0</v>
      </c>
      <c r="H365" s="265"/>
      <c r="I365" s="52"/>
      <c r="J365" s="52">
        <f t="shared" si="54"/>
        <v>0</v>
      </c>
      <c r="K365" s="164">
        <f t="shared" si="55"/>
        <v>0</v>
      </c>
      <c r="L365" s="54"/>
      <c r="M365" s="54"/>
      <c r="N365" s="54"/>
      <c r="O365" s="54"/>
      <c r="P365" s="54"/>
      <c r="Q365" s="54"/>
      <c r="R365" s="54"/>
      <c r="S365" s="54"/>
      <c r="T365" s="54"/>
      <c r="U365" s="54"/>
      <c r="V365" s="54"/>
    </row>
    <row r="366" spans="1:22" s="228" customFormat="1" ht="16.2" customHeight="1" x14ac:dyDescent="0.2">
      <c r="A366" s="129">
        <v>1.9000000000000001</v>
      </c>
      <c r="B366" s="2"/>
      <c r="C366" s="49" t="s">
        <v>366</v>
      </c>
      <c r="D366" s="11" t="s">
        <v>21</v>
      </c>
      <c r="E366" s="11"/>
      <c r="F366" s="52"/>
      <c r="G366" s="52">
        <f t="shared" si="51"/>
        <v>0</v>
      </c>
      <c r="H366" s="265"/>
      <c r="I366" s="52"/>
      <c r="J366" s="52">
        <f t="shared" si="54"/>
        <v>0</v>
      </c>
      <c r="K366" s="164">
        <f t="shared" si="55"/>
        <v>0</v>
      </c>
      <c r="L366" s="54"/>
      <c r="M366" s="54"/>
      <c r="N366" s="54"/>
      <c r="O366" s="54"/>
      <c r="P366" s="54"/>
      <c r="Q366" s="54"/>
      <c r="R366" s="54"/>
      <c r="S366" s="54"/>
      <c r="T366" s="54"/>
      <c r="U366" s="54"/>
      <c r="V366" s="54"/>
    </row>
    <row r="367" spans="1:22" s="228" customFormat="1" ht="15.4" customHeight="1" x14ac:dyDescent="0.2">
      <c r="A367" s="130">
        <v>1.1000000000000001</v>
      </c>
      <c r="B367" s="2"/>
      <c r="C367" s="49" t="s">
        <v>367</v>
      </c>
      <c r="D367" s="11" t="s">
        <v>21</v>
      </c>
      <c r="E367" s="11"/>
      <c r="F367" s="52"/>
      <c r="G367" s="52">
        <f t="shared" si="51"/>
        <v>0</v>
      </c>
      <c r="H367" s="265"/>
      <c r="I367" s="52"/>
      <c r="J367" s="52">
        <f t="shared" si="54"/>
        <v>0</v>
      </c>
      <c r="K367" s="164">
        <f t="shared" si="55"/>
        <v>0</v>
      </c>
      <c r="L367" s="54"/>
      <c r="M367" s="54"/>
      <c r="N367" s="54"/>
      <c r="O367" s="54"/>
      <c r="P367" s="54"/>
      <c r="Q367" s="54"/>
      <c r="R367" s="54"/>
      <c r="S367" s="54"/>
      <c r="T367" s="54"/>
      <c r="U367" s="54"/>
      <c r="V367" s="54"/>
    </row>
    <row r="368" spans="1:22" ht="20.95" customHeight="1" x14ac:dyDescent="0.2">
      <c r="A368" s="305" t="s">
        <v>563</v>
      </c>
      <c r="B368" s="306"/>
      <c r="C368" s="306"/>
      <c r="D368" s="306"/>
      <c r="E368" s="204"/>
      <c r="F368" s="204"/>
      <c r="G368" s="204"/>
      <c r="H368" s="260"/>
      <c r="I368" s="204"/>
      <c r="J368" s="204"/>
      <c r="K368" s="148">
        <f>SUM(K358:K367)</f>
        <v>0</v>
      </c>
    </row>
    <row r="369" spans="1:22" ht="16.2" customHeight="1" x14ac:dyDescent="0.2">
      <c r="A369" s="133" t="s">
        <v>15</v>
      </c>
      <c r="B369" s="72"/>
      <c r="C369" s="69" t="s">
        <v>342</v>
      </c>
      <c r="D369" s="59"/>
      <c r="E369" s="60"/>
      <c r="F369" s="58"/>
      <c r="G369" s="58"/>
      <c r="H369" s="268"/>
      <c r="I369" s="58"/>
      <c r="J369" s="77"/>
      <c r="K369" s="158"/>
    </row>
    <row r="370" spans="1:22" ht="67.95" customHeight="1" x14ac:dyDescent="0.2">
      <c r="A370" s="307" t="s">
        <v>487</v>
      </c>
      <c r="B370" s="308"/>
      <c r="C370" s="308"/>
      <c r="D370" s="308"/>
      <c r="E370" s="64"/>
      <c r="F370" s="140"/>
      <c r="G370" s="141"/>
      <c r="H370" s="258"/>
      <c r="I370" s="140"/>
      <c r="J370" s="141"/>
      <c r="K370" s="160"/>
    </row>
    <row r="371" spans="1:22" ht="13.6" customHeight="1" x14ac:dyDescent="0.2">
      <c r="A371" s="129">
        <v>1.1000000000000001</v>
      </c>
      <c r="B371" s="37" t="s">
        <v>111</v>
      </c>
      <c r="C371" s="41" t="s">
        <v>67</v>
      </c>
      <c r="D371" s="11" t="s">
        <v>284</v>
      </c>
      <c r="E371" s="70"/>
      <c r="F371" s="77"/>
      <c r="G371" s="77"/>
      <c r="H371" s="265"/>
      <c r="I371" s="51"/>
      <c r="J371" s="52">
        <f t="shared" ref="J371:J385" si="56">SUM(H371*I371)</f>
        <v>0</v>
      </c>
      <c r="K371" s="164">
        <f t="shared" ref="K371:K385" si="57">SUM(G371+J371)</f>
        <v>0</v>
      </c>
    </row>
    <row r="372" spans="1:22" s="228" customFormat="1" ht="13.6" customHeight="1" x14ac:dyDescent="0.2">
      <c r="A372" s="129">
        <v>1.2</v>
      </c>
      <c r="B372" s="37" t="s">
        <v>111</v>
      </c>
      <c r="C372" s="41" t="s">
        <v>69</v>
      </c>
      <c r="D372" s="2" t="s">
        <v>277</v>
      </c>
      <c r="E372" s="70"/>
      <c r="F372" s="77"/>
      <c r="G372" s="77"/>
      <c r="H372" s="265"/>
      <c r="I372" s="52"/>
      <c r="J372" s="52">
        <f t="shared" si="56"/>
        <v>0</v>
      </c>
      <c r="K372" s="164">
        <f t="shared" si="57"/>
        <v>0</v>
      </c>
      <c r="L372" s="54"/>
      <c r="M372" s="54"/>
      <c r="N372" s="54"/>
      <c r="O372" s="54"/>
      <c r="P372" s="54"/>
      <c r="Q372" s="54"/>
      <c r="R372" s="54"/>
      <c r="S372" s="54"/>
      <c r="T372" s="54"/>
      <c r="U372" s="54"/>
      <c r="V372" s="54"/>
    </row>
    <row r="373" spans="1:22" s="228" customFormat="1" ht="13.6" customHeight="1" x14ac:dyDescent="0.2">
      <c r="A373" s="129">
        <v>1.3</v>
      </c>
      <c r="B373" s="37" t="s">
        <v>111</v>
      </c>
      <c r="C373" s="49" t="s">
        <v>446</v>
      </c>
      <c r="D373" s="11" t="s">
        <v>284</v>
      </c>
      <c r="E373" s="76"/>
      <c r="F373" s="77"/>
      <c r="G373" s="77"/>
      <c r="H373" s="265"/>
      <c r="I373" s="51"/>
      <c r="J373" s="52">
        <f t="shared" si="56"/>
        <v>0</v>
      </c>
      <c r="K373" s="164">
        <f t="shared" si="57"/>
        <v>0</v>
      </c>
      <c r="L373" s="54"/>
      <c r="M373" s="54"/>
      <c r="N373" s="54"/>
      <c r="O373" s="54"/>
      <c r="P373" s="54"/>
      <c r="Q373" s="54"/>
      <c r="R373" s="54"/>
      <c r="S373" s="54"/>
      <c r="T373" s="54"/>
      <c r="U373" s="54"/>
      <c r="V373" s="54"/>
    </row>
    <row r="374" spans="1:22" ht="13.6" customHeight="1" x14ac:dyDescent="0.2">
      <c r="A374" s="129">
        <v>1.4</v>
      </c>
      <c r="B374" s="37"/>
      <c r="C374" s="49" t="s">
        <v>161</v>
      </c>
      <c r="D374" s="11" t="s">
        <v>284</v>
      </c>
      <c r="E374" s="76"/>
      <c r="F374" s="77"/>
      <c r="G374" s="77"/>
      <c r="H374" s="265"/>
      <c r="I374" s="51"/>
      <c r="J374" s="52">
        <f t="shared" si="56"/>
        <v>0</v>
      </c>
      <c r="K374" s="164">
        <f t="shared" si="57"/>
        <v>0</v>
      </c>
    </row>
    <row r="375" spans="1:22" ht="13.6" customHeight="1" x14ac:dyDescent="0.2">
      <c r="A375" s="129">
        <v>1.5</v>
      </c>
      <c r="B375" s="37" t="s">
        <v>111</v>
      </c>
      <c r="C375" s="49" t="s">
        <v>455</v>
      </c>
      <c r="D375" s="11" t="s">
        <v>284</v>
      </c>
      <c r="E375" s="43"/>
      <c r="F375" s="52"/>
      <c r="G375" s="52">
        <f>SUM(E375*F375)</f>
        <v>0</v>
      </c>
      <c r="H375" s="265"/>
      <c r="I375" s="51"/>
      <c r="J375" s="52">
        <f t="shared" si="56"/>
        <v>0</v>
      </c>
      <c r="K375" s="164">
        <f t="shared" si="57"/>
        <v>0</v>
      </c>
    </row>
    <row r="376" spans="1:22" ht="13.6" customHeight="1" x14ac:dyDescent="0.2">
      <c r="A376" s="129">
        <v>1.6</v>
      </c>
      <c r="B376" s="35" t="s">
        <v>124</v>
      </c>
      <c r="C376" s="41" t="s">
        <v>112</v>
      </c>
      <c r="D376" s="11" t="s">
        <v>21</v>
      </c>
      <c r="E376" s="43"/>
      <c r="F376" s="52"/>
      <c r="G376" s="52">
        <f t="shared" ref="G376:G382" si="58">SUM(E376*F376)</f>
        <v>0</v>
      </c>
      <c r="H376" s="265"/>
      <c r="I376" s="52"/>
      <c r="J376" s="52">
        <f t="shared" si="56"/>
        <v>0</v>
      </c>
      <c r="K376" s="164">
        <f t="shared" si="57"/>
        <v>0</v>
      </c>
    </row>
    <row r="377" spans="1:22" ht="13.6" customHeight="1" x14ac:dyDescent="0.2">
      <c r="A377" s="129">
        <v>1.7</v>
      </c>
      <c r="B377" s="35" t="s">
        <v>124</v>
      </c>
      <c r="C377" s="41" t="s">
        <v>113</v>
      </c>
      <c r="D377" s="11" t="s">
        <v>21</v>
      </c>
      <c r="E377" s="43"/>
      <c r="F377" s="52"/>
      <c r="G377" s="52">
        <f t="shared" si="58"/>
        <v>0</v>
      </c>
      <c r="H377" s="265"/>
      <c r="I377" s="52"/>
      <c r="J377" s="52">
        <f t="shared" si="56"/>
        <v>0</v>
      </c>
      <c r="K377" s="164">
        <f t="shared" si="57"/>
        <v>0</v>
      </c>
    </row>
    <row r="378" spans="1:22" ht="13.6" customHeight="1" x14ac:dyDescent="0.2">
      <c r="A378" s="129">
        <v>1.8</v>
      </c>
      <c r="B378" s="35" t="s">
        <v>124</v>
      </c>
      <c r="C378" s="41" t="s">
        <v>368</v>
      </c>
      <c r="D378" s="11" t="s">
        <v>21</v>
      </c>
      <c r="E378" s="43"/>
      <c r="F378" s="52"/>
      <c r="G378" s="52">
        <f>SUM(E378*F378)</f>
        <v>0</v>
      </c>
      <c r="H378" s="265"/>
      <c r="I378" s="52"/>
      <c r="J378" s="52">
        <f>SUM(H378*I378)</f>
        <v>0</v>
      </c>
      <c r="K378" s="164">
        <f>SUM(G378+J378)</f>
        <v>0</v>
      </c>
    </row>
    <row r="379" spans="1:22" s="228" customFormat="1" ht="13.6" customHeight="1" x14ac:dyDescent="0.2">
      <c r="A379" s="129">
        <v>1.9</v>
      </c>
      <c r="B379" s="35" t="s">
        <v>124</v>
      </c>
      <c r="C379" s="41" t="s">
        <v>369</v>
      </c>
      <c r="D379" s="11" t="s">
        <v>21</v>
      </c>
      <c r="E379" s="43"/>
      <c r="F379" s="52"/>
      <c r="G379" s="52">
        <f>SUM(E379*F379)</f>
        <v>0</v>
      </c>
      <c r="H379" s="265"/>
      <c r="I379" s="52"/>
      <c r="J379" s="52">
        <f>SUM(H379*I379)</f>
        <v>0</v>
      </c>
      <c r="K379" s="164">
        <f>SUM(G379+J379)</f>
        <v>0</v>
      </c>
      <c r="L379" s="54"/>
      <c r="M379" s="54"/>
      <c r="N379" s="54"/>
      <c r="O379" s="54"/>
      <c r="P379" s="54"/>
      <c r="Q379" s="54"/>
      <c r="R379" s="54"/>
      <c r="S379" s="54"/>
      <c r="T379" s="54"/>
      <c r="U379" s="54"/>
      <c r="V379" s="54"/>
    </row>
    <row r="380" spans="1:22" ht="13.6" customHeight="1" x14ac:dyDescent="0.2">
      <c r="A380" s="129">
        <v>2</v>
      </c>
      <c r="B380" s="35" t="s">
        <v>124</v>
      </c>
      <c r="C380" s="41" t="s">
        <v>114</v>
      </c>
      <c r="D380" s="11" t="s">
        <v>21</v>
      </c>
      <c r="E380" s="43"/>
      <c r="F380" s="52"/>
      <c r="G380" s="52">
        <f t="shared" si="58"/>
        <v>0</v>
      </c>
      <c r="H380" s="265"/>
      <c r="I380" s="52"/>
      <c r="J380" s="52">
        <f t="shared" si="56"/>
        <v>0</v>
      </c>
      <c r="K380" s="164">
        <f t="shared" si="57"/>
        <v>0</v>
      </c>
    </row>
    <row r="381" spans="1:22" ht="13.6" customHeight="1" x14ac:dyDescent="0.2">
      <c r="A381" s="129">
        <v>2.1</v>
      </c>
      <c r="B381" s="35" t="s">
        <v>124</v>
      </c>
      <c r="C381" s="41" t="s">
        <v>115</v>
      </c>
      <c r="D381" s="11" t="s">
        <v>21</v>
      </c>
      <c r="E381" s="43"/>
      <c r="F381" s="52"/>
      <c r="G381" s="52">
        <f t="shared" si="58"/>
        <v>0</v>
      </c>
      <c r="H381" s="265"/>
      <c r="I381" s="52"/>
      <c r="J381" s="52">
        <f t="shared" si="56"/>
        <v>0</v>
      </c>
      <c r="K381" s="164">
        <f t="shared" si="57"/>
        <v>0</v>
      </c>
    </row>
    <row r="382" spans="1:22" ht="13.6" customHeight="1" x14ac:dyDescent="0.2">
      <c r="A382" s="129">
        <v>2.2000000000000002</v>
      </c>
      <c r="B382" s="35" t="s">
        <v>124</v>
      </c>
      <c r="C382" s="41" t="s">
        <v>116</v>
      </c>
      <c r="D382" s="11" t="s">
        <v>21</v>
      </c>
      <c r="E382" s="43"/>
      <c r="F382" s="52"/>
      <c r="G382" s="52">
        <f t="shared" si="58"/>
        <v>0</v>
      </c>
      <c r="H382" s="265"/>
      <c r="I382" s="52"/>
      <c r="J382" s="52">
        <f t="shared" si="56"/>
        <v>0</v>
      </c>
      <c r="K382" s="164">
        <f t="shared" si="57"/>
        <v>0</v>
      </c>
    </row>
    <row r="383" spans="1:22" ht="13.6" customHeight="1" x14ac:dyDescent="0.2">
      <c r="A383" s="129">
        <v>2.2999999999999998</v>
      </c>
      <c r="B383" s="35" t="s">
        <v>124</v>
      </c>
      <c r="C383" s="41" t="s">
        <v>370</v>
      </c>
      <c r="D383" s="11" t="s">
        <v>21</v>
      </c>
      <c r="E383" s="43"/>
      <c r="F383" s="52"/>
      <c r="G383" s="52">
        <f>SUM(E383*F383)</f>
        <v>0</v>
      </c>
      <c r="H383" s="265"/>
      <c r="I383" s="52"/>
      <c r="J383" s="52">
        <f>SUM(H383*I383)</f>
        <v>0</v>
      </c>
      <c r="K383" s="164">
        <f>SUM(G383+J383)</f>
        <v>0</v>
      </c>
    </row>
    <row r="384" spans="1:22" ht="13.6" customHeight="1" x14ac:dyDescent="0.2">
      <c r="A384" s="129">
        <v>2.4</v>
      </c>
      <c r="B384" s="37" t="s">
        <v>111</v>
      </c>
      <c r="C384" s="41" t="s">
        <v>70</v>
      </c>
      <c r="D384" s="11" t="s">
        <v>284</v>
      </c>
      <c r="E384" s="70"/>
      <c r="F384" s="77"/>
      <c r="G384" s="77"/>
      <c r="H384" s="265"/>
      <c r="I384" s="52"/>
      <c r="J384" s="52">
        <f t="shared" si="56"/>
        <v>0</v>
      </c>
      <c r="K384" s="164">
        <f t="shared" si="57"/>
        <v>0</v>
      </c>
    </row>
    <row r="385" spans="1:22" ht="13.6" customHeight="1" x14ac:dyDescent="0.2">
      <c r="A385" s="129">
        <v>2.5</v>
      </c>
      <c r="B385" s="35" t="s">
        <v>123</v>
      </c>
      <c r="C385" s="41" t="s">
        <v>71</v>
      </c>
      <c r="D385" s="43" t="s">
        <v>21</v>
      </c>
      <c r="E385" s="70"/>
      <c r="F385" s="77"/>
      <c r="G385" s="77"/>
      <c r="H385" s="265"/>
      <c r="I385" s="51"/>
      <c r="J385" s="52">
        <f t="shared" si="56"/>
        <v>0</v>
      </c>
      <c r="K385" s="164">
        <f t="shared" si="57"/>
        <v>0</v>
      </c>
    </row>
    <row r="386" spans="1:22" s="166" customFormat="1" ht="27" customHeight="1" x14ac:dyDescent="0.2">
      <c r="A386" s="305" t="s">
        <v>564</v>
      </c>
      <c r="B386" s="306"/>
      <c r="C386" s="306"/>
      <c r="D386" s="306"/>
      <c r="E386" s="204"/>
      <c r="F386" s="204"/>
      <c r="G386" s="204"/>
      <c r="H386" s="260"/>
      <c r="I386" s="204"/>
      <c r="J386" s="204"/>
      <c r="K386" s="148">
        <f>SUM(K371:K385)</f>
        <v>0</v>
      </c>
      <c r="L386" s="224"/>
      <c r="M386" s="224"/>
      <c r="N386" s="224"/>
      <c r="O386" s="224"/>
      <c r="P386" s="224"/>
      <c r="Q386" s="224"/>
      <c r="R386" s="224"/>
      <c r="S386" s="224"/>
      <c r="T386" s="224"/>
      <c r="U386" s="224"/>
      <c r="V386" s="224"/>
    </row>
    <row r="387" spans="1:22" s="78" customFormat="1" ht="24.05" customHeight="1" x14ac:dyDescent="0.2">
      <c r="A387" s="133" t="s">
        <v>16</v>
      </c>
      <c r="B387" s="72"/>
      <c r="C387" s="69" t="s">
        <v>343</v>
      </c>
      <c r="D387" s="59"/>
      <c r="E387" s="60"/>
      <c r="F387" s="58"/>
      <c r="G387" s="58"/>
      <c r="H387" s="268"/>
      <c r="I387" s="58"/>
      <c r="J387" s="77"/>
      <c r="K387" s="158"/>
      <c r="L387" s="54"/>
      <c r="M387" s="54"/>
      <c r="N387" s="54"/>
      <c r="O387" s="54"/>
      <c r="P387" s="54"/>
      <c r="Q387" s="54"/>
      <c r="R387" s="54"/>
      <c r="S387" s="54"/>
      <c r="T387" s="54"/>
      <c r="U387" s="54"/>
      <c r="V387" s="54"/>
    </row>
    <row r="388" spans="1:22" s="155" customFormat="1" ht="20.95" customHeight="1" x14ac:dyDescent="0.2">
      <c r="A388" s="307" t="s">
        <v>290</v>
      </c>
      <c r="B388" s="308"/>
      <c r="C388" s="308"/>
      <c r="D388" s="308"/>
      <c r="E388" s="64"/>
      <c r="F388" s="140"/>
      <c r="G388" s="141"/>
      <c r="H388" s="258"/>
      <c r="I388" s="140"/>
      <c r="J388" s="141"/>
      <c r="K388" s="160"/>
      <c r="L388" s="213"/>
      <c r="M388" s="213"/>
      <c r="N388" s="213"/>
      <c r="O388" s="213"/>
      <c r="P388" s="213"/>
      <c r="Q388" s="213"/>
      <c r="R388" s="213"/>
      <c r="S388" s="213"/>
      <c r="T388" s="213"/>
      <c r="U388" s="213"/>
      <c r="V388" s="213"/>
    </row>
    <row r="389" spans="1:22" ht="16.2" customHeight="1" x14ac:dyDescent="0.2">
      <c r="A389" s="129">
        <v>1.1000000000000001</v>
      </c>
      <c r="B389" s="3"/>
      <c r="C389" s="42" t="s">
        <v>178</v>
      </c>
      <c r="D389" s="11" t="s">
        <v>2</v>
      </c>
      <c r="E389" s="70"/>
      <c r="F389" s="77"/>
      <c r="G389" s="77"/>
      <c r="H389" s="265"/>
      <c r="I389" s="51"/>
      <c r="J389" s="52">
        <f t="shared" ref="J389:J405" si="59">SUM(H389*I389)</f>
        <v>0</v>
      </c>
      <c r="K389" s="164">
        <f t="shared" ref="K389:K405" si="60">SUM(G389+J389)</f>
        <v>0</v>
      </c>
    </row>
    <row r="390" spans="1:22" ht="16.2" customHeight="1" x14ac:dyDescent="0.2">
      <c r="A390" s="129">
        <v>1.2</v>
      </c>
      <c r="B390" s="3"/>
      <c r="C390" s="42" t="s">
        <v>456</v>
      </c>
      <c r="D390" s="11" t="s">
        <v>2</v>
      </c>
      <c r="E390" s="70"/>
      <c r="F390" s="77"/>
      <c r="G390" s="77"/>
      <c r="H390" s="265"/>
      <c r="I390" s="51"/>
      <c r="J390" s="52">
        <f t="shared" si="59"/>
        <v>0</v>
      </c>
      <c r="K390" s="164">
        <f t="shared" si="60"/>
        <v>0</v>
      </c>
    </row>
    <row r="391" spans="1:22" ht="16.2" customHeight="1" x14ac:dyDescent="0.2">
      <c r="A391" s="129">
        <v>1.3</v>
      </c>
      <c r="B391" s="3"/>
      <c r="C391" s="42" t="s">
        <v>118</v>
      </c>
      <c r="D391" s="43" t="s">
        <v>21</v>
      </c>
      <c r="E391" s="70"/>
      <c r="F391" s="77"/>
      <c r="G391" s="77"/>
      <c r="H391" s="265"/>
      <c r="I391" s="51"/>
      <c r="J391" s="52">
        <f t="shared" si="59"/>
        <v>0</v>
      </c>
      <c r="K391" s="164">
        <f t="shared" si="60"/>
        <v>0</v>
      </c>
    </row>
    <row r="392" spans="1:22" ht="16.2" customHeight="1" x14ac:dyDescent="0.2">
      <c r="A392" s="129">
        <v>1.4</v>
      </c>
      <c r="B392" s="3"/>
      <c r="C392" s="42" t="s">
        <v>73</v>
      </c>
      <c r="D392" s="43" t="s">
        <v>21</v>
      </c>
      <c r="E392" s="70"/>
      <c r="F392" s="77"/>
      <c r="G392" s="77"/>
      <c r="H392" s="265"/>
      <c r="I392" s="52"/>
      <c r="J392" s="52">
        <f t="shared" si="59"/>
        <v>0</v>
      </c>
      <c r="K392" s="164">
        <f t="shared" si="60"/>
        <v>0</v>
      </c>
    </row>
    <row r="393" spans="1:22" ht="16.2" customHeight="1" x14ac:dyDescent="0.2">
      <c r="A393" s="129">
        <v>1.5</v>
      </c>
      <c r="B393" s="3"/>
      <c r="C393" s="42" t="s">
        <v>74</v>
      </c>
      <c r="D393" s="11" t="s">
        <v>21</v>
      </c>
      <c r="E393" s="70"/>
      <c r="F393" s="77"/>
      <c r="G393" s="77"/>
      <c r="H393" s="265"/>
      <c r="I393" s="51"/>
      <c r="J393" s="52">
        <f t="shared" si="59"/>
        <v>0</v>
      </c>
      <c r="K393" s="164">
        <f t="shared" si="60"/>
        <v>0</v>
      </c>
    </row>
    <row r="394" spans="1:22" ht="16.2" customHeight="1" x14ac:dyDescent="0.2">
      <c r="A394" s="129">
        <v>1.6</v>
      </c>
      <c r="B394" s="3"/>
      <c r="C394" s="42" t="s">
        <v>488</v>
      </c>
      <c r="D394" s="11" t="s">
        <v>2</v>
      </c>
      <c r="E394" s="70"/>
      <c r="F394" s="77"/>
      <c r="G394" s="77"/>
      <c r="H394" s="265"/>
      <c r="I394" s="51"/>
      <c r="J394" s="52">
        <f t="shared" si="59"/>
        <v>0</v>
      </c>
      <c r="K394" s="164">
        <f t="shared" si="60"/>
        <v>0</v>
      </c>
    </row>
    <row r="395" spans="1:22" ht="16.2" customHeight="1" x14ac:dyDescent="0.2">
      <c r="A395" s="129">
        <v>1.7</v>
      </c>
      <c r="B395" s="3"/>
      <c r="C395" s="42" t="s">
        <v>117</v>
      </c>
      <c r="D395" s="43" t="s">
        <v>21</v>
      </c>
      <c r="E395" s="70"/>
      <c r="F395" s="77"/>
      <c r="G395" s="77"/>
      <c r="H395" s="265"/>
      <c r="I395" s="51"/>
      <c r="J395" s="52">
        <f t="shared" si="59"/>
        <v>0</v>
      </c>
      <c r="K395" s="164">
        <f t="shared" si="60"/>
        <v>0</v>
      </c>
    </row>
    <row r="396" spans="1:22" ht="16.2" customHeight="1" x14ac:dyDescent="0.2">
      <c r="A396" s="129">
        <v>1.8</v>
      </c>
      <c r="B396" s="3"/>
      <c r="C396" s="42" t="s">
        <v>155</v>
      </c>
      <c r="D396" s="43" t="s">
        <v>21</v>
      </c>
      <c r="E396" s="70"/>
      <c r="F396" s="77"/>
      <c r="G396" s="77"/>
      <c r="H396" s="265"/>
      <c r="I396" s="51"/>
      <c r="J396" s="52">
        <f t="shared" si="59"/>
        <v>0</v>
      </c>
      <c r="K396" s="164">
        <f t="shared" si="60"/>
        <v>0</v>
      </c>
    </row>
    <row r="397" spans="1:22" ht="16.2" customHeight="1" x14ac:dyDescent="0.2">
      <c r="A397" s="129">
        <v>1.9</v>
      </c>
      <c r="B397" s="3"/>
      <c r="C397" s="42" t="s">
        <v>176</v>
      </c>
      <c r="D397" s="43" t="s">
        <v>177</v>
      </c>
      <c r="E397" s="70"/>
      <c r="F397" s="77"/>
      <c r="G397" s="77"/>
      <c r="H397" s="265"/>
      <c r="I397" s="51"/>
      <c r="J397" s="52">
        <f t="shared" si="59"/>
        <v>0</v>
      </c>
      <c r="K397" s="164">
        <f t="shared" si="60"/>
        <v>0</v>
      </c>
    </row>
    <row r="398" spans="1:22" s="227" customFormat="1" ht="15.4" customHeight="1" x14ac:dyDescent="0.2">
      <c r="A398" s="129">
        <v>2</v>
      </c>
      <c r="B398" s="137"/>
      <c r="C398" s="136" t="s">
        <v>268</v>
      </c>
      <c r="D398" s="43" t="s">
        <v>21</v>
      </c>
      <c r="E398" s="70"/>
      <c r="F398" s="77"/>
      <c r="G398" s="77"/>
      <c r="H398" s="267"/>
      <c r="I398" s="15"/>
      <c r="J398" s="52">
        <f t="shared" si="59"/>
        <v>0</v>
      </c>
      <c r="K398" s="164">
        <f t="shared" si="60"/>
        <v>0</v>
      </c>
      <c r="L398" s="54"/>
      <c r="M398" s="54"/>
      <c r="N398" s="54"/>
      <c r="O398" s="54"/>
      <c r="P398" s="54"/>
      <c r="Q398" s="54"/>
      <c r="R398" s="54"/>
      <c r="S398" s="54"/>
      <c r="T398" s="54"/>
      <c r="U398" s="54"/>
      <c r="V398" s="54"/>
    </row>
    <row r="399" spans="1:22" s="227" customFormat="1" ht="16.2" customHeight="1" x14ac:dyDescent="0.2">
      <c r="A399" s="129">
        <v>2.1</v>
      </c>
      <c r="B399" s="137"/>
      <c r="C399" s="136" t="s">
        <v>269</v>
      </c>
      <c r="D399" s="43" t="s">
        <v>21</v>
      </c>
      <c r="E399" s="70"/>
      <c r="F399" s="77"/>
      <c r="G399" s="77"/>
      <c r="H399" s="267"/>
      <c r="I399" s="15"/>
      <c r="J399" s="52">
        <f t="shared" si="59"/>
        <v>0</v>
      </c>
      <c r="K399" s="164">
        <f t="shared" si="60"/>
        <v>0</v>
      </c>
      <c r="L399" s="54"/>
      <c r="M399" s="54"/>
      <c r="N399" s="54"/>
      <c r="O399" s="54"/>
      <c r="P399" s="54"/>
      <c r="Q399" s="54"/>
      <c r="R399" s="54"/>
      <c r="S399" s="54"/>
      <c r="T399" s="54"/>
      <c r="U399" s="54"/>
      <c r="V399" s="54"/>
    </row>
    <row r="400" spans="1:22" s="227" customFormat="1" ht="16.2" customHeight="1" x14ac:dyDescent="0.2">
      <c r="A400" s="129">
        <v>2.2000000000000002</v>
      </c>
      <c r="B400" s="137"/>
      <c r="C400" s="136" t="s">
        <v>270</v>
      </c>
      <c r="D400" s="24" t="s">
        <v>198</v>
      </c>
      <c r="E400" s="70"/>
      <c r="F400" s="77"/>
      <c r="G400" s="77"/>
      <c r="H400" s="267"/>
      <c r="I400" s="15"/>
      <c r="J400" s="52">
        <f t="shared" si="59"/>
        <v>0</v>
      </c>
      <c r="K400" s="164">
        <f t="shared" si="60"/>
        <v>0</v>
      </c>
      <c r="L400" s="54"/>
      <c r="M400" s="54"/>
      <c r="N400" s="54"/>
      <c r="O400" s="54"/>
      <c r="P400" s="54"/>
      <c r="Q400" s="54"/>
      <c r="R400" s="54"/>
      <c r="S400" s="54"/>
      <c r="T400" s="54"/>
      <c r="U400" s="54"/>
      <c r="V400" s="54"/>
    </row>
    <row r="401" spans="1:22" s="227" customFormat="1" ht="16.2" customHeight="1" x14ac:dyDescent="0.2">
      <c r="A401" s="129">
        <v>2.2999999999999998</v>
      </c>
      <c r="B401" s="137"/>
      <c r="C401" s="136" t="s">
        <v>271</v>
      </c>
      <c r="D401" s="43" t="s">
        <v>21</v>
      </c>
      <c r="E401" s="70"/>
      <c r="F401" s="77"/>
      <c r="G401" s="77"/>
      <c r="H401" s="267"/>
      <c r="I401" s="15"/>
      <c r="J401" s="52">
        <f t="shared" si="59"/>
        <v>0</v>
      </c>
      <c r="K401" s="164">
        <f t="shared" si="60"/>
        <v>0</v>
      </c>
      <c r="L401" s="54"/>
      <c r="M401" s="54"/>
      <c r="N401" s="54"/>
      <c r="O401" s="54"/>
      <c r="P401" s="54"/>
      <c r="Q401" s="54"/>
      <c r="R401" s="54"/>
      <c r="S401" s="54"/>
      <c r="T401" s="54"/>
      <c r="U401" s="54"/>
      <c r="V401" s="54"/>
    </row>
    <row r="402" spans="1:22" ht="16.2" customHeight="1" x14ac:dyDescent="0.2">
      <c r="A402" s="129">
        <v>2.4</v>
      </c>
      <c r="B402" s="137"/>
      <c r="C402" s="136" t="s">
        <v>272</v>
      </c>
      <c r="D402" s="43" t="s">
        <v>21</v>
      </c>
      <c r="E402" s="70"/>
      <c r="F402" s="77"/>
      <c r="G402" s="77"/>
      <c r="H402" s="267"/>
      <c r="I402" s="15"/>
      <c r="J402" s="52">
        <f t="shared" si="59"/>
        <v>0</v>
      </c>
      <c r="K402" s="164">
        <f t="shared" si="60"/>
        <v>0</v>
      </c>
    </row>
    <row r="403" spans="1:22" ht="16.2" customHeight="1" x14ac:dyDescent="0.2">
      <c r="A403" s="129">
        <v>2.5</v>
      </c>
      <c r="B403" s="137"/>
      <c r="C403" s="136" t="s">
        <v>273</v>
      </c>
      <c r="D403" s="43" t="s">
        <v>21</v>
      </c>
      <c r="E403" s="70"/>
      <c r="F403" s="77"/>
      <c r="G403" s="77"/>
      <c r="H403" s="267"/>
      <c r="I403" s="15"/>
      <c r="J403" s="52">
        <f t="shared" si="59"/>
        <v>0</v>
      </c>
      <c r="K403" s="164">
        <f t="shared" si="60"/>
        <v>0</v>
      </c>
    </row>
    <row r="404" spans="1:22" s="78" customFormat="1" ht="16.2" customHeight="1" x14ac:dyDescent="0.2">
      <c r="A404" s="135">
        <v>2</v>
      </c>
      <c r="B404" s="40"/>
      <c r="C404" s="13" t="s">
        <v>274</v>
      </c>
      <c r="D404" s="57"/>
      <c r="E404" s="56"/>
      <c r="F404" s="58"/>
      <c r="G404" s="58"/>
      <c r="H404" s="268"/>
      <c r="I404" s="58"/>
      <c r="J404" s="77"/>
      <c r="K404" s="158"/>
      <c r="L404" s="54"/>
      <c r="M404" s="54"/>
      <c r="N404" s="54"/>
      <c r="O404" s="54"/>
      <c r="P404" s="54"/>
      <c r="Q404" s="54"/>
      <c r="R404" s="54"/>
      <c r="S404" s="54"/>
      <c r="T404" s="54"/>
      <c r="U404" s="54"/>
      <c r="V404" s="54"/>
    </row>
    <row r="405" spans="1:22" ht="16.2" customHeight="1" x14ac:dyDescent="0.2">
      <c r="A405" s="134">
        <v>2.1</v>
      </c>
      <c r="B405" s="187"/>
      <c r="C405" s="149" t="s">
        <v>275</v>
      </c>
      <c r="D405" s="24" t="s">
        <v>198</v>
      </c>
      <c r="E405" s="56"/>
      <c r="F405" s="58"/>
      <c r="G405" s="58"/>
      <c r="H405" s="267"/>
      <c r="I405" s="15"/>
      <c r="J405" s="52">
        <f t="shared" si="59"/>
        <v>0</v>
      </c>
      <c r="K405" s="164">
        <f t="shared" si="60"/>
        <v>0</v>
      </c>
    </row>
    <row r="406" spans="1:22" s="166" customFormat="1" ht="20.65" customHeight="1" x14ac:dyDescent="0.2">
      <c r="A406" s="305" t="s">
        <v>55</v>
      </c>
      <c r="B406" s="306"/>
      <c r="C406" s="306"/>
      <c r="D406" s="306"/>
      <c r="E406" s="204"/>
      <c r="F406" s="204"/>
      <c r="G406" s="204"/>
      <c r="H406" s="260"/>
      <c r="I406" s="204"/>
      <c r="J406" s="204"/>
      <c r="K406" s="148">
        <f>SUM(K389:K405)</f>
        <v>0</v>
      </c>
      <c r="L406" s="224"/>
      <c r="M406" s="224"/>
      <c r="N406" s="224"/>
      <c r="O406" s="224"/>
      <c r="P406" s="224"/>
      <c r="Q406" s="224"/>
      <c r="R406" s="224"/>
      <c r="S406" s="224"/>
      <c r="T406" s="224"/>
      <c r="U406" s="224"/>
      <c r="V406" s="224"/>
    </row>
    <row r="407" spans="1:22" s="78" customFormat="1" ht="16.2" customHeight="1" x14ac:dyDescent="0.2">
      <c r="A407" s="133" t="s">
        <v>18</v>
      </c>
      <c r="B407" s="72"/>
      <c r="C407" s="69" t="s">
        <v>344</v>
      </c>
      <c r="D407" s="59"/>
      <c r="E407" s="60"/>
      <c r="F407" s="58"/>
      <c r="G407" s="58"/>
      <c r="H407" s="268"/>
      <c r="I407" s="58"/>
      <c r="J407" s="77"/>
      <c r="K407" s="158"/>
      <c r="L407" s="54"/>
      <c r="M407" s="54"/>
      <c r="N407" s="54"/>
      <c r="O407" s="54"/>
      <c r="P407" s="54"/>
      <c r="Q407" s="54"/>
      <c r="R407" s="54"/>
      <c r="S407" s="54"/>
      <c r="T407" s="54"/>
      <c r="U407" s="54"/>
      <c r="V407" s="54"/>
    </row>
    <row r="408" spans="1:22" s="155" customFormat="1" ht="36.85" customHeight="1" x14ac:dyDescent="0.2">
      <c r="A408" s="307" t="s">
        <v>291</v>
      </c>
      <c r="B408" s="308"/>
      <c r="C408" s="308"/>
      <c r="D408" s="308"/>
      <c r="E408" s="64"/>
      <c r="F408" s="140"/>
      <c r="G408" s="141"/>
      <c r="H408" s="258"/>
      <c r="I408" s="140"/>
      <c r="J408" s="141"/>
      <c r="K408" s="160"/>
      <c r="L408" s="213"/>
      <c r="M408" s="213"/>
      <c r="N408" s="213"/>
      <c r="O408" s="213"/>
      <c r="P408" s="213"/>
      <c r="Q408" s="213"/>
      <c r="R408" s="213"/>
      <c r="S408" s="213"/>
      <c r="T408" s="213"/>
      <c r="U408" s="213"/>
      <c r="V408" s="213"/>
    </row>
    <row r="409" spans="1:22" ht="16.2" customHeight="1" x14ac:dyDescent="0.2">
      <c r="A409" s="129">
        <v>1.1000000000000001</v>
      </c>
      <c r="B409" s="3"/>
      <c r="C409" s="45" t="s">
        <v>75</v>
      </c>
      <c r="D409" s="43" t="s">
        <v>21</v>
      </c>
      <c r="E409" s="70"/>
      <c r="F409" s="77"/>
      <c r="G409" s="77"/>
      <c r="H409" s="265"/>
      <c r="I409" s="51"/>
      <c r="J409" s="52">
        <f>SUM(H409*I409)</f>
        <v>0</v>
      </c>
      <c r="K409" s="164">
        <f>SUM(G409+J409)</f>
        <v>0</v>
      </c>
    </row>
    <row r="410" spans="1:22" s="166" customFormat="1" ht="20.65" customHeight="1" x14ac:dyDescent="0.2">
      <c r="A410" s="305" t="s">
        <v>56</v>
      </c>
      <c r="B410" s="306"/>
      <c r="C410" s="306"/>
      <c r="D410" s="306"/>
      <c r="E410" s="204"/>
      <c r="F410" s="204"/>
      <c r="G410" s="204"/>
      <c r="H410" s="260"/>
      <c r="I410" s="204"/>
      <c r="J410" s="204"/>
      <c r="K410" s="147">
        <f>SUM(K409:K409)</f>
        <v>0</v>
      </c>
      <c r="L410" s="224"/>
      <c r="M410" s="224"/>
      <c r="N410" s="224"/>
      <c r="O410" s="224"/>
      <c r="P410" s="224"/>
      <c r="Q410" s="224"/>
      <c r="R410" s="224"/>
      <c r="S410" s="224"/>
      <c r="T410" s="224"/>
      <c r="U410" s="224"/>
      <c r="V410" s="224"/>
    </row>
    <row r="411" spans="1:22" s="78" customFormat="1" ht="16.2" customHeight="1" x14ac:dyDescent="0.2">
      <c r="A411" s="133" t="s">
        <v>64</v>
      </c>
      <c r="B411" s="72"/>
      <c r="C411" s="69" t="s">
        <v>345</v>
      </c>
      <c r="D411" s="59"/>
      <c r="E411" s="60"/>
      <c r="F411" s="58"/>
      <c r="G411" s="58"/>
      <c r="H411" s="268"/>
      <c r="I411" s="58"/>
      <c r="J411" s="77"/>
      <c r="K411" s="158"/>
      <c r="L411" s="54"/>
      <c r="M411" s="54"/>
      <c r="N411" s="54"/>
      <c r="O411" s="54"/>
      <c r="P411" s="54"/>
      <c r="Q411" s="54"/>
      <c r="R411" s="54"/>
      <c r="S411" s="54"/>
      <c r="T411" s="54"/>
      <c r="U411" s="54"/>
      <c r="V411" s="54"/>
    </row>
    <row r="412" spans="1:22" s="155" customFormat="1" ht="51.55" customHeight="1" x14ac:dyDescent="0.2">
      <c r="A412" s="307" t="s">
        <v>292</v>
      </c>
      <c r="B412" s="308"/>
      <c r="C412" s="308"/>
      <c r="D412" s="308"/>
      <c r="E412" s="64"/>
      <c r="F412" s="140"/>
      <c r="G412" s="141"/>
      <c r="H412" s="258"/>
      <c r="I412" s="140"/>
      <c r="J412" s="141"/>
      <c r="K412" s="160"/>
      <c r="L412" s="213"/>
      <c r="M412" s="213"/>
      <c r="N412" s="213"/>
      <c r="O412" s="213"/>
      <c r="P412" s="213"/>
      <c r="Q412" s="213"/>
      <c r="R412" s="213"/>
      <c r="S412" s="213"/>
      <c r="T412" s="213"/>
      <c r="U412" s="213"/>
      <c r="V412" s="213"/>
    </row>
    <row r="413" spans="1:22" ht="16.2" customHeight="1" x14ac:dyDescent="0.2">
      <c r="A413" s="129">
        <v>1.1000000000000001</v>
      </c>
      <c r="B413" s="4"/>
      <c r="C413" s="42" t="s">
        <v>81</v>
      </c>
      <c r="D413" s="43" t="s">
        <v>21</v>
      </c>
      <c r="E413" s="70"/>
      <c r="F413" s="77"/>
      <c r="G413" s="77"/>
      <c r="H413" s="265"/>
      <c r="I413" s="51"/>
      <c r="J413" s="52">
        <f t="shared" ref="J413:J420" si="61">SUM(H413*I413)</f>
        <v>0</v>
      </c>
      <c r="K413" s="164">
        <f t="shared" ref="K413:K420" si="62">SUM(G413+J413)</f>
        <v>0</v>
      </c>
    </row>
    <row r="414" spans="1:22" ht="16.2" customHeight="1" x14ac:dyDescent="0.2">
      <c r="A414" s="129">
        <v>1.2</v>
      </c>
      <c r="B414" s="4"/>
      <c r="C414" s="42" t="s">
        <v>80</v>
      </c>
      <c r="D414" s="43" t="s">
        <v>21</v>
      </c>
      <c r="E414" s="70"/>
      <c r="F414" s="77"/>
      <c r="G414" s="77"/>
      <c r="H414" s="265"/>
      <c r="I414" s="51"/>
      <c r="J414" s="52">
        <f t="shared" si="61"/>
        <v>0</v>
      </c>
      <c r="K414" s="164">
        <f t="shared" si="62"/>
        <v>0</v>
      </c>
    </row>
    <row r="415" spans="1:22" ht="16.2" customHeight="1" x14ac:dyDescent="0.2">
      <c r="A415" s="129">
        <v>1.3</v>
      </c>
      <c r="B415" s="4"/>
      <c r="C415" s="42" t="s">
        <v>128</v>
      </c>
      <c r="D415" s="43" t="s">
        <v>21</v>
      </c>
      <c r="E415" s="70"/>
      <c r="F415" s="77"/>
      <c r="G415" s="77"/>
      <c r="H415" s="265"/>
      <c r="I415" s="51"/>
      <c r="J415" s="52">
        <f t="shared" si="61"/>
        <v>0</v>
      </c>
      <c r="K415" s="164">
        <f t="shared" si="62"/>
        <v>0</v>
      </c>
    </row>
    <row r="416" spans="1:22" ht="16.2" customHeight="1" x14ac:dyDescent="0.2">
      <c r="A416" s="129">
        <v>1.4</v>
      </c>
      <c r="B416" s="4"/>
      <c r="C416" s="42" t="s">
        <v>129</v>
      </c>
      <c r="D416" s="43" t="s">
        <v>21</v>
      </c>
      <c r="E416" s="70"/>
      <c r="F416" s="77"/>
      <c r="G416" s="77"/>
      <c r="H416" s="265"/>
      <c r="I416" s="51"/>
      <c r="J416" s="52">
        <f t="shared" si="61"/>
        <v>0</v>
      </c>
      <c r="K416" s="164">
        <f t="shared" si="62"/>
        <v>0</v>
      </c>
    </row>
    <row r="417" spans="1:22" ht="16.2" customHeight="1" x14ac:dyDescent="0.2">
      <c r="A417" s="129">
        <v>1.5</v>
      </c>
      <c r="B417" s="4"/>
      <c r="C417" s="42" t="s">
        <v>130</v>
      </c>
      <c r="D417" s="43" t="s">
        <v>21</v>
      </c>
      <c r="E417" s="70"/>
      <c r="F417" s="77"/>
      <c r="G417" s="77"/>
      <c r="H417" s="265"/>
      <c r="I417" s="51"/>
      <c r="J417" s="52">
        <f t="shared" si="61"/>
        <v>0</v>
      </c>
      <c r="K417" s="164">
        <f t="shared" si="62"/>
        <v>0</v>
      </c>
    </row>
    <row r="418" spans="1:22" ht="16.2" customHeight="1" x14ac:dyDescent="0.2">
      <c r="A418" s="129">
        <v>1.6</v>
      </c>
      <c r="B418" s="4"/>
      <c r="C418" s="42" t="s">
        <v>131</v>
      </c>
      <c r="D418" s="43" t="s">
        <v>21</v>
      </c>
      <c r="E418" s="70"/>
      <c r="F418" s="77"/>
      <c r="G418" s="77"/>
      <c r="H418" s="265"/>
      <c r="I418" s="51"/>
      <c r="J418" s="52">
        <f t="shared" si="61"/>
        <v>0</v>
      </c>
      <c r="K418" s="164">
        <f t="shared" si="62"/>
        <v>0</v>
      </c>
    </row>
    <row r="419" spans="1:22" ht="16.2" customHeight="1" x14ac:dyDescent="0.2">
      <c r="A419" s="129">
        <v>1.7</v>
      </c>
      <c r="B419" s="4"/>
      <c r="C419" s="42" t="s">
        <v>132</v>
      </c>
      <c r="D419" s="43" t="s">
        <v>21</v>
      </c>
      <c r="E419" s="70"/>
      <c r="F419" s="77"/>
      <c r="G419" s="77"/>
      <c r="H419" s="265"/>
      <c r="I419" s="51"/>
      <c r="J419" s="52">
        <f t="shared" si="61"/>
        <v>0</v>
      </c>
      <c r="K419" s="164">
        <f t="shared" si="62"/>
        <v>0</v>
      </c>
    </row>
    <row r="420" spans="1:22" ht="16.2" customHeight="1" x14ac:dyDescent="0.2">
      <c r="A420" s="129">
        <v>1.8</v>
      </c>
      <c r="B420" s="2"/>
      <c r="C420" s="42" t="s">
        <v>354</v>
      </c>
      <c r="D420" s="11" t="s">
        <v>198</v>
      </c>
      <c r="E420" s="70"/>
      <c r="F420" s="77"/>
      <c r="G420" s="77"/>
      <c r="H420" s="267"/>
      <c r="I420" s="15"/>
      <c r="J420" s="52">
        <f t="shared" si="61"/>
        <v>0</v>
      </c>
      <c r="K420" s="164">
        <f t="shared" si="62"/>
        <v>0</v>
      </c>
    </row>
    <row r="421" spans="1:22" s="166" customFormat="1" ht="20.65" customHeight="1" x14ac:dyDescent="0.2">
      <c r="A421" s="305" t="s">
        <v>65</v>
      </c>
      <c r="B421" s="306"/>
      <c r="C421" s="306"/>
      <c r="D421" s="306"/>
      <c r="E421" s="204"/>
      <c r="F421" s="204"/>
      <c r="G421" s="204"/>
      <c r="H421" s="260"/>
      <c r="I421" s="204"/>
      <c r="J421" s="204"/>
      <c r="K421" s="147">
        <f>SUM(K413:K420)</f>
        <v>0</v>
      </c>
      <c r="L421" s="224"/>
      <c r="M421" s="224"/>
      <c r="N421" s="224"/>
      <c r="O421" s="224"/>
      <c r="P421" s="224"/>
      <c r="Q421" s="224"/>
      <c r="R421" s="224"/>
      <c r="S421" s="224"/>
      <c r="T421" s="224"/>
      <c r="U421" s="224"/>
      <c r="V421" s="224"/>
    </row>
    <row r="422" spans="1:22" s="78" customFormat="1" ht="16.2" customHeight="1" x14ac:dyDescent="0.2">
      <c r="A422" s="133" t="s">
        <v>66</v>
      </c>
      <c r="B422" s="72"/>
      <c r="C422" s="69" t="s">
        <v>346</v>
      </c>
      <c r="D422" s="59"/>
      <c r="E422" s="60"/>
      <c r="F422" s="58"/>
      <c r="G422" s="58"/>
      <c r="H422" s="268"/>
      <c r="I422" s="58"/>
      <c r="J422" s="77"/>
      <c r="K422" s="158"/>
      <c r="L422" s="54"/>
      <c r="M422" s="54"/>
      <c r="N422" s="54"/>
      <c r="O422" s="54"/>
      <c r="P422" s="54"/>
      <c r="Q422" s="54"/>
      <c r="R422" s="54"/>
      <c r="S422" s="54"/>
      <c r="T422" s="54"/>
      <c r="U422" s="54"/>
      <c r="V422" s="54"/>
    </row>
    <row r="423" spans="1:22" s="155" customFormat="1" ht="40.1" customHeight="1" x14ac:dyDescent="0.2">
      <c r="A423" s="307" t="s">
        <v>291</v>
      </c>
      <c r="B423" s="308"/>
      <c r="C423" s="308"/>
      <c r="D423" s="308"/>
      <c r="E423" s="64"/>
      <c r="F423" s="140"/>
      <c r="G423" s="141"/>
      <c r="H423" s="258"/>
      <c r="I423" s="140"/>
      <c r="J423" s="141"/>
      <c r="K423" s="160"/>
      <c r="L423" s="213"/>
      <c r="M423" s="213"/>
      <c r="N423" s="213"/>
      <c r="O423" s="213"/>
      <c r="P423" s="213"/>
      <c r="Q423" s="213"/>
      <c r="R423" s="213"/>
      <c r="S423" s="213"/>
      <c r="T423" s="213"/>
      <c r="U423" s="213"/>
      <c r="V423" s="213"/>
    </row>
    <row r="424" spans="1:22" ht="16.2" customHeight="1" x14ac:dyDescent="0.2">
      <c r="A424" s="129">
        <v>1</v>
      </c>
      <c r="B424" s="4"/>
      <c r="C424" s="42" t="s">
        <v>332</v>
      </c>
      <c r="D424" s="43" t="s">
        <v>21</v>
      </c>
      <c r="E424" s="4"/>
      <c r="F424" s="185"/>
      <c r="G424" s="186"/>
      <c r="H424" s="265"/>
      <c r="I424" s="52"/>
      <c r="J424" s="52">
        <f>SUM(H424*I424)</f>
        <v>0</v>
      </c>
      <c r="K424" s="164">
        <f>SUM(G424+J424)</f>
        <v>0</v>
      </c>
    </row>
    <row r="425" spans="1:22" s="166" customFormat="1" ht="24.05" customHeight="1" x14ac:dyDescent="0.2">
      <c r="A425" s="305" t="s">
        <v>68</v>
      </c>
      <c r="B425" s="306"/>
      <c r="C425" s="306"/>
      <c r="D425" s="306"/>
      <c r="E425" s="204"/>
      <c r="F425" s="204"/>
      <c r="G425" s="204"/>
      <c r="H425" s="260"/>
      <c r="I425" s="204"/>
      <c r="J425" s="204"/>
      <c r="K425" s="147">
        <f>K424</f>
        <v>0</v>
      </c>
      <c r="L425" s="224"/>
      <c r="M425" s="224"/>
      <c r="N425" s="224"/>
      <c r="O425" s="224"/>
      <c r="P425" s="224"/>
      <c r="Q425" s="224"/>
      <c r="R425" s="224"/>
      <c r="S425" s="224"/>
      <c r="T425" s="224"/>
      <c r="U425" s="224"/>
      <c r="V425" s="224"/>
    </row>
    <row r="426" spans="1:22" s="34" customFormat="1" ht="23.4" customHeight="1" x14ac:dyDescent="0.2">
      <c r="A426" s="16" t="s">
        <v>302</v>
      </c>
      <c r="B426" s="229"/>
      <c r="C426" s="225"/>
      <c r="D426" s="21" t="s">
        <v>301</v>
      </c>
      <c r="E426" s="19"/>
      <c r="F426" s="20"/>
      <c r="G426" s="20"/>
      <c r="H426" s="274"/>
      <c r="I426" s="109"/>
      <c r="J426" s="109"/>
      <c r="K426" s="109"/>
    </row>
    <row r="427" spans="1:22" s="16" customFormat="1" ht="23.4" customHeight="1" x14ac:dyDescent="0.2">
      <c r="A427" s="16" t="s">
        <v>303</v>
      </c>
      <c r="B427" s="172"/>
      <c r="C427" s="230"/>
      <c r="D427" s="21" t="s">
        <v>301</v>
      </c>
      <c r="E427" s="17"/>
      <c r="F427" s="18"/>
      <c r="G427" s="109"/>
      <c r="H427" s="275"/>
      <c r="I427" s="18"/>
      <c r="J427" s="109"/>
      <c r="K427" s="109"/>
    </row>
    <row r="428" spans="1:22" s="16" customFormat="1" ht="23.4" customHeight="1" x14ac:dyDescent="0.2">
      <c r="A428" s="16" t="s">
        <v>304</v>
      </c>
      <c r="B428" s="172"/>
      <c r="C428" s="230"/>
      <c r="D428" s="21" t="s">
        <v>301</v>
      </c>
      <c r="E428" s="17"/>
      <c r="F428" s="18"/>
      <c r="G428" s="109"/>
      <c r="H428" s="275"/>
      <c r="I428" s="18"/>
      <c r="J428" s="109"/>
      <c r="K428" s="109"/>
    </row>
    <row r="429" spans="1:22" s="16" customFormat="1" ht="23.4" customHeight="1" x14ac:dyDescent="0.2">
      <c r="A429" s="16" t="s">
        <v>305</v>
      </c>
      <c r="B429" s="172"/>
      <c r="C429" s="230"/>
      <c r="D429" s="21" t="s">
        <v>301</v>
      </c>
      <c r="E429" s="17"/>
      <c r="F429" s="18"/>
      <c r="G429" s="109"/>
      <c r="H429" s="275"/>
      <c r="I429" s="18"/>
      <c r="J429" s="109"/>
      <c r="K429" s="109"/>
    </row>
    <row r="430" spans="1:22" ht="16.2" customHeight="1" x14ac:dyDescent="0.2">
      <c r="A430" s="223"/>
      <c r="B430" s="94"/>
    </row>
    <row r="431" spans="1:22" ht="16.2" customHeight="1" x14ac:dyDescent="0.2">
      <c r="A431" s="223"/>
      <c r="B431" s="94"/>
    </row>
    <row r="432" spans="1:22" ht="16.2" customHeight="1" x14ac:dyDescent="0.2">
      <c r="A432" s="223"/>
      <c r="B432" s="94"/>
    </row>
    <row r="433" spans="1:2" ht="16.2" customHeight="1" x14ac:dyDescent="0.2">
      <c r="A433" s="223"/>
      <c r="B433" s="94"/>
    </row>
    <row r="434" spans="1:2" ht="16.2" customHeight="1" x14ac:dyDescent="0.2">
      <c r="A434" s="223"/>
      <c r="B434" s="94"/>
    </row>
    <row r="435" spans="1:2" ht="16.2" customHeight="1" x14ac:dyDescent="0.2">
      <c r="A435" s="223"/>
      <c r="B435" s="94"/>
    </row>
    <row r="436" spans="1:2" ht="16.2" customHeight="1" x14ac:dyDescent="0.2">
      <c r="A436" s="223"/>
      <c r="B436" s="94"/>
    </row>
    <row r="437" spans="1:2" ht="16.2" customHeight="1" x14ac:dyDescent="0.2">
      <c r="A437" s="223"/>
      <c r="B437" s="94"/>
    </row>
    <row r="438" spans="1:2" ht="16.2" customHeight="1" x14ac:dyDescent="0.2">
      <c r="A438" s="223"/>
      <c r="B438" s="94"/>
    </row>
    <row r="439" spans="1:2" ht="16.2" customHeight="1" x14ac:dyDescent="0.2">
      <c r="A439" s="223"/>
      <c r="B439" s="94"/>
    </row>
    <row r="440" spans="1:2" ht="16.2" customHeight="1" x14ac:dyDescent="0.2">
      <c r="A440" s="223"/>
      <c r="B440" s="94"/>
    </row>
    <row r="441" spans="1:2" ht="16.2" customHeight="1" x14ac:dyDescent="0.2">
      <c r="A441" s="223"/>
      <c r="B441" s="94"/>
    </row>
    <row r="442" spans="1:2" ht="16.2" customHeight="1" x14ac:dyDescent="0.2">
      <c r="A442" s="223"/>
      <c r="B442" s="94"/>
    </row>
    <row r="443" spans="1:2" ht="16.2" customHeight="1" x14ac:dyDescent="0.2">
      <c r="A443" s="223"/>
      <c r="B443" s="94"/>
    </row>
    <row r="444" spans="1:2" ht="16.2" customHeight="1" x14ac:dyDescent="0.2">
      <c r="A444" s="223"/>
      <c r="B444" s="94"/>
    </row>
    <row r="445" spans="1:2" ht="16.2" customHeight="1" x14ac:dyDescent="0.2">
      <c r="A445" s="223"/>
      <c r="B445" s="94"/>
    </row>
    <row r="446" spans="1:2" ht="16.2" customHeight="1" x14ac:dyDescent="0.2">
      <c r="A446" s="223"/>
      <c r="B446" s="94"/>
    </row>
    <row r="447" spans="1:2" ht="16.2" customHeight="1" x14ac:dyDescent="0.2">
      <c r="A447" s="223"/>
      <c r="B447" s="94"/>
    </row>
    <row r="448" spans="1:2" ht="16.2" customHeight="1" x14ac:dyDescent="0.2">
      <c r="A448" s="223"/>
      <c r="B448" s="94"/>
    </row>
    <row r="449" spans="1:2" ht="16.2" customHeight="1" x14ac:dyDescent="0.2">
      <c r="A449" s="223"/>
      <c r="B449" s="94"/>
    </row>
    <row r="450" spans="1:2" ht="16.2" customHeight="1" x14ac:dyDescent="0.2">
      <c r="A450" s="223"/>
      <c r="B450" s="94"/>
    </row>
    <row r="451" spans="1:2" ht="16.2" customHeight="1" x14ac:dyDescent="0.2">
      <c r="A451" s="223"/>
      <c r="B451" s="94"/>
    </row>
    <row r="452" spans="1:2" ht="16.2" customHeight="1" x14ac:dyDescent="0.2">
      <c r="A452" s="223"/>
      <c r="B452" s="94"/>
    </row>
    <row r="453" spans="1:2" ht="16.2" customHeight="1" x14ac:dyDescent="0.2">
      <c r="A453" s="223"/>
      <c r="B453" s="94"/>
    </row>
    <row r="454" spans="1:2" ht="16.2" customHeight="1" x14ac:dyDescent="0.2">
      <c r="A454" s="223"/>
      <c r="B454" s="94"/>
    </row>
    <row r="455" spans="1:2" ht="16.2" customHeight="1" x14ac:dyDescent="0.2">
      <c r="A455" s="223"/>
      <c r="B455" s="94"/>
    </row>
    <row r="456" spans="1:2" ht="16.2" customHeight="1" x14ac:dyDescent="0.2">
      <c r="A456" s="223"/>
      <c r="B456" s="94"/>
    </row>
    <row r="457" spans="1:2" ht="16.2" customHeight="1" x14ac:dyDescent="0.2">
      <c r="A457" s="223"/>
      <c r="B457" s="94"/>
    </row>
    <row r="458" spans="1:2" ht="16.2" customHeight="1" x14ac:dyDescent="0.2">
      <c r="A458" s="223"/>
      <c r="B458" s="94"/>
    </row>
    <row r="459" spans="1:2" ht="16.2" customHeight="1" x14ac:dyDescent="0.2">
      <c r="A459" s="223"/>
      <c r="B459" s="94"/>
    </row>
    <row r="460" spans="1:2" ht="16.2" customHeight="1" x14ac:dyDescent="0.2">
      <c r="A460" s="223"/>
      <c r="B460" s="94"/>
    </row>
    <row r="461" spans="1:2" ht="16.2" customHeight="1" x14ac:dyDescent="0.2">
      <c r="A461" s="223"/>
      <c r="B461" s="94"/>
    </row>
    <row r="462" spans="1:2" ht="16.2" customHeight="1" x14ac:dyDescent="0.2">
      <c r="A462" s="223"/>
      <c r="B462" s="94"/>
    </row>
    <row r="463" spans="1:2" ht="16.2" customHeight="1" x14ac:dyDescent="0.2">
      <c r="A463" s="223"/>
      <c r="B463" s="94"/>
    </row>
    <row r="464" spans="1:2" ht="16.2" customHeight="1" x14ac:dyDescent="0.2">
      <c r="A464" s="223"/>
      <c r="B464" s="94"/>
    </row>
    <row r="465" spans="1:2" ht="16.2" customHeight="1" x14ac:dyDescent="0.2">
      <c r="A465" s="223"/>
      <c r="B465" s="94"/>
    </row>
    <row r="466" spans="1:2" ht="16.2" customHeight="1" x14ac:dyDescent="0.2">
      <c r="A466" s="223"/>
      <c r="B466" s="94"/>
    </row>
    <row r="467" spans="1:2" ht="16.2" customHeight="1" x14ac:dyDescent="0.2">
      <c r="A467" s="223"/>
      <c r="B467" s="94"/>
    </row>
    <row r="468" spans="1:2" ht="16.2" customHeight="1" x14ac:dyDescent="0.2">
      <c r="A468" s="223"/>
      <c r="B468" s="94"/>
    </row>
    <row r="469" spans="1:2" ht="16.2" customHeight="1" x14ac:dyDescent="0.2">
      <c r="A469" s="223"/>
      <c r="B469" s="94"/>
    </row>
    <row r="470" spans="1:2" ht="16.2" customHeight="1" x14ac:dyDescent="0.2">
      <c r="A470" s="223"/>
      <c r="B470" s="94"/>
    </row>
    <row r="471" spans="1:2" ht="16.2" customHeight="1" x14ac:dyDescent="0.2">
      <c r="A471" s="223"/>
      <c r="B471" s="94"/>
    </row>
    <row r="472" spans="1:2" ht="16.2" customHeight="1" x14ac:dyDescent="0.2">
      <c r="A472" s="223"/>
      <c r="B472" s="94"/>
    </row>
    <row r="473" spans="1:2" ht="16.2" customHeight="1" x14ac:dyDescent="0.2">
      <c r="A473" s="223"/>
      <c r="B473" s="94"/>
    </row>
    <row r="474" spans="1:2" ht="16.2" customHeight="1" x14ac:dyDescent="0.2">
      <c r="A474" s="223"/>
      <c r="B474" s="94"/>
    </row>
    <row r="475" spans="1:2" ht="16.2" customHeight="1" x14ac:dyDescent="0.2">
      <c r="A475" s="223"/>
      <c r="B475" s="94"/>
    </row>
    <row r="476" spans="1:2" ht="16.2" customHeight="1" x14ac:dyDescent="0.2">
      <c r="A476" s="223"/>
      <c r="B476" s="94"/>
    </row>
    <row r="477" spans="1:2" ht="16.2" customHeight="1" x14ac:dyDescent="0.2">
      <c r="A477" s="223"/>
      <c r="B477" s="94"/>
    </row>
    <row r="478" spans="1:2" ht="16.2" customHeight="1" x14ac:dyDescent="0.2">
      <c r="A478" s="223"/>
      <c r="B478" s="94"/>
    </row>
    <row r="479" spans="1:2" ht="16.2" customHeight="1" x14ac:dyDescent="0.2">
      <c r="A479" s="223"/>
      <c r="B479" s="94"/>
    </row>
    <row r="480" spans="1:2" ht="16.2" customHeight="1" x14ac:dyDescent="0.2">
      <c r="A480" s="223"/>
      <c r="B480" s="94"/>
    </row>
    <row r="481" spans="1:2" ht="16.2" customHeight="1" x14ac:dyDescent="0.2">
      <c r="A481" s="223"/>
      <c r="B481" s="94"/>
    </row>
    <row r="482" spans="1:2" ht="16.2" customHeight="1" x14ac:dyDescent="0.2">
      <c r="A482" s="223"/>
      <c r="B482" s="94"/>
    </row>
    <row r="483" spans="1:2" ht="16.2" customHeight="1" x14ac:dyDescent="0.2">
      <c r="A483" s="223"/>
      <c r="B483" s="94"/>
    </row>
    <row r="484" spans="1:2" ht="16.2" customHeight="1" x14ac:dyDescent="0.2">
      <c r="A484" s="223"/>
      <c r="B484" s="94"/>
    </row>
    <row r="485" spans="1:2" ht="16.2" customHeight="1" x14ac:dyDescent="0.2">
      <c r="A485" s="223"/>
      <c r="B485" s="94"/>
    </row>
    <row r="486" spans="1:2" ht="16.2" customHeight="1" x14ac:dyDescent="0.2">
      <c r="A486" s="223"/>
      <c r="B486" s="94"/>
    </row>
    <row r="487" spans="1:2" ht="16.2" customHeight="1" x14ac:dyDescent="0.2">
      <c r="A487" s="223"/>
      <c r="B487" s="94"/>
    </row>
    <row r="488" spans="1:2" ht="16.2" customHeight="1" x14ac:dyDescent="0.2">
      <c r="A488" s="223"/>
      <c r="B488" s="94"/>
    </row>
    <row r="489" spans="1:2" ht="16.2" customHeight="1" x14ac:dyDescent="0.2">
      <c r="A489" s="223"/>
      <c r="B489" s="94"/>
    </row>
    <row r="490" spans="1:2" ht="16.2" customHeight="1" x14ac:dyDescent="0.2">
      <c r="A490" s="223"/>
      <c r="B490" s="94"/>
    </row>
    <row r="491" spans="1:2" ht="16.2" customHeight="1" x14ac:dyDescent="0.2">
      <c r="A491" s="223"/>
      <c r="B491" s="94"/>
    </row>
    <row r="492" spans="1:2" ht="16.2" customHeight="1" x14ac:dyDescent="0.2">
      <c r="A492" s="223"/>
      <c r="B492" s="94"/>
    </row>
    <row r="493" spans="1:2" ht="16.2" customHeight="1" x14ac:dyDescent="0.2">
      <c r="A493" s="223"/>
      <c r="B493" s="94"/>
    </row>
    <row r="494" spans="1:2" ht="16.2" customHeight="1" x14ac:dyDescent="0.2">
      <c r="A494" s="223"/>
      <c r="B494" s="94"/>
    </row>
    <row r="495" spans="1:2" ht="16.2" customHeight="1" x14ac:dyDescent="0.2">
      <c r="A495" s="223"/>
      <c r="B495" s="94"/>
    </row>
    <row r="496" spans="1:2" ht="16.2" customHeight="1" x14ac:dyDescent="0.2">
      <c r="A496" s="223"/>
      <c r="B496" s="94"/>
    </row>
    <row r="497" spans="1:2" ht="16.2" customHeight="1" x14ac:dyDescent="0.2">
      <c r="A497" s="223"/>
      <c r="B497" s="94"/>
    </row>
    <row r="498" spans="1:2" ht="16.2" customHeight="1" x14ac:dyDescent="0.2">
      <c r="A498" s="223"/>
      <c r="B498" s="94"/>
    </row>
    <row r="499" spans="1:2" ht="16.2" customHeight="1" x14ac:dyDescent="0.2">
      <c r="A499" s="223"/>
      <c r="B499" s="94"/>
    </row>
    <row r="500" spans="1:2" ht="16.2" customHeight="1" x14ac:dyDescent="0.2">
      <c r="A500" s="223"/>
      <c r="B500" s="94"/>
    </row>
    <row r="501" spans="1:2" ht="16.2" customHeight="1" x14ac:dyDescent="0.2">
      <c r="A501" s="223"/>
      <c r="B501" s="94"/>
    </row>
    <row r="502" spans="1:2" ht="16.2" customHeight="1" x14ac:dyDescent="0.2">
      <c r="A502" s="223"/>
      <c r="B502" s="94"/>
    </row>
    <row r="503" spans="1:2" ht="16.2" customHeight="1" x14ac:dyDescent="0.2">
      <c r="A503" s="223"/>
      <c r="B503" s="94"/>
    </row>
    <row r="504" spans="1:2" ht="16.2" customHeight="1" x14ac:dyDescent="0.2">
      <c r="A504" s="223"/>
      <c r="B504" s="94"/>
    </row>
    <row r="505" spans="1:2" ht="16.2" customHeight="1" x14ac:dyDescent="0.2">
      <c r="A505" s="223"/>
      <c r="B505" s="94"/>
    </row>
    <row r="506" spans="1:2" ht="16.2" customHeight="1" x14ac:dyDescent="0.2">
      <c r="A506" s="223"/>
      <c r="B506" s="94"/>
    </row>
    <row r="507" spans="1:2" ht="16.2" customHeight="1" x14ac:dyDescent="0.2">
      <c r="A507" s="223"/>
      <c r="B507" s="94"/>
    </row>
    <row r="508" spans="1:2" ht="16.2" customHeight="1" x14ac:dyDescent="0.2">
      <c r="A508" s="223"/>
      <c r="B508" s="94"/>
    </row>
    <row r="509" spans="1:2" ht="16.2" customHeight="1" x14ac:dyDescent="0.2">
      <c r="A509" s="223"/>
      <c r="B509" s="94"/>
    </row>
    <row r="510" spans="1:2" ht="16.2" customHeight="1" x14ac:dyDescent="0.2">
      <c r="A510" s="223"/>
      <c r="B510" s="94"/>
    </row>
    <row r="511" spans="1:2" ht="16.2" customHeight="1" x14ac:dyDescent="0.2">
      <c r="A511" s="223"/>
      <c r="B511" s="94"/>
    </row>
    <row r="512" spans="1:2" ht="16.2" customHeight="1" x14ac:dyDescent="0.2">
      <c r="A512" s="223"/>
      <c r="B512" s="94"/>
    </row>
    <row r="513" spans="1:2" ht="16.2" customHeight="1" x14ac:dyDescent="0.2">
      <c r="A513" s="223"/>
      <c r="B513" s="94"/>
    </row>
    <row r="514" spans="1:2" ht="16.2" customHeight="1" x14ac:dyDescent="0.2">
      <c r="A514" s="223"/>
      <c r="B514" s="94"/>
    </row>
    <row r="515" spans="1:2" ht="16.2" customHeight="1" x14ac:dyDescent="0.2">
      <c r="A515" s="223"/>
      <c r="B515" s="94"/>
    </row>
    <row r="516" spans="1:2" ht="16.2" customHeight="1" x14ac:dyDescent="0.2">
      <c r="A516" s="223"/>
      <c r="B516" s="94"/>
    </row>
    <row r="517" spans="1:2" ht="16.2" customHeight="1" x14ac:dyDescent="0.2">
      <c r="A517" s="223"/>
      <c r="B517" s="94"/>
    </row>
    <row r="518" spans="1:2" ht="16.2" customHeight="1" x14ac:dyDescent="0.2">
      <c r="A518" s="223"/>
      <c r="B518" s="94"/>
    </row>
    <row r="519" spans="1:2" ht="16.2" customHeight="1" x14ac:dyDescent="0.2">
      <c r="A519" s="223"/>
      <c r="B519" s="94"/>
    </row>
    <row r="520" spans="1:2" ht="16.2" customHeight="1" x14ac:dyDescent="0.2">
      <c r="A520" s="223"/>
      <c r="B520" s="94"/>
    </row>
    <row r="521" spans="1:2" ht="16.2" customHeight="1" x14ac:dyDescent="0.2">
      <c r="A521" s="223"/>
      <c r="B521" s="94"/>
    </row>
    <row r="522" spans="1:2" ht="16.2" customHeight="1" x14ac:dyDescent="0.2">
      <c r="A522" s="223"/>
      <c r="B522" s="94"/>
    </row>
    <row r="523" spans="1:2" ht="16.2" customHeight="1" x14ac:dyDescent="0.2">
      <c r="A523" s="223"/>
      <c r="B523" s="94"/>
    </row>
    <row r="524" spans="1:2" ht="16.2" customHeight="1" x14ac:dyDescent="0.2">
      <c r="A524" s="223"/>
      <c r="B524" s="94"/>
    </row>
    <row r="525" spans="1:2" ht="16.2" customHeight="1" x14ac:dyDescent="0.2">
      <c r="A525" s="223"/>
      <c r="B525" s="94"/>
    </row>
    <row r="526" spans="1:2" ht="16.2" customHeight="1" x14ac:dyDescent="0.2">
      <c r="A526" s="223"/>
      <c r="B526" s="94"/>
    </row>
    <row r="527" spans="1:2" ht="16.2" customHeight="1" x14ac:dyDescent="0.2">
      <c r="A527" s="223"/>
      <c r="B527" s="94"/>
    </row>
  </sheetData>
  <mergeCells count="40">
    <mergeCell ref="A246:D246"/>
    <mergeCell ref="A231:D231"/>
    <mergeCell ref="A168:D168"/>
    <mergeCell ref="A178:D178"/>
    <mergeCell ref="A189:D189"/>
    <mergeCell ref="A200:D200"/>
    <mergeCell ref="A212:D212"/>
    <mergeCell ref="A176:D176"/>
    <mergeCell ref="A423:D423"/>
    <mergeCell ref="A408:D408"/>
    <mergeCell ref="A5:D5"/>
    <mergeCell ref="A8:D8"/>
    <mergeCell ref="A13:D13"/>
    <mergeCell ref="A82:D82"/>
    <mergeCell ref="A210:D210"/>
    <mergeCell ref="A166:D166"/>
    <mergeCell ref="A10:D10"/>
    <mergeCell ref="A15:D15"/>
    <mergeCell ref="A84:D84"/>
    <mergeCell ref="A388:D388"/>
    <mergeCell ref="A356:D356"/>
    <mergeCell ref="A217:D217"/>
    <mergeCell ref="A273:D273"/>
    <mergeCell ref="A233:D233"/>
    <mergeCell ref="L23:L26"/>
    <mergeCell ref="A219:D219"/>
    <mergeCell ref="A425:D425"/>
    <mergeCell ref="A275:D275"/>
    <mergeCell ref="A307:D307"/>
    <mergeCell ref="A299:D299"/>
    <mergeCell ref="A244:D244"/>
    <mergeCell ref="B308:C308"/>
    <mergeCell ref="A412:D412"/>
    <mergeCell ref="A370:D370"/>
    <mergeCell ref="A421:D421"/>
    <mergeCell ref="A354:D354"/>
    <mergeCell ref="A368:D368"/>
    <mergeCell ref="A386:D386"/>
    <mergeCell ref="A406:D406"/>
    <mergeCell ref="A410:D410"/>
  </mergeCells>
  <phoneticPr fontId="6" type="noConversion"/>
  <hyperlinks>
    <hyperlink ref="B51" r:id="rId1" xr:uid="{5BF3BE64-17DC-4B31-BAAD-FC2E619D25B0}"/>
    <hyperlink ref="B52" r:id="rId2" xr:uid="{B6C80B37-E975-484D-8B60-705082A1E2FF}"/>
    <hyperlink ref="B53" r:id="rId3" xr:uid="{0FC832B7-434E-49FA-8F6E-060A28300BD9}"/>
    <hyperlink ref="B54" r:id="rId4" xr:uid="{E8FD22C4-7703-4ACD-A1A6-B022F5A2352C}"/>
    <hyperlink ref="B55" r:id="rId5" xr:uid="{087C8D0A-60D0-44C3-949B-E1FDDC3DB221}"/>
    <hyperlink ref="B56" r:id="rId6" xr:uid="{A2F6258B-7E47-4483-B98A-6FBE19D436DE}"/>
    <hyperlink ref="B57" r:id="rId7" xr:uid="{B3DB9E1E-770A-4FEE-8B5B-B3A57A5890FC}"/>
    <hyperlink ref="B58" r:id="rId8" xr:uid="{99695BBF-3B2E-45D4-A46A-424DA5BC3FF9}"/>
    <hyperlink ref="B59" r:id="rId9" xr:uid="{6E18AC19-161C-4FD6-99BE-D65029DF9DB0}"/>
    <hyperlink ref="B60" r:id="rId10" xr:uid="{8993314F-9358-40D4-9592-A69C55F62DD7}"/>
    <hyperlink ref="B61" r:id="rId11" xr:uid="{6F123278-AF4E-4659-AC7C-56D1822E83DD}"/>
    <hyperlink ref="B62" r:id="rId12" xr:uid="{E1B2B98D-8A93-4C06-95AB-388CCA187238}"/>
    <hyperlink ref="B63" r:id="rId13" xr:uid="{A844F4F1-C5D9-4920-ABE7-9DFB591FE7BE}"/>
    <hyperlink ref="B47" r:id="rId14" xr:uid="{FCB612C3-88A3-46C1-8B37-8AE56AF407BE}"/>
    <hyperlink ref="B48" r:id="rId15" xr:uid="{64FE6BC1-4B51-447B-B729-53A7B76BC9E8}"/>
    <hyperlink ref="B49" r:id="rId16" xr:uid="{1899CF6F-BB0F-4D3A-B141-4DCE56F34A37}"/>
    <hyperlink ref="B28" r:id="rId17" xr:uid="{3CDC65F5-D4B7-454D-B284-F9E8BF8F5D31}"/>
    <hyperlink ref="B29" r:id="rId18" xr:uid="{755311FF-6DC4-4614-9C6E-54D1746C7D7A}"/>
    <hyperlink ref="B34" r:id="rId19" xr:uid="{811C8C4D-7B1C-4103-95EF-C970F958DA1A}"/>
    <hyperlink ref="B35" r:id="rId20" xr:uid="{E80BC0B9-041B-4017-BBBB-36CDA99AE2FC}"/>
    <hyperlink ref="B36" r:id="rId21" xr:uid="{BF03B8EF-5983-4660-8A33-F6CF220102AE}"/>
    <hyperlink ref="B37" r:id="rId22" xr:uid="{FE75B061-E58E-4F74-9156-CA2E2ABF25E7}"/>
    <hyperlink ref="B38" r:id="rId23" xr:uid="{F07CB628-13AB-4EE9-A023-0178ACBE3E31}"/>
    <hyperlink ref="B39" r:id="rId24" xr:uid="{63E1F65B-3FAA-41DC-B3A9-59209180E7BF}"/>
    <hyperlink ref="B40" r:id="rId25" xr:uid="{0D6D4536-04FF-4B1D-ABE7-D15060C4FC96}"/>
    <hyperlink ref="B41" r:id="rId26" xr:uid="{D815B2DE-C86B-4EC0-8F01-CA9A29D30BC4}"/>
    <hyperlink ref="B42" r:id="rId27" xr:uid="{F11DE150-B4E5-421C-A0EA-22F2494D5AC2}"/>
    <hyperlink ref="B43" r:id="rId28" xr:uid="{D4AB22BD-6349-40BB-882D-D0F85200B201}"/>
    <hyperlink ref="B44" r:id="rId29" xr:uid="{E18E189E-5379-4932-B61B-F2DAE5C9D004}"/>
    <hyperlink ref="B45" r:id="rId30" xr:uid="{51D1519E-19B7-4D90-8D16-9C33A0F838E6}"/>
    <hyperlink ref="B17" r:id="rId31" xr:uid="{937A7A1B-698D-47A3-8243-351B9CC14365}"/>
    <hyperlink ref="B18" r:id="rId32" xr:uid="{8CC6D358-AC45-460C-BD72-DD67F57D6D0E}"/>
    <hyperlink ref="B23" r:id="rId33" xr:uid="{D28495B9-C353-4D35-9B6F-E88705253F35}"/>
    <hyperlink ref="B24" r:id="rId34" xr:uid="{F748259A-2571-4376-B12D-12DCADD3C1D1}"/>
    <hyperlink ref="B134:B158" r:id="rId35" display="D-DT-0051" xr:uid="{BE91C1A9-8E67-4D07-8C12-2887FB92971D}"/>
    <hyperlink ref="B86" r:id="rId36" xr:uid="{533CE438-3EE2-447A-A240-C98F73624553}"/>
    <hyperlink ref="B163" r:id="rId37" xr:uid="{E2AEA4F5-9638-4538-8452-25C821D18A07}"/>
    <hyperlink ref="B169" r:id="rId38" xr:uid="{6D1ADA84-34B6-4EE3-9E5E-ADFA142D8B9C}"/>
    <hyperlink ref="B170" r:id="rId39" xr:uid="{EFDF8167-641F-47E7-B44F-C22EE6395E7F}"/>
    <hyperlink ref="B213" r:id="rId40" xr:uid="{C911C1D7-3502-4F3B-AD41-231D7958083D}"/>
    <hyperlink ref="B214" r:id="rId41" xr:uid="{E42ACD98-911E-40E7-A21C-79694AC8EE35}"/>
    <hyperlink ref="B172" r:id="rId42" xr:uid="{CD11460F-AF44-4A23-AB3A-7D1007DC8A74}"/>
    <hyperlink ref="B202" r:id="rId43" xr:uid="{372ABA6E-A4FF-47A5-847A-F90EBA3F8F43}"/>
    <hyperlink ref="B203" r:id="rId44" xr:uid="{70BEA5DF-5E64-4B32-9AE6-48023A25BE29}"/>
    <hyperlink ref="B204" r:id="rId45" xr:uid="{F0656F8C-DF31-40DA-90D8-5963396B638C}"/>
    <hyperlink ref="B205" r:id="rId46" xr:uid="{C3D66C34-4263-4263-8977-C0E58EE3B3CE}"/>
    <hyperlink ref="B206" r:id="rId47" xr:uid="{9942D21C-A2EB-496A-81E8-9B285A69BF06}"/>
    <hyperlink ref="B207" r:id="rId48" xr:uid="{0964B633-46F3-4BF4-8E28-FC5EF66C8F59}"/>
    <hyperlink ref="B208" r:id="rId49" xr:uid="{5028C619-6002-4B7E-82B4-B4B7BB70BDCD}"/>
    <hyperlink ref="B209" r:id="rId50" xr:uid="{7D77DED4-5E1C-4672-8812-7EA91D7A9D75}"/>
    <hyperlink ref="B251:B252" r:id="rId51" display="D-DT-3034" xr:uid="{F9CC4F6A-8846-40FF-98A7-CAB897C9706C}"/>
    <hyperlink ref="B333:B339" r:id="rId52" display="D-DT-0854" xr:uid="{BE0CDBB4-A6F2-43AE-899E-4B756DE22C2C}"/>
    <hyperlink ref="B342:B343" r:id="rId53" display="D-DT-0854" xr:uid="{051FF293-47CD-4F33-AB70-A254CA02693C}"/>
    <hyperlink ref="B345:B348" r:id="rId54" display="D-DT-0854" xr:uid="{1F95FD1B-9DDC-44F3-B94A-7ADC522D9CB5}"/>
    <hyperlink ref="B283:B285" r:id="rId55" display="D-DT-0854" xr:uid="{D670C8A6-AC5D-429F-B631-62FD3E3EA1B2}"/>
    <hyperlink ref="B384" r:id="rId56" xr:uid="{80A79D2E-F963-4BA4-B527-3369639A2553}"/>
    <hyperlink ref="B315" r:id="rId57" xr:uid="{BD494849-22D6-467D-A2B6-7587E0706030}"/>
    <hyperlink ref="B371:B372" r:id="rId58" display="D-DT-0854" xr:uid="{EA6A0DA3-429A-48E7-BB67-97F73DE46466}"/>
    <hyperlink ref="B385" r:id="rId59" xr:uid="{809D4089-E7BF-401F-85E5-0EB0B02660E3}"/>
    <hyperlink ref="B376" r:id="rId60" xr:uid="{91E6F69F-2A38-4511-A8BF-7B65CBBF9FFF}"/>
    <hyperlink ref="B377:B382" r:id="rId61" display="D-DT-8014" xr:uid="{A9FACC7F-DCA4-44C3-8781-5A6A8E101A92}"/>
    <hyperlink ref="B349" r:id="rId62" xr:uid="{00920C67-38DC-43FF-8FD7-70AC7F7538D6}"/>
    <hyperlink ref="B373:B375" r:id="rId63" display="D-DT-0854" xr:uid="{7B2043D5-63E2-498D-8326-85463883973B}"/>
    <hyperlink ref="B316:B318" r:id="rId64" display="D-DT-0854" xr:uid="{0CA2223A-6544-4FE0-8E3D-F9ABB4D5049A}"/>
    <hyperlink ref="B25" r:id="rId65" xr:uid="{FDB6AE31-7295-48B9-8E77-59EEEF41D8ED}"/>
    <hyperlink ref="B26" r:id="rId66" xr:uid="{1B3D0DEE-D4B2-4C93-A7F1-19BF14A47B82}"/>
    <hyperlink ref="B19" r:id="rId67" xr:uid="{25D41C1D-4702-4B87-BB85-2FA550B8A7FE}"/>
    <hyperlink ref="B20" r:id="rId68" xr:uid="{8FC12EFC-7715-4ABC-B5FF-F9035904B53C}"/>
    <hyperlink ref="B21" r:id="rId69" xr:uid="{53D66A64-5DD5-41A6-9DAE-40FDDD60F0D9}"/>
    <hyperlink ref="B171" r:id="rId70" display="D-DT-0342" xr:uid="{F429D2D2-1500-46DC-8624-ED1E35D45EA8}"/>
    <hyperlink ref="B215" r:id="rId71" display="D-DT-0342" xr:uid="{2F6B0544-8D4A-4D5B-BA4D-70EF805478D0}"/>
    <hyperlink ref="B267" r:id="rId72" xr:uid="{B0B47A10-8832-4996-B8D4-8A8BF4145E41}"/>
    <hyperlink ref="B331" r:id="rId73" xr:uid="{9598BA6B-3FD5-4621-BF46-7935FB2D0658}"/>
    <hyperlink ref="B343" r:id="rId74" xr:uid="{4BBDD5B0-C8C0-4E26-91E4-7D71EAEB142A}"/>
    <hyperlink ref="B22" r:id="rId75" xr:uid="{8C6E2034-7E69-4BD3-8E82-D5140075C835}"/>
    <hyperlink ref="B216" r:id="rId76" xr:uid="{0125FA3F-E798-4467-8E42-DCF10D870E0B}"/>
    <hyperlink ref="B269:B272" r:id="rId77" display="D-DT-3236" xr:uid="{DDE43958-0496-4E82-A8A3-78ECBE18D1DE}"/>
    <hyperlink ref="B276" r:id="rId78" xr:uid="{FCA26F5A-8D65-4960-ABAD-DBEB5D7EA964}"/>
    <hyperlink ref="B278" r:id="rId79" xr:uid="{6028E7E5-140C-42DD-A531-8F10465C59B7}"/>
    <hyperlink ref="B65" r:id="rId80" xr:uid="{EDFBC668-B2AC-4953-A8A3-B411F0AC6E5A}"/>
    <hyperlink ref="B66" r:id="rId81" xr:uid="{C7D30E5B-292C-4C9A-BA1D-2D28E01DD433}"/>
    <hyperlink ref="B67" r:id="rId82" xr:uid="{701C3BE8-415B-4D76-98F0-C735605AAE24}"/>
    <hyperlink ref="B68" r:id="rId83" xr:uid="{CCFD2307-5469-4B54-9408-FB95157884E3}"/>
    <hyperlink ref="B70" r:id="rId84" xr:uid="{4242FCC8-368D-4386-ABEE-AB34989F81D6}"/>
    <hyperlink ref="B72" r:id="rId85" xr:uid="{841DB014-E074-4B9D-A123-131AE0AF9C28}"/>
    <hyperlink ref="B73" r:id="rId86" xr:uid="{BF5237FE-9898-4CF1-9ABE-249310796259}"/>
    <hyperlink ref="B75" r:id="rId87" xr:uid="{BC53D880-A1CE-4705-8A17-3568A3A3BDE2}"/>
    <hyperlink ref="B69" r:id="rId88" display="D-DT-0330" xr:uid="{291231ED-E037-42B2-98B2-E2640CE6B5B6}"/>
    <hyperlink ref="B71" r:id="rId89" display="D-DT-0330" xr:uid="{1AB7E61E-D69C-4961-A214-F475D53AA68A}"/>
    <hyperlink ref="B74" r:id="rId90" display="D-DT-0330" xr:uid="{7EF56D6C-1CF6-4B79-87AB-7FDE41503F3F}"/>
    <hyperlink ref="B76" r:id="rId91" display="D-DT-0330" xr:uid="{F95FFD65-8439-41CC-8654-64111E00B893}"/>
    <hyperlink ref="B77" r:id="rId92" display="D-DT-0330" xr:uid="{D1126BE0-CDEE-4D22-A7E2-A2BB0FFA3A29}"/>
    <hyperlink ref="B78" r:id="rId93" display="D-DT-0330" xr:uid="{73337D02-29BD-4A6A-9B99-F2E581533C20}"/>
    <hyperlink ref="B79" r:id="rId94" display="D-DT-0330" xr:uid="{EACE081F-A3EC-4928-A566-8A33DF13B158}"/>
    <hyperlink ref="B81" r:id="rId95" display="D-DT-1650" xr:uid="{A8E965C4-79CE-4D27-8ED6-B5E5BF8AA20A}"/>
    <hyperlink ref="B165" r:id="rId96" display="D-DT-1650" xr:uid="{7A6E2667-2C85-46C1-A87F-E90AA87D91D8}"/>
    <hyperlink ref="B284:B285" r:id="rId97" display="D-DT-0854" xr:uid="{4DA1FC58-A77D-463B-A230-DC4D37FB4B9F}"/>
    <hyperlink ref="B280" r:id="rId98" xr:uid="{413A1AA5-942B-4B9D-ADC1-48CABF31AEEA}"/>
    <hyperlink ref="B283" r:id="rId99" xr:uid="{E744FA0D-2C17-401C-A3FA-90961929EDEC}"/>
    <hyperlink ref="B290" r:id="rId100" xr:uid="{550C1EDC-6A10-448B-8F92-5A777BF0BE80}"/>
    <hyperlink ref="B30" r:id="rId101" xr:uid="{065093AD-7318-4C9E-A668-D3F70D2962C9}"/>
    <hyperlink ref="B31" r:id="rId102" xr:uid="{599FCDD9-3D3F-45FF-AD79-0476FE5EE879}"/>
    <hyperlink ref="B32" r:id="rId103" xr:uid="{4509DEEA-8F2B-44BF-8168-168A1E180A06}"/>
    <hyperlink ref="B33" r:id="rId104" xr:uid="{0E762373-196B-4CB9-8E63-37E12015EAD7}"/>
    <hyperlink ref="B304" r:id="rId105" xr:uid="{526B708D-0D2A-4493-9995-AEFEC86CF989}"/>
    <hyperlink ref="B312" r:id="rId106" xr:uid="{DC13CC65-20C4-4A87-86E9-01D5829D7591}"/>
    <hyperlink ref="B302:B303" r:id="rId107" display="D-DT-0384" xr:uid="{1560F9E5-B66C-4E11-BC2C-F5EEC47C1EDA}"/>
    <hyperlink ref="B301" r:id="rId108" xr:uid="{BB1FE27E-AC90-4495-A7A6-4070106D165B}"/>
    <hyperlink ref="B277" r:id="rId109" xr:uid="{FE9CFF0D-9CE1-43E7-B028-D16B7AEFF120}"/>
    <hyperlink ref="B335" r:id="rId110" xr:uid="{5A6F7D15-C720-424B-842E-9C3BF005AB8A}"/>
    <hyperlink ref="B336" r:id="rId111" xr:uid="{8E7FF54A-8F0F-4921-B9B1-322F2CFA1DF7}"/>
    <hyperlink ref="B340" r:id="rId112" xr:uid="{C8BF439B-B411-4717-BF0A-2473480EAA82}"/>
    <hyperlink ref="B378" r:id="rId113" xr:uid="{8BFD1A3A-36AB-437C-892A-263E98226CFE}"/>
    <hyperlink ref="B379" r:id="rId114" xr:uid="{F24A54FC-524E-48EC-830F-82EEA5224D86}"/>
    <hyperlink ref="B383" r:id="rId115" xr:uid="{C254DA97-6599-4C16-8EF8-1E4B64C149DF}"/>
    <hyperlink ref="B87:B89" r:id="rId116" display="D-DT-0058" xr:uid="{E89ACD4C-94CB-4F60-8E84-F2F63AFADC2E}"/>
    <hyperlink ref="B135:B161" r:id="rId117" display="D-DT-0051" xr:uid="{139DA5E5-6FA8-4359-97A2-A5B7636FF483}"/>
    <hyperlink ref="B220:B221" r:id="rId118" display="D-DT-3055" xr:uid="{6104F34D-0FB8-4502-98AD-087C84A463F8}"/>
    <hyperlink ref="B221:B230" r:id="rId119" display="D-DT-3055" xr:uid="{36D415E7-59B3-455D-89D2-AB28A4FDF101}"/>
    <hyperlink ref="B291:B292" r:id="rId120" display="D-DT-3176" xr:uid="{983EB06E-E715-48D6-9014-7783E679F6B9}"/>
    <hyperlink ref="B293" r:id="rId121" xr:uid="{A4FB6931-6428-4211-AC50-4B7DEFA2211D}"/>
  </hyperlinks>
  <printOptions horizontalCentered="1"/>
  <pageMargins left="3.937007874015748E-2" right="3.937007874015748E-2" top="0.15748031496062992" bottom="0.15748031496062992" header="0" footer="0"/>
  <pageSetup paperSize="9" scale="43" fitToHeight="0" orientation="portrait" r:id="rId12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64176B-4B7E-4753-886F-DC0D89595319}">
  <sheetPr>
    <pageSetUpPr fitToPage="1"/>
  </sheetPr>
  <dimension ref="A1:BR26"/>
  <sheetViews>
    <sheetView view="pageBreakPreview" zoomScale="80" zoomScaleNormal="120" zoomScaleSheetLayoutView="80" workbookViewId="0">
      <selection activeCell="A20" sqref="A20"/>
    </sheetView>
  </sheetViews>
  <sheetFormatPr defaultColWidth="8.875" defaultRowHeight="14.4" x14ac:dyDescent="0.2"/>
  <cols>
    <col min="1" max="1" width="12.625" style="83" customWidth="1"/>
    <col min="2" max="2" width="53" style="83" customWidth="1"/>
    <col min="3" max="3" width="7.125" style="84" customWidth="1"/>
    <col min="4" max="4" width="10.25" style="84" customWidth="1"/>
    <col min="5" max="5" width="10.25" style="85" customWidth="1"/>
    <col min="6" max="6" width="14" style="85" customWidth="1"/>
    <col min="7" max="16384" width="8.875" style="83"/>
  </cols>
  <sheetData>
    <row r="1" spans="1:70" s="21" customFormat="1" ht="17.7" customHeight="1" x14ac:dyDescent="0.2">
      <c r="A1" s="21" t="s">
        <v>191</v>
      </c>
      <c r="C1" s="123" t="s">
        <v>192</v>
      </c>
      <c r="D1" s="18"/>
      <c r="E1" s="18"/>
      <c r="F1" s="90"/>
    </row>
    <row r="2" spans="1:70" s="21" customFormat="1" ht="17.7" customHeight="1" x14ac:dyDescent="0.2">
      <c r="A2" s="21" t="s">
        <v>193</v>
      </c>
      <c r="C2" s="123" t="s">
        <v>194</v>
      </c>
      <c r="D2" s="18"/>
      <c r="E2" s="18"/>
      <c r="F2" s="90"/>
    </row>
    <row r="3" spans="1:70" s="21" customFormat="1" ht="17.7" customHeight="1" x14ac:dyDescent="0.2">
      <c r="A3" s="21" t="s">
        <v>195</v>
      </c>
      <c r="C3" s="18"/>
      <c r="D3" s="18"/>
      <c r="E3" s="18"/>
      <c r="F3" s="90"/>
    </row>
    <row r="4" spans="1:70" s="21" customFormat="1" ht="17.7" customHeight="1" thickBot="1" x14ac:dyDescent="0.25">
      <c r="A4" s="21" t="s">
        <v>196</v>
      </c>
      <c r="C4" s="18"/>
      <c r="D4" s="18"/>
      <c r="E4" s="18"/>
      <c r="F4" s="90"/>
    </row>
    <row r="5" spans="1:70" s="168" customFormat="1" ht="27.65" customHeight="1" x14ac:dyDescent="0.2">
      <c r="A5" s="311" t="s">
        <v>306</v>
      </c>
      <c r="B5" s="312"/>
      <c r="C5" s="312"/>
      <c r="D5" s="312"/>
      <c r="E5" s="312"/>
      <c r="F5" s="315"/>
      <c r="G5" s="83"/>
      <c r="H5" s="83"/>
      <c r="I5" s="83"/>
      <c r="J5" s="83"/>
      <c r="K5" s="83"/>
      <c r="L5" s="83"/>
      <c r="M5" s="83"/>
      <c r="N5" s="83"/>
      <c r="O5" s="83"/>
      <c r="P5" s="83"/>
      <c r="Q5" s="83"/>
      <c r="R5" s="83"/>
      <c r="S5" s="83"/>
      <c r="T5" s="83"/>
      <c r="U5" s="83"/>
      <c r="V5" s="83"/>
      <c r="W5" s="83"/>
      <c r="X5" s="83"/>
      <c r="Y5" s="83"/>
      <c r="Z5" s="83"/>
      <c r="AA5" s="83"/>
      <c r="AB5" s="83"/>
      <c r="AC5" s="83"/>
      <c r="AD5" s="83"/>
      <c r="AE5" s="83"/>
      <c r="AF5" s="83"/>
      <c r="AG5" s="83"/>
      <c r="AH5" s="83"/>
      <c r="AI5" s="83"/>
      <c r="AJ5" s="83"/>
      <c r="AK5" s="83"/>
      <c r="AL5" s="83"/>
      <c r="AM5" s="83"/>
      <c r="AN5" s="83"/>
      <c r="AO5" s="83"/>
      <c r="AP5" s="83"/>
      <c r="AQ5" s="83"/>
      <c r="AR5" s="83"/>
      <c r="AS5" s="83"/>
      <c r="AT5" s="83"/>
      <c r="AU5" s="83"/>
      <c r="AV5" s="83"/>
      <c r="AW5" s="83"/>
      <c r="AX5" s="83"/>
      <c r="AY5" s="83"/>
      <c r="AZ5" s="83"/>
      <c r="BA5" s="83"/>
      <c r="BB5" s="83"/>
      <c r="BC5" s="83"/>
      <c r="BD5" s="83"/>
      <c r="BE5" s="83"/>
      <c r="BF5" s="83"/>
      <c r="BG5" s="83"/>
      <c r="BH5" s="83"/>
      <c r="BI5" s="83"/>
      <c r="BJ5" s="83"/>
      <c r="BK5" s="83"/>
      <c r="BL5" s="83"/>
      <c r="BM5" s="83"/>
      <c r="BN5" s="83"/>
      <c r="BO5" s="83"/>
      <c r="BP5" s="83"/>
      <c r="BQ5" s="83"/>
      <c r="BR5" s="83"/>
    </row>
    <row r="6" spans="1:70" s="168" customFormat="1" ht="28.8" x14ac:dyDescent="0.2">
      <c r="A6" s="127" t="s">
        <v>307</v>
      </c>
      <c r="B6" s="62" t="s">
        <v>199</v>
      </c>
      <c r="C6" s="62" t="s">
        <v>200</v>
      </c>
      <c r="D6" s="87" t="s">
        <v>311</v>
      </c>
      <c r="E6" s="63" t="s">
        <v>201</v>
      </c>
      <c r="F6" s="146" t="s">
        <v>202</v>
      </c>
      <c r="G6" s="83"/>
      <c r="H6" s="83"/>
      <c r="I6" s="83"/>
      <c r="J6" s="83"/>
      <c r="K6" s="83"/>
      <c r="L6" s="83"/>
      <c r="M6" s="83"/>
      <c r="N6" s="83"/>
      <c r="O6" s="83"/>
      <c r="P6" s="83"/>
      <c r="Q6" s="83"/>
      <c r="R6" s="83"/>
      <c r="S6" s="83"/>
      <c r="T6" s="83"/>
      <c r="U6" s="83"/>
      <c r="V6" s="83"/>
      <c r="W6" s="83"/>
      <c r="X6" s="83"/>
      <c r="Y6" s="83"/>
      <c r="Z6" s="83"/>
      <c r="AA6" s="83"/>
      <c r="AB6" s="83"/>
      <c r="AC6" s="83"/>
      <c r="AD6" s="83"/>
      <c r="AE6" s="83"/>
      <c r="AF6" s="83"/>
      <c r="AG6" s="83"/>
      <c r="AH6" s="83"/>
      <c r="AI6" s="83"/>
      <c r="AJ6" s="83"/>
      <c r="AK6" s="83"/>
      <c r="AL6" s="83"/>
      <c r="AM6" s="83"/>
      <c r="AN6" s="83"/>
      <c r="AO6" s="83"/>
      <c r="AP6" s="83"/>
      <c r="AQ6" s="83"/>
      <c r="AR6" s="83"/>
      <c r="AS6" s="83"/>
      <c r="AT6" s="83"/>
      <c r="AU6" s="83"/>
      <c r="AV6" s="83"/>
      <c r="AW6" s="83"/>
      <c r="AX6" s="83"/>
      <c r="AY6" s="83"/>
      <c r="AZ6" s="83"/>
      <c r="BA6" s="83"/>
      <c r="BB6" s="83"/>
      <c r="BC6" s="83"/>
      <c r="BD6" s="83"/>
      <c r="BE6" s="83"/>
      <c r="BF6" s="83"/>
      <c r="BG6" s="83"/>
      <c r="BH6" s="83"/>
      <c r="BI6" s="83"/>
      <c r="BJ6" s="83"/>
      <c r="BK6" s="83"/>
      <c r="BL6" s="83"/>
      <c r="BM6" s="83"/>
      <c r="BN6" s="83"/>
      <c r="BO6" s="83"/>
      <c r="BP6" s="83"/>
      <c r="BQ6" s="83"/>
      <c r="BR6" s="83"/>
    </row>
    <row r="7" spans="1:70" s="168" customFormat="1" ht="19.149999999999999" customHeight="1" x14ac:dyDescent="0.2">
      <c r="A7" s="127" t="s">
        <v>566</v>
      </c>
      <c r="B7" s="87" t="s">
        <v>203</v>
      </c>
      <c r="C7" s="169"/>
      <c r="D7" s="76"/>
      <c r="E7" s="74"/>
      <c r="F7" s="146"/>
      <c r="G7" s="83"/>
      <c r="H7" s="83"/>
      <c r="I7" s="83"/>
      <c r="J7" s="83"/>
      <c r="K7" s="83"/>
      <c r="L7" s="83"/>
      <c r="M7" s="83"/>
      <c r="N7" s="83"/>
      <c r="O7" s="83"/>
      <c r="P7" s="83"/>
      <c r="Q7" s="83"/>
      <c r="R7" s="83"/>
      <c r="S7" s="83"/>
      <c r="T7" s="83"/>
      <c r="U7" s="83"/>
      <c r="V7" s="83"/>
      <c r="W7" s="83"/>
      <c r="X7" s="83"/>
      <c r="Y7" s="83"/>
      <c r="Z7" s="83"/>
      <c r="AA7" s="83"/>
      <c r="AB7" s="83"/>
      <c r="AC7" s="83"/>
      <c r="AD7" s="83"/>
      <c r="AE7" s="83"/>
      <c r="AF7" s="83"/>
      <c r="AG7" s="83"/>
      <c r="AH7" s="83"/>
      <c r="AI7" s="83"/>
      <c r="AJ7" s="83"/>
      <c r="AK7" s="83"/>
      <c r="AL7" s="83"/>
      <c r="AM7" s="83"/>
      <c r="AN7" s="83"/>
      <c r="AO7" s="83"/>
      <c r="AP7" s="83"/>
      <c r="AQ7" s="83"/>
      <c r="AR7" s="83"/>
      <c r="AS7" s="83"/>
      <c r="AT7" s="83"/>
      <c r="AU7" s="83"/>
      <c r="AV7" s="83"/>
      <c r="AW7" s="83"/>
      <c r="AX7" s="83"/>
      <c r="AY7" s="83"/>
      <c r="AZ7" s="83"/>
      <c r="BA7" s="83"/>
      <c r="BB7" s="83"/>
      <c r="BC7" s="83"/>
      <c r="BD7" s="83"/>
      <c r="BE7" s="83"/>
      <c r="BF7" s="83"/>
      <c r="BG7" s="83"/>
      <c r="BH7" s="83"/>
      <c r="BI7" s="83"/>
      <c r="BJ7" s="83"/>
      <c r="BK7" s="83"/>
      <c r="BL7" s="83"/>
      <c r="BM7" s="83"/>
      <c r="BN7" s="83"/>
      <c r="BO7" s="83"/>
      <c r="BP7" s="83"/>
      <c r="BQ7" s="83"/>
      <c r="BR7" s="83"/>
    </row>
    <row r="8" spans="1:70" s="170" customFormat="1" ht="56" customHeight="1" x14ac:dyDescent="0.2">
      <c r="A8" s="303" t="s">
        <v>293</v>
      </c>
      <c r="B8" s="304"/>
      <c r="C8" s="304"/>
      <c r="D8" s="304"/>
      <c r="E8" s="304"/>
      <c r="F8" s="316"/>
      <c r="G8" s="254"/>
      <c r="H8" s="254"/>
      <c r="I8" s="254"/>
      <c r="J8" s="254"/>
      <c r="K8" s="254"/>
      <c r="L8" s="254"/>
      <c r="M8" s="254"/>
      <c r="N8" s="254"/>
      <c r="O8" s="254"/>
      <c r="P8" s="254"/>
      <c r="Q8" s="254"/>
      <c r="R8" s="254"/>
      <c r="S8" s="254"/>
      <c r="T8" s="254"/>
      <c r="U8" s="254"/>
      <c r="V8" s="254"/>
      <c r="W8" s="254"/>
      <c r="X8" s="254"/>
      <c r="Y8" s="254"/>
      <c r="Z8" s="254"/>
      <c r="AA8" s="254"/>
      <c r="AB8" s="254"/>
      <c r="AC8" s="254"/>
      <c r="AD8" s="254"/>
      <c r="AE8" s="254"/>
      <c r="AF8" s="254"/>
      <c r="AG8" s="254"/>
      <c r="AH8" s="254"/>
      <c r="AI8" s="254"/>
      <c r="AJ8" s="254"/>
      <c r="AK8" s="254"/>
      <c r="AL8" s="254"/>
      <c r="AM8" s="254"/>
      <c r="AN8" s="254"/>
      <c r="AO8" s="254"/>
      <c r="AP8" s="254"/>
      <c r="AQ8" s="254"/>
      <c r="AR8" s="254"/>
      <c r="AS8" s="254"/>
      <c r="AT8" s="254"/>
      <c r="AU8" s="254"/>
      <c r="AV8" s="254"/>
      <c r="AW8" s="254"/>
      <c r="AX8" s="254"/>
      <c r="AY8" s="254"/>
      <c r="AZ8" s="254"/>
      <c r="BA8" s="254"/>
      <c r="BB8" s="254"/>
      <c r="BC8" s="254"/>
      <c r="BD8" s="254"/>
      <c r="BE8" s="254"/>
      <c r="BF8" s="254"/>
      <c r="BG8" s="254"/>
      <c r="BH8" s="254"/>
      <c r="BI8" s="254"/>
      <c r="BJ8" s="254"/>
      <c r="BK8" s="254"/>
      <c r="BL8" s="254"/>
      <c r="BM8" s="254"/>
      <c r="BN8" s="254"/>
      <c r="BO8" s="254"/>
      <c r="BP8" s="254"/>
      <c r="BQ8" s="254"/>
      <c r="BR8" s="254"/>
    </row>
    <row r="9" spans="1:70" ht="19.149999999999999" customHeight="1" x14ac:dyDescent="0.2">
      <c r="A9" s="128">
        <v>1.1000000000000001</v>
      </c>
      <c r="B9" s="41" t="s">
        <v>286</v>
      </c>
      <c r="C9" s="167" t="s">
        <v>17</v>
      </c>
      <c r="D9" s="11"/>
      <c r="E9" s="81"/>
      <c r="F9" s="164">
        <f>D9*E9</f>
        <v>0</v>
      </c>
    </row>
    <row r="10" spans="1:70" ht="19.149999999999999" customHeight="1" x14ac:dyDescent="0.2">
      <c r="A10" s="128">
        <v>1.2000000000000002</v>
      </c>
      <c r="B10" s="41" t="s">
        <v>226</v>
      </c>
      <c r="C10" s="167" t="s">
        <v>17</v>
      </c>
      <c r="D10" s="11"/>
      <c r="E10" s="81"/>
      <c r="F10" s="164">
        <f t="shared" ref="F10:F18" si="0">D10*E10</f>
        <v>0</v>
      </c>
    </row>
    <row r="11" spans="1:70" ht="19.149999999999999" customHeight="1" x14ac:dyDescent="0.2">
      <c r="A11" s="128">
        <v>1.3</v>
      </c>
      <c r="B11" s="41" t="s">
        <v>133</v>
      </c>
      <c r="C11" s="167" t="s">
        <v>17</v>
      </c>
      <c r="D11" s="11"/>
      <c r="E11" s="81"/>
      <c r="F11" s="164">
        <f t="shared" si="0"/>
        <v>0</v>
      </c>
    </row>
    <row r="12" spans="1:70" ht="19.149999999999999" customHeight="1" x14ac:dyDescent="0.2">
      <c r="A12" s="128">
        <v>1.4000000000000001</v>
      </c>
      <c r="B12" s="41" t="s">
        <v>134</v>
      </c>
      <c r="C12" s="167" t="s">
        <v>17</v>
      </c>
      <c r="D12" s="82"/>
      <c r="E12" s="81"/>
      <c r="F12" s="164">
        <f t="shared" si="0"/>
        <v>0</v>
      </c>
    </row>
    <row r="13" spans="1:70" ht="19.149999999999999" customHeight="1" x14ac:dyDescent="0.2">
      <c r="A13" s="128">
        <v>1.5</v>
      </c>
      <c r="B13" s="41" t="s">
        <v>135</v>
      </c>
      <c r="C13" s="167" t="s">
        <v>17</v>
      </c>
      <c r="D13" s="11"/>
      <c r="E13" s="81"/>
      <c r="F13" s="164">
        <f t="shared" si="0"/>
        <v>0</v>
      </c>
    </row>
    <row r="14" spans="1:70" ht="19.149999999999999" customHeight="1" x14ac:dyDescent="0.2">
      <c r="A14" s="128">
        <v>1.6</v>
      </c>
      <c r="B14" s="41" t="s">
        <v>136</v>
      </c>
      <c r="C14" s="167" t="s">
        <v>17</v>
      </c>
      <c r="D14" s="11"/>
      <c r="E14" s="81"/>
      <c r="F14" s="164">
        <f t="shared" si="0"/>
        <v>0</v>
      </c>
    </row>
    <row r="15" spans="1:70" ht="19.149999999999999" customHeight="1" x14ac:dyDescent="0.2">
      <c r="A15" s="128">
        <v>1.7000000000000002</v>
      </c>
      <c r="B15" s="41" t="s">
        <v>137</v>
      </c>
      <c r="C15" s="167" t="s">
        <v>17</v>
      </c>
      <c r="D15" s="11"/>
      <c r="E15" s="81"/>
      <c r="F15" s="164">
        <f t="shared" si="0"/>
        <v>0</v>
      </c>
    </row>
    <row r="16" spans="1:70" ht="19.149999999999999" customHeight="1" x14ac:dyDescent="0.2">
      <c r="A16" s="128">
        <v>1.8000000000000003</v>
      </c>
      <c r="B16" s="41" t="s">
        <v>138</v>
      </c>
      <c r="C16" s="167" t="s">
        <v>17</v>
      </c>
      <c r="D16" s="11"/>
      <c r="E16" s="81"/>
      <c r="F16" s="164">
        <f t="shared" si="0"/>
        <v>0</v>
      </c>
    </row>
    <row r="17" spans="1:6" ht="19.149999999999999" customHeight="1" x14ac:dyDescent="0.2">
      <c r="A17" s="128">
        <v>1.9000000000000001</v>
      </c>
      <c r="B17" s="41" t="s">
        <v>139</v>
      </c>
      <c r="C17" s="167" t="s">
        <v>17</v>
      </c>
      <c r="D17" s="11"/>
      <c r="E17" s="81"/>
      <c r="F17" s="164">
        <f t="shared" si="0"/>
        <v>0</v>
      </c>
    </row>
    <row r="18" spans="1:6" ht="19.149999999999999" customHeight="1" thickBot="1" x14ac:dyDescent="0.25">
      <c r="A18" s="131">
        <v>1.1000000000000001</v>
      </c>
      <c r="B18" s="41" t="s">
        <v>140</v>
      </c>
      <c r="C18" s="167" t="s">
        <v>17</v>
      </c>
      <c r="D18" s="11"/>
      <c r="E18" s="81"/>
      <c r="F18" s="164">
        <f t="shared" si="0"/>
        <v>0</v>
      </c>
    </row>
    <row r="19" spans="1:6" s="171" customFormat="1" ht="29" customHeight="1" thickBot="1" x14ac:dyDescent="0.25">
      <c r="A19" s="317" t="s">
        <v>570</v>
      </c>
      <c r="B19" s="318"/>
      <c r="C19" s="318"/>
      <c r="D19" s="318"/>
      <c r="E19" s="318"/>
      <c r="F19" s="238">
        <f>SUM(F9:F18)</f>
        <v>0</v>
      </c>
    </row>
    <row r="20" spans="1:6" s="34" customFormat="1" ht="23.4" customHeight="1" x14ac:dyDescent="0.2">
      <c r="A20" s="122" t="s">
        <v>302</v>
      </c>
      <c r="B20" s="124"/>
      <c r="C20" s="119" t="s">
        <v>301</v>
      </c>
      <c r="D20" s="108"/>
      <c r="E20" s="109"/>
      <c r="F20" s="109"/>
    </row>
    <row r="21" spans="1:6" s="16" customFormat="1" ht="23.4" customHeight="1" x14ac:dyDescent="0.2">
      <c r="A21" s="122" t="s">
        <v>303</v>
      </c>
      <c r="B21" s="120"/>
      <c r="C21" s="119" t="s">
        <v>301</v>
      </c>
      <c r="D21" s="89"/>
      <c r="E21" s="18"/>
      <c r="F21" s="18"/>
    </row>
    <row r="22" spans="1:6" s="16" customFormat="1" ht="23.4" customHeight="1" x14ac:dyDescent="0.2">
      <c r="A22" s="122" t="s">
        <v>304</v>
      </c>
      <c r="B22" s="120"/>
      <c r="C22" s="119" t="s">
        <v>301</v>
      </c>
      <c r="D22" s="89"/>
      <c r="E22" s="18"/>
      <c r="F22" s="18"/>
    </row>
    <row r="23" spans="1:6" s="16" customFormat="1" ht="23.4" customHeight="1" x14ac:dyDescent="0.2">
      <c r="A23" s="122" t="s">
        <v>305</v>
      </c>
      <c r="B23" s="120"/>
      <c r="C23" s="119" t="s">
        <v>301</v>
      </c>
      <c r="D23" s="89"/>
      <c r="E23" s="18"/>
      <c r="F23" s="18"/>
    </row>
    <row r="24" spans="1:6" s="30" customFormat="1" ht="15.05" x14ac:dyDescent="0.2">
      <c r="A24" s="27"/>
      <c r="B24" s="31"/>
      <c r="C24" s="32"/>
      <c r="D24" s="88"/>
      <c r="E24" s="29"/>
      <c r="F24" s="29"/>
    </row>
    <row r="25" spans="1:6" s="30" customFormat="1" ht="15.05" x14ac:dyDescent="0.2">
      <c r="B25" s="33"/>
      <c r="C25" s="28"/>
      <c r="D25" s="88"/>
      <c r="E25" s="29"/>
      <c r="F25" s="29"/>
    </row>
    <row r="26" spans="1:6" s="30" customFormat="1" ht="15.05" x14ac:dyDescent="0.2">
      <c r="B26" s="33"/>
      <c r="C26" s="28"/>
      <c r="D26" s="88"/>
      <c r="E26" s="29"/>
      <c r="F26" s="29"/>
    </row>
  </sheetData>
  <mergeCells count="3">
    <mergeCell ref="A5:F5"/>
    <mergeCell ref="A8:F8"/>
    <mergeCell ref="A19:E19"/>
  </mergeCells>
  <printOptions horizontalCentered="1"/>
  <pageMargins left="3.937007874015748E-2" right="3.937007874015748E-2" top="0.15748031496062992" bottom="0.15748031496062992" header="0" footer="0"/>
  <pageSetup paperSize="9" scale="99"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F50833-5845-40CE-A85A-D4125139BD02}">
  <dimension ref="A1:K17"/>
  <sheetViews>
    <sheetView workbookViewId="0">
      <selection activeCell="D19" sqref="D19"/>
    </sheetView>
  </sheetViews>
  <sheetFormatPr defaultColWidth="8.75" defaultRowHeight="14.4" x14ac:dyDescent="0.2"/>
  <cols>
    <col min="1" max="1" width="18" style="8" customWidth="1"/>
    <col min="2" max="2" width="39.875" style="8" customWidth="1"/>
    <col min="3" max="3" width="6.125" style="8" customWidth="1"/>
    <col min="4" max="4" width="9" style="247" customWidth="1"/>
    <col min="5" max="5" width="29" style="20" customWidth="1"/>
    <col min="6" max="6" width="7.875" style="20" customWidth="1"/>
    <col min="7" max="7" width="10" style="7" customWidth="1"/>
    <col min="8" max="16384" width="8.75" style="8"/>
  </cols>
  <sheetData>
    <row r="1" spans="1:11" s="21" customFormat="1" ht="20.95" customHeight="1" x14ac:dyDescent="0.2">
      <c r="A1" s="21" t="s">
        <v>191</v>
      </c>
      <c r="B1" s="22" t="s">
        <v>192</v>
      </c>
      <c r="D1" s="241"/>
      <c r="F1" s="18"/>
      <c r="G1" s="18"/>
      <c r="H1" s="18"/>
      <c r="I1" s="18"/>
    </row>
    <row r="2" spans="1:11" s="21" customFormat="1" ht="20.95" customHeight="1" x14ac:dyDescent="0.2">
      <c r="A2" s="21" t="s">
        <v>193</v>
      </c>
      <c r="B2" s="22" t="s">
        <v>194</v>
      </c>
      <c r="D2" s="241"/>
      <c r="F2" s="18"/>
      <c r="G2" s="18"/>
      <c r="H2" s="18"/>
      <c r="I2" s="18"/>
    </row>
    <row r="3" spans="1:11" s="21" customFormat="1" ht="20.95" customHeight="1" x14ac:dyDescent="0.2">
      <c r="A3" s="21" t="s">
        <v>195</v>
      </c>
      <c r="B3" s="22"/>
      <c r="D3" s="241"/>
      <c r="F3" s="18"/>
      <c r="G3" s="18"/>
      <c r="H3" s="18"/>
      <c r="I3" s="18"/>
    </row>
    <row r="4" spans="1:11" s="21" customFormat="1" ht="20.95" customHeight="1" thickBot="1" x14ac:dyDescent="0.25">
      <c r="A4" s="21" t="s">
        <v>196</v>
      </c>
      <c r="B4" s="22"/>
      <c r="D4" s="241"/>
      <c r="F4" s="18"/>
      <c r="G4" s="18"/>
      <c r="H4" s="18"/>
      <c r="I4" s="18"/>
    </row>
    <row r="5" spans="1:11" ht="33.049999999999997" customHeight="1" x14ac:dyDescent="0.2">
      <c r="A5" s="175" t="s">
        <v>568</v>
      </c>
      <c r="B5" s="176" t="s">
        <v>499</v>
      </c>
      <c r="C5" s="322" t="s">
        <v>197</v>
      </c>
      <c r="D5" s="323"/>
      <c r="E5" s="323"/>
      <c r="F5" s="324"/>
    </row>
    <row r="6" spans="1:11" ht="47" customHeight="1" x14ac:dyDescent="0.2">
      <c r="A6" s="177"/>
      <c r="B6" s="5" t="s">
        <v>199</v>
      </c>
      <c r="C6" s="5" t="s">
        <v>494</v>
      </c>
      <c r="D6" s="242" t="s">
        <v>495</v>
      </c>
      <c r="E6" s="6" t="s">
        <v>496</v>
      </c>
      <c r="F6" s="178" t="s">
        <v>497</v>
      </c>
    </row>
    <row r="7" spans="1:11" ht="45" customHeight="1" x14ac:dyDescent="0.2">
      <c r="A7" s="319" t="s">
        <v>498</v>
      </c>
      <c r="B7" s="320"/>
      <c r="C7" s="23"/>
      <c r="D7" s="243"/>
      <c r="E7" s="10"/>
      <c r="F7" s="179"/>
    </row>
    <row r="8" spans="1:11" ht="20.65" customHeight="1" thickBot="1" x14ac:dyDescent="0.25">
      <c r="A8" s="134">
        <v>1.1000000000000001</v>
      </c>
      <c r="B8" s="136" t="s">
        <v>493</v>
      </c>
      <c r="C8" s="240"/>
      <c r="D8" s="244">
        <v>0</v>
      </c>
      <c r="E8" s="15">
        <f>C8*D8</f>
        <v>0</v>
      </c>
      <c r="F8" s="180">
        <f>SUM(E8,D8)</f>
        <v>0</v>
      </c>
    </row>
    <row r="9" spans="1:11" s="33" customFormat="1" ht="24.55" customHeight="1" thickBot="1" x14ac:dyDescent="0.25">
      <c r="A9" s="181"/>
      <c r="B9" s="321" t="s">
        <v>569</v>
      </c>
      <c r="C9" s="321"/>
      <c r="D9" s="248"/>
      <c r="E9" s="182"/>
      <c r="F9" s="174">
        <f>SUM(F8:F8)</f>
        <v>0</v>
      </c>
      <c r="G9" s="239"/>
    </row>
    <row r="10" spans="1:11" s="34" customFormat="1" ht="23.4" customHeight="1" x14ac:dyDescent="0.2">
      <c r="A10" s="122" t="s">
        <v>302</v>
      </c>
      <c r="B10" s="124"/>
      <c r="C10" s="119" t="s">
        <v>301</v>
      </c>
      <c r="D10" s="245"/>
      <c r="E10" s="125"/>
      <c r="F10" s="125"/>
      <c r="G10" s="108"/>
      <c r="H10" s="109"/>
      <c r="I10" s="110"/>
      <c r="J10" s="111"/>
      <c r="K10" s="112"/>
    </row>
    <row r="11" spans="1:11" s="16" customFormat="1" ht="23.4" customHeight="1" x14ac:dyDescent="0.2">
      <c r="A11" s="122" t="s">
        <v>303</v>
      </c>
      <c r="B11" s="120"/>
      <c r="C11" s="119" t="s">
        <v>301</v>
      </c>
      <c r="D11" s="246"/>
      <c r="E11" s="121"/>
      <c r="F11" s="121"/>
      <c r="G11" s="89"/>
      <c r="H11" s="18"/>
      <c r="I11" s="113"/>
      <c r="J11" s="17"/>
      <c r="K11" s="114"/>
    </row>
    <row r="12" spans="1:11" s="16" customFormat="1" ht="23.4" customHeight="1" x14ac:dyDescent="0.2">
      <c r="A12" s="122" t="s">
        <v>304</v>
      </c>
      <c r="B12" s="120"/>
      <c r="C12" s="119" t="s">
        <v>301</v>
      </c>
      <c r="D12" s="246"/>
      <c r="E12" s="121"/>
      <c r="F12" s="121"/>
      <c r="G12" s="89"/>
      <c r="H12" s="18"/>
      <c r="I12" s="113"/>
      <c r="J12" s="17"/>
      <c r="K12" s="114"/>
    </row>
    <row r="13" spans="1:11" s="16" customFormat="1" ht="23.4" customHeight="1" x14ac:dyDescent="0.2">
      <c r="A13" s="122" t="s">
        <v>305</v>
      </c>
      <c r="B13" s="120"/>
      <c r="C13" s="119" t="s">
        <v>301</v>
      </c>
      <c r="D13" s="246"/>
      <c r="E13" s="121"/>
      <c r="F13" s="121"/>
      <c r="G13" s="89"/>
      <c r="H13" s="18"/>
      <c r="I13" s="113"/>
      <c r="J13" s="17"/>
      <c r="K13" s="114"/>
    </row>
    <row r="14" spans="1:11" x14ac:dyDescent="0.2">
      <c r="A14" s="25"/>
      <c r="B14" s="26"/>
      <c r="C14" s="26"/>
    </row>
    <row r="15" spans="1:11" x14ac:dyDescent="0.2">
      <c r="A15" s="25"/>
      <c r="B15" s="26"/>
      <c r="C15" s="26"/>
    </row>
    <row r="17" spans="3:3" x14ac:dyDescent="0.2">
      <c r="C17" s="34"/>
    </row>
  </sheetData>
  <mergeCells count="3">
    <mergeCell ref="A7:B7"/>
    <mergeCell ref="B9:C9"/>
    <mergeCell ref="C5:F5"/>
  </mergeCells>
  <pageMargins left="0.7" right="0.7" top="0.75" bottom="0.75" header="0.3" footer="0.3"/>
  <pageSetup orientation="portrait" r:id="rId1"/>
</worksheet>
</file>

<file path=docMetadata/LabelInfo.xml><?xml version="1.0" encoding="utf-8"?>
<clbl:labelList xmlns:clbl="http://schemas.microsoft.com/office/2020/mipLabelMetadata">
  <clbl:label id="{93aedbdc-cc67-4652-aa12-d250a876ae79}" enabled="0" method="" siteId="{93aedbdc-cc67-4652-aa12-d250a876ae79}"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SUMMARY</vt:lpstr>
      <vt:lpstr>Ps &amp; Gs</vt:lpstr>
      <vt:lpstr>BOQ</vt:lpstr>
      <vt:lpstr>TRANSPORT</vt:lpstr>
      <vt:lpstr>ADHOC MATERIAL</vt:lpstr>
      <vt:lpstr>BOQ!Print_Area</vt:lpstr>
      <vt:lpstr>SUMMARY!Print_Area</vt:lpstr>
      <vt:lpstr>TRANSPORT!Print_Area</vt:lpstr>
    </vt:vector>
  </TitlesOfParts>
  <Company>Distribution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Eskom Distribution</dc:creator>
  <cp:lastModifiedBy>Kgomotso Jam Jam</cp:lastModifiedBy>
  <cp:lastPrinted>2020-02-28T07:30:41Z</cp:lastPrinted>
  <dcterms:created xsi:type="dcterms:W3CDTF">2005-05-25T12:37:49Z</dcterms:created>
  <dcterms:modified xsi:type="dcterms:W3CDTF">2026-05-12T12:12:44Z</dcterms:modified>
</cp:coreProperties>
</file>