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bonisile\Desktop\"/>
    </mc:Choice>
  </mc:AlternateContent>
  <xr:revisionPtr revIDLastSave="0" documentId="8_{3780BA15-620E-4143-BEB1-BE6A3B765EE3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INDEX" sheetId="1" r:id="rId1"/>
    <sheet name="SCHED_" sheetId="2" r:id="rId2"/>
    <sheet name="Summary_" sheetId="3" r:id="rId3"/>
    <sheet name="Settings" sheetId="4" state="hidden" r:id="rId4"/>
  </sheets>
  <definedNames>
    <definedName name="SETTINGS" localSheetId="3">Settings!$A$1:$B$6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4" l="1"/>
  <c r="A3" i="3"/>
  <c r="G1" i="3"/>
  <c r="A1281" i="2"/>
  <c r="E1236" i="2"/>
  <c r="E1234" i="2"/>
  <c r="A1229" i="2"/>
  <c r="A1228" i="2"/>
  <c r="A1227" i="2"/>
  <c r="A1226" i="2"/>
  <c r="G1225" i="2"/>
  <c r="A1223" i="2"/>
  <c r="A1176" i="2"/>
  <c r="A1175" i="2"/>
  <c r="A1174" i="2"/>
  <c r="A1173" i="2"/>
  <c r="G1172" i="2"/>
  <c r="A1170" i="2"/>
  <c r="A1119" i="2"/>
  <c r="A1118" i="2"/>
  <c r="A1117" i="2"/>
  <c r="A1116" i="2"/>
  <c r="G1115" i="2"/>
  <c r="A1113" i="2"/>
  <c r="A1062" i="2"/>
  <c r="A1061" i="2"/>
  <c r="A1060" i="2"/>
  <c r="A1059" i="2"/>
  <c r="G1058" i="2"/>
  <c r="A1056" i="2"/>
  <c r="A1004" i="2"/>
  <c r="A1003" i="2"/>
  <c r="A1002" i="2"/>
  <c r="A1001" i="2"/>
  <c r="G1000" i="2"/>
  <c r="A998" i="2"/>
  <c r="A953" i="2"/>
  <c r="A952" i="2"/>
  <c r="A951" i="2"/>
  <c r="A950" i="2"/>
  <c r="G949" i="2"/>
  <c r="A947" i="2"/>
  <c r="A893" i="2"/>
  <c r="A892" i="2"/>
  <c r="A891" i="2"/>
  <c r="A890" i="2"/>
  <c r="G889" i="2"/>
  <c r="A887" i="2"/>
  <c r="A842" i="2"/>
  <c r="A841" i="2"/>
  <c r="A840" i="2"/>
  <c r="A839" i="2"/>
  <c r="G838" i="2"/>
  <c r="A836" i="2"/>
  <c r="A785" i="2"/>
  <c r="A784" i="2"/>
  <c r="A783" i="2"/>
  <c r="A782" i="2"/>
  <c r="G781" i="2"/>
  <c r="A779" i="2"/>
  <c r="A731" i="2"/>
  <c r="A730" i="2"/>
  <c r="A729" i="2"/>
  <c r="A728" i="2"/>
  <c r="G727" i="2"/>
  <c r="A725" i="2"/>
  <c r="A672" i="2"/>
  <c r="A671" i="2"/>
  <c r="A670" i="2"/>
  <c r="A669" i="2"/>
  <c r="G668" i="2"/>
  <c r="A666" i="2"/>
  <c r="A616" i="2"/>
  <c r="A615" i="2"/>
  <c r="A614" i="2"/>
  <c r="A613" i="2"/>
  <c r="G612" i="2"/>
  <c r="A610" i="2"/>
  <c r="A561" i="2"/>
  <c r="A560" i="2"/>
  <c r="A559" i="2"/>
  <c r="A558" i="2"/>
  <c r="G557" i="2"/>
  <c r="A555" i="2"/>
  <c r="A511" i="2"/>
  <c r="A510" i="2"/>
  <c r="A509" i="2"/>
  <c r="A508" i="2"/>
  <c r="G507" i="2"/>
  <c r="A505" i="2"/>
  <c r="A452" i="2"/>
  <c r="A451" i="2"/>
  <c r="A450" i="2"/>
  <c r="A449" i="2"/>
  <c r="G448" i="2"/>
  <c r="A446" i="2"/>
  <c r="A403" i="2"/>
  <c r="A402" i="2"/>
  <c r="A401" i="2"/>
  <c r="A400" i="2"/>
  <c r="G399" i="2"/>
  <c r="A397" i="2"/>
  <c r="A347" i="2"/>
  <c r="A346" i="2"/>
  <c r="A345" i="2"/>
  <c r="A344" i="2"/>
  <c r="G343" i="2"/>
  <c r="A312" i="2"/>
  <c r="A311" i="2"/>
  <c r="A310" i="2"/>
  <c r="A309" i="2"/>
  <c r="G308" i="2"/>
  <c r="A306" i="2"/>
  <c r="E265" i="2"/>
  <c r="A256" i="2"/>
  <c r="A255" i="2"/>
  <c r="A254" i="2"/>
  <c r="A253" i="2"/>
  <c r="G252" i="2"/>
  <c r="A250" i="2"/>
  <c r="A198" i="2"/>
  <c r="A197" i="2"/>
  <c r="A196" i="2"/>
  <c r="A195" i="2"/>
  <c r="G194" i="2"/>
  <c r="A192" i="2"/>
  <c r="A141" i="2"/>
  <c r="A140" i="2"/>
  <c r="A139" i="2"/>
  <c r="A138" i="2"/>
  <c r="G137" i="2"/>
  <c r="A135" i="2"/>
  <c r="E111" i="2"/>
  <c r="A93" i="2"/>
  <c r="A92" i="2"/>
  <c r="A91" i="2"/>
  <c r="A90" i="2"/>
  <c r="G89" i="2"/>
  <c r="A87" i="2"/>
  <c r="A39" i="2"/>
  <c r="A38" i="2"/>
  <c r="A37" i="2"/>
  <c r="A36" i="2"/>
  <c r="G35" i="2"/>
  <c r="E31" i="2"/>
  <c r="E22" i="2"/>
  <c r="E17" i="2"/>
  <c r="E15" i="2"/>
  <c r="E13" i="2"/>
  <c r="A4" i="2"/>
  <c r="A3" i="2"/>
  <c r="A2" i="2"/>
  <c r="G1" i="2"/>
  <c r="A52" i="1"/>
  <c r="A2" i="1"/>
  <c r="A1" i="1"/>
  <c r="G250" i="2" l="1"/>
  <c r="B3" i="4"/>
</calcChain>
</file>

<file path=xl/sharedStrings.xml><?xml version="1.0" encoding="utf-8"?>
<sst xmlns="http://schemas.openxmlformats.org/spreadsheetml/2006/main" count="1283" uniqueCount="637">
  <si>
    <t>UNIT</t>
  </si>
  <si>
    <t>13.01</t>
  </si>
  <si>
    <t>ITEM</t>
  </si>
  <si>
    <t/>
  </si>
  <si>
    <t xml:space="preserve">    (c)</t>
  </si>
  <si>
    <t>Allowance for Contractor's initial obligations in respect of the Occupational Health and Safety Act and latest Construction Regulations</t>
  </si>
  <si>
    <t>(ii)</t>
  </si>
  <si>
    <t>(h)</t>
  </si>
  <si>
    <t>d038c6b1-2477-477e-8d07-dc3c8ee51601</t>
  </si>
  <si>
    <t>Pedestrian vibrating roller (1 tonne)</t>
  </si>
  <si>
    <t>101</t>
  </si>
  <si>
    <t>Accommodating traffic and maintaining temporary deviations</t>
  </si>
  <si>
    <t>Temporary traffic-control signals as specified or as shown on the drawings or directed by the Engineer</t>
  </si>
  <si>
    <t>m³</t>
  </si>
  <si>
    <t>m³-km</t>
  </si>
  <si>
    <t>Cleaning out of hydraulic structures</t>
  </si>
  <si>
    <t>3d685cb4-4830-4f4c-ad5c-a892abe68d87</t>
  </si>
  <si>
    <t>105</t>
  </si>
  <si>
    <t>22.01</t>
  </si>
  <si>
    <t>65f22339-5fa9-49c1-a1e6-291a479399b9</t>
  </si>
  <si>
    <t>409f8f31-2ff2-44da-9e03-1879bef82db1</t>
  </si>
  <si>
    <t xml:space="preserve">Ordinary concrete , 20MPa </t>
  </si>
  <si>
    <t>Class U2 surface finish to cast in situ concrete</t>
  </si>
  <si>
    <t>23.09</t>
  </si>
  <si>
    <t>Saw cut joints, with approved joint selaer</t>
  </si>
  <si>
    <t>555fd585-3246-4fa8-89e6-6f2e076e66c4</t>
  </si>
  <si>
    <t>f7a48452-ab2e-4723-b0b7-1b13cb8a0414</t>
  </si>
  <si>
    <t>753e51e8-7131-4530-9b92-164f498ed137</t>
  </si>
  <si>
    <t>31.01</t>
  </si>
  <si>
    <t>Soft excavation</t>
  </si>
  <si>
    <t xml:space="preserve">    (g)</t>
  </si>
  <si>
    <t>Gravel wearing course compacted to:</t>
  </si>
  <si>
    <t>0fbac054-948b-4c37-8602-4d03c7acb5c5</t>
  </si>
  <si>
    <t>112</t>
  </si>
  <si>
    <t>52.02</t>
  </si>
  <si>
    <t>Galvanized gabion boxes</t>
  </si>
  <si>
    <t>10b1b4b9-33da-44c9-8881-d3e3ea3b1104</t>
  </si>
  <si>
    <t>56.03</t>
  </si>
  <si>
    <t>61.02</t>
  </si>
  <si>
    <t>Concrete pavement 100mm thick, 25MPa concrete strength excluding texturing and curing</t>
  </si>
  <si>
    <t>71.06</t>
  </si>
  <si>
    <t>Other special tests requested by the Engineer</t>
  </si>
  <si>
    <t>123</t>
  </si>
  <si>
    <t>ALLOWANCE FOR VAT AT 15.00%</t>
  </si>
  <si>
    <t>8b47fb1c-02fc-4849-a300-0305a95c23a9</t>
  </si>
  <si>
    <t>DESCRIPTION</t>
  </si>
  <si>
    <t>13.05</t>
  </si>
  <si>
    <t>Materials</t>
  </si>
  <si>
    <t>53dee845-037e-41dc-a6e5-679abe546d27</t>
  </si>
  <si>
    <t>96dc9191-e493-46e9-ab38-bc68d6522162</t>
  </si>
  <si>
    <t>(l)</t>
  </si>
  <si>
    <t>Vibratory hand rammer (wacker or similar)</t>
  </si>
  <si>
    <t>006a87eb-1eca-48d2-8357-0d09911ce373</t>
  </si>
  <si>
    <t>940f84a3-17bf-484a-846a-c4348cbbcfb3</t>
  </si>
  <si>
    <t xml:space="preserve">        (i)</t>
  </si>
  <si>
    <t>m</t>
  </si>
  <si>
    <t>16.02</t>
  </si>
  <si>
    <t>Clearing and grubbing</t>
  </si>
  <si>
    <t>21.01</t>
  </si>
  <si>
    <t>22.05</t>
  </si>
  <si>
    <t>e3ea091f-5ada-4372-b3e5-cc50511e63d1</t>
  </si>
  <si>
    <t>0d5c95fa-293b-4ac9-9fe8-2ef7d2e8e995</t>
  </si>
  <si>
    <t>3100  BORROW MATERIALS</t>
  </si>
  <si>
    <t>109</t>
  </si>
  <si>
    <t>Intermediate excavation</t>
  </si>
  <si>
    <t>Item 33.10 for roadbed preparation and the compaction of material</t>
  </si>
  <si>
    <t>ce787db5-fa8c-409f-a564-746886cc0a17</t>
  </si>
  <si>
    <t>116</t>
  </si>
  <si>
    <t>6100  FOUNDATIONS FOR STRUCTURES</t>
  </si>
  <si>
    <t>fc0bd669-5cb1-49e0-83d0-6b423ba83f45</t>
  </si>
  <si>
    <t>61.06</t>
  </si>
  <si>
    <t xml:space="preserve">Overhaul in excess of 1,0 km on excavated material and on material imported for backfill, foundation fill </t>
  </si>
  <si>
    <t>8374f28e-5e04-47bc-a625-9a3a827cb05e</t>
  </si>
  <si>
    <t>a53b6b3f-3a90-4e6a-b6f4-18e127e77905</t>
  </si>
  <si>
    <t>cee3235b-b341-4ad2-9a5f-ddf92faf6ff2</t>
  </si>
  <si>
    <t>be6b467a-2fcb-49e6-a846-1cbc6f59336f</t>
  </si>
  <si>
    <t>Prov Sum</t>
  </si>
  <si>
    <t>3400</t>
  </si>
  <si>
    <t>3600</t>
  </si>
  <si>
    <t>GUARDRAILS</t>
  </si>
  <si>
    <t>Fixed Obligations</t>
  </si>
  <si>
    <t>Contractor's General Obligations</t>
  </si>
  <si>
    <t>2bed2db8-b861-491a-9d42-ff39f00c38aa</t>
  </si>
  <si>
    <t>da0a6779-3dd8-4b82-8d27-97b3bd6e54d9</t>
  </si>
  <si>
    <t>CONTRACT:</t>
  </si>
  <si>
    <t>Shaping of temporary deviations</t>
  </si>
  <si>
    <t>cd4d396d-2e03-49ce-bf76-6a56c65e0f5a</t>
  </si>
  <si>
    <t>Motor Grader minimum 123kw</t>
  </si>
  <si>
    <t>15.02</t>
  </si>
  <si>
    <t>Amber flicker lights</t>
  </si>
  <si>
    <t>ha</t>
  </si>
  <si>
    <t>On Class C bedding (600mm diameter spigot and socket concrete pipe Class 100D)</t>
  </si>
  <si>
    <t>2100  DRAINS</t>
  </si>
  <si>
    <t>Allowance for drainage measures during construction</t>
  </si>
  <si>
    <t>Using imported selected material</t>
  </si>
  <si>
    <t>f94ba715-65ad-4402-a83e-57b7c4eddaee</t>
  </si>
  <si>
    <t>28521707-3b3a-4194-939d-64c036d6d006</t>
  </si>
  <si>
    <t>Cast in situ concrete and formwork</t>
  </si>
  <si>
    <t>Steel reinforcement</t>
  </si>
  <si>
    <t>03a80c40-65bb-45c8-bc71-098e98b96f11</t>
  </si>
  <si>
    <t>ff986619-147b-4219-b66a-c92de92a91da</t>
  </si>
  <si>
    <t>Masonry headwalls as per standard detail drawing</t>
  </si>
  <si>
    <t>Sealed joints in concrete linings of open drains</t>
  </si>
  <si>
    <t>a1d038ae-2711-4602-abac-50ab36fd0d6d</t>
  </si>
  <si>
    <t>Gabions:</t>
  </si>
  <si>
    <t>Galvanized gabion mattresses (6m x 2m x0.3m)</t>
  </si>
  <si>
    <t>b63938a9-b9e8-44df-a7e5-7147e42737c1</t>
  </si>
  <si>
    <t>beabad47-1d5e-491a-b00f-9531a503926d</t>
  </si>
  <si>
    <t>99978733-f827-4776-91c7-d190f2d117f2</t>
  </si>
  <si>
    <t>Curing</t>
  </si>
  <si>
    <t>a8b0e1a2-8938-4e67-8781-29a2464a0f59</t>
  </si>
  <si>
    <t>Finishing the road and road reserve:</t>
  </si>
  <si>
    <t>0b21ac55-f5bb-4ad1-be27-2d307c07e0f8</t>
  </si>
  <si>
    <t>Overhead charges and profits on 81.01</t>
  </si>
  <si>
    <t>d932a533-d577-4e78-ac46-f5227b07849e</t>
  </si>
  <si>
    <t>FALSEWORK, FORMWORK AND CONCRETE FINISH</t>
  </si>
  <si>
    <t>2200</t>
  </si>
  <si>
    <t>PAVEMENT LAYERS OF GRAVEL MATERIAL</t>
  </si>
  <si>
    <t>Project Settings</t>
  </si>
  <si>
    <t>N</t>
  </si>
  <si>
    <t>(c)</t>
  </si>
  <si>
    <t>Overhead charges and profit on (a)</t>
  </si>
  <si>
    <t>fbf36fd9-a218-4e79-a0d9-387629f332a6</t>
  </si>
  <si>
    <t>b108cb86-94aa-4dde-be57-9927ca90b148</t>
  </si>
  <si>
    <t>f5ad23a8-c7ec-4f27-ad07-c8cb2a127a49</t>
  </si>
  <si>
    <t>Overhead charges and profits on (ii)</t>
  </si>
  <si>
    <t>Dayworks</t>
  </si>
  <si>
    <t>Semi-Skilled</t>
  </si>
  <si>
    <t>0720e33f-f092-44eb-ab01-5600552a55fc</t>
  </si>
  <si>
    <t>7dcdba52-a25a-4b6f-a455-9e74fe820da1</t>
  </si>
  <si>
    <t>Allow provisional sum for plant,materials and labour for additional work ordered by the Engineer</t>
  </si>
  <si>
    <t>d7ae98f9-3c28-41bc-9457-5d8458b1fc47</t>
  </si>
  <si>
    <t>e286f710-0889-48dd-bf87-2afd0b9fd126</t>
  </si>
  <si>
    <t>Portable STOP and GO-RY signs</t>
  </si>
  <si>
    <t>6ea6e482-260d-470f-ac90-084931b2d90d</t>
  </si>
  <si>
    <t>Portal and rectangular culverts:</t>
  </si>
  <si>
    <t>ee6e800c-8066-4973-9158-151b70b88543</t>
  </si>
  <si>
    <t>Concrete lining for open drains</t>
  </si>
  <si>
    <t>23.13</t>
  </si>
  <si>
    <t>68cb3a83-273c-46d6-8915-5f75e375d8ce</t>
  </si>
  <si>
    <t>1a9960ae-4243-4dc5-b6b5-f199bd97f3c3</t>
  </si>
  <si>
    <t>Gravel wearing course layer (150mm thickness of G5) compacted to 95% of MDD</t>
  </si>
  <si>
    <t>150mm thick</t>
  </si>
  <si>
    <t>Lower subbase gravel layer (unstabilised) (150mm thickness of G7) compacted to 95% of MDD</t>
  </si>
  <si>
    <t>Plain pitching:</t>
  </si>
  <si>
    <t>Guardrails on timber posts:</t>
  </si>
  <si>
    <t>68dd8707-ffb2-4a9c-b8bc-85761f9c49cd</t>
  </si>
  <si>
    <t>Reflective plates</t>
  </si>
  <si>
    <t>e4357c99-cbbc-4ad8-bede-26fd0aa46184</t>
  </si>
  <si>
    <t>Road sign boards with painted or coloured semi-matt background. Symbols, lettering and borders in semi-matt black or in Class 1 retro-reflective material, where the sign board is constructed from:</t>
  </si>
  <si>
    <t>bc1e1a25-dfb6-4556-a643-9d9b4da220fe</t>
  </si>
  <si>
    <t>Material from the excavation</t>
  </si>
  <si>
    <t>2b071e86-0b0b-4b48-8630-81ec8ecec892</t>
  </si>
  <si>
    <t>62.03</t>
  </si>
  <si>
    <t xml:space="preserve">Wing walls </t>
  </si>
  <si>
    <t>5a2232e4-80d9-40dc-8405-6e85b59b3ab9</t>
  </si>
  <si>
    <t>2dbaf587-8bea-447e-998e-08eadca230dd</t>
  </si>
  <si>
    <t>STEEL REINFORCEMENT FOR STRUCTURES</t>
  </si>
  <si>
    <t>Tachometric Survey</t>
  </si>
  <si>
    <t>Mark uo for item 81.02(a) above</t>
  </si>
  <si>
    <t>PITCHING, STONEWORK AND PROTECTION AGAINST EROSION</t>
  </si>
  <si>
    <t>CONCRETE KERBING, CONCRETE CHANNELLING, CHUTES AND DOWNPIPES, AND CONCRETE LININGS FOR OPEN DRAINS</t>
  </si>
  <si>
    <t>TESTING MATERIALS AND WORKMANSHIP</t>
  </si>
  <si>
    <t>Vat Pct</t>
  </si>
  <si>
    <t>RATE
R</t>
  </si>
  <si>
    <t>1300  CONTRACTOR'S ESTABLISHMENT ON SITE AND GENERAL OBLIGATIONS</t>
  </si>
  <si>
    <t>56a7b077-8d56-4007-a21d-184e8388b25f</t>
  </si>
  <si>
    <t xml:space="preserve">    (b)</t>
  </si>
  <si>
    <t>13.02</t>
  </si>
  <si>
    <t>Overhead charges and profit on (e)</t>
  </si>
  <si>
    <t>19eacb76-c0c6-4e25-a318-f4ae984938bd</t>
  </si>
  <si>
    <t>(g)</t>
  </si>
  <si>
    <t>(k)</t>
  </si>
  <si>
    <t>102</t>
  </si>
  <si>
    <t>2b29bd89-207a-496d-a634-bb23c4ab2f61</t>
  </si>
  <si>
    <t>8aab7873-5972-4786-9a23-27ce7046362e</t>
  </si>
  <si>
    <t>Pipes with an internal diameter exceeding 750 mm</t>
  </si>
  <si>
    <t>Excavation</t>
  </si>
  <si>
    <t>15335bac-b5ea-4c73-8ddf-324ffd01c58f</t>
  </si>
  <si>
    <t>22.02</t>
  </si>
  <si>
    <t>On Class C bedding (900mm diameter spigot and socket concrete pipe Class 100D)</t>
  </si>
  <si>
    <t>106</t>
  </si>
  <si>
    <t>d0ab6ba3-845e-4eb0-9827-dfd7930f5d0d</t>
  </si>
  <si>
    <t>43d2ff03-03e2-4293-ae2f-2cd8144a8b33</t>
  </si>
  <si>
    <t>9e34dfe6-951b-41a0-9abf-3ed42d01554d</t>
  </si>
  <si>
    <t>20f93b3a-13a8-48e4-aa64-07028284dde8</t>
  </si>
  <si>
    <t>afd96115-5b55-4ab3-b2a9-28e55aa5285b</t>
  </si>
  <si>
    <t>113</t>
  </si>
  <si>
    <t>5200  GABIONS</t>
  </si>
  <si>
    <t>0d3cfd7d-40c2-497b-b068-9dfa872081fe</t>
  </si>
  <si>
    <t>c3ef911c-874f-43be-af84-fcb18e598299</t>
  </si>
  <si>
    <t>Galvanized gabion boxes (2m x 1m x1m)</t>
  </si>
  <si>
    <t>Prepainted galvanized steel plate (chromadek or approved equivalent):</t>
  </si>
  <si>
    <t>Road sign supports (overhead road sign structures excluded):</t>
  </si>
  <si>
    <t>75mm diameter</t>
  </si>
  <si>
    <t>125mm diameter</t>
  </si>
  <si>
    <t>120</t>
  </si>
  <si>
    <t>Excavation:</t>
  </si>
  <si>
    <t>Excavating soft material situated within the following successive depth ranges:</t>
  </si>
  <si>
    <t>Steel reinforcement for:</t>
  </si>
  <si>
    <t>7100  CONCRETE PAVEMENTS</t>
  </si>
  <si>
    <t>06e13ff8-50cd-4730-a2cc-805211c4b02d</t>
  </si>
  <si>
    <t>Joints:</t>
  </si>
  <si>
    <t>1600</t>
  </si>
  <si>
    <t>NET TOTAL OF TENDER</t>
  </si>
  <si>
    <t>8100</t>
  </si>
  <si>
    <t>124</t>
  </si>
  <si>
    <t>INDEX</t>
  </si>
  <si>
    <t>CPA Amount</t>
  </si>
  <si>
    <t>Section</t>
  </si>
  <si>
    <t>Allowance for Community Liaison Officer (CLO) at R270.04 per day. This amount is inclusive of airtime allowance of R200 per month</t>
  </si>
  <si>
    <t>OHS Obligations</t>
  </si>
  <si>
    <t>313ddc6b-b0fd-4a21-bab5-1e1e9fee867f</t>
  </si>
  <si>
    <t>94a0750b-6821-4f5d-a1fb-540949f0e3f3</t>
  </si>
  <si>
    <t>Overhaul on material hauled in excess of 1,0 km (ordinary overhaul)</t>
  </si>
  <si>
    <t>20e040b8-36fe-4746-955d-4f37eb151146</t>
  </si>
  <si>
    <t>Temporay  Drainage</t>
  </si>
  <si>
    <t>0 m up to 1.5 m</t>
  </si>
  <si>
    <t>Prefabricated portal culverts; wall and roof combination (1200mm x 1200mm Box Culvert, Class 175S)</t>
  </si>
  <si>
    <t>22.17</t>
  </si>
  <si>
    <t>Polyethylene sheeting (0,15 mm thick) for concrete-lined open drains</t>
  </si>
  <si>
    <t>c4e08a2e-8426-42dd-9baf-61fb4a1feefc</t>
  </si>
  <si>
    <t>52d8e7f2-976f-4242-9aea-09493ffe3f75</t>
  </si>
  <si>
    <t>3400  PAVEMENT LAYERS OF GRAVEL MATERIAL</t>
  </si>
  <si>
    <t>Pavement layers constructed from gravel taken from cut or borrow, including free haul up to 1,0 km</t>
  </si>
  <si>
    <t>52.03</t>
  </si>
  <si>
    <t>43562acf-114f-49a8-86eb-ebe088c4f062</t>
  </si>
  <si>
    <t>59.01</t>
  </si>
  <si>
    <t>117</t>
  </si>
  <si>
    <t>Imported material</t>
  </si>
  <si>
    <t>Rock fill</t>
  </si>
  <si>
    <t>Welded steel fabric</t>
  </si>
  <si>
    <t>6400  CONCRETE FOR STRUCTURES</t>
  </si>
  <si>
    <t>3020af7e-8a36-4d79-adff-f91e506cc340</t>
  </si>
  <si>
    <t>1ba560ea-0fe1-4fb5-8914-92c912bf327c</t>
  </si>
  <si>
    <t>38780cc7-c099-4070-9832-dc26056020ff</t>
  </si>
  <si>
    <t>CONCRETE FOR STRUCTURES</t>
  </si>
  <si>
    <t>7100</t>
  </si>
  <si>
    <t xml:space="preserve">CONSTRUCTION OF LONJANI TO KHUMBUZA ROAD IN WARD 30 </t>
  </si>
  <si>
    <t>GUID</t>
  </si>
  <si>
    <t>Provisional Sums</t>
  </si>
  <si>
    <t>Allowance for inservice training for local graduate not exceeding R5500 per month</t>
  </si>
  <si>
    <t>2c5fefc9-a3e5-48f5-9577-e5e100855f9e</t>
  </si>
  <si>
    <t>15.03</t>
  </si>
  <si>
    <t>ae86c802-aa96-43e8-a78e-a09f5ef0b36f</t>
  </si>
  <si>
    <t>Excavating soft material situated within the following depth ranges below the surface level:</t>
  </si>
  <si>
    <t>d6119e76-5695-46d2-9374-cfaae1cd40d4</t>
  </si>
  <si>
    <t>413e6ea2-8016-4291-8af5-c51b50245c5b</t>
  </si>
  <si>
    <t>Vertical formwork for F1 surface finish</t>
  </si>
  <si>
    <t>57e319ba-9932-4a18-9a75-a4fd1a997bbc</t>
  </si>
  <si>
    <t>6cdfa2f2-7f1d-4734-81fa-2f34e1db8ce8</t>
  </si>
  <si>
    <t>Cast in situ concrete lining</t>
  </si>
  <si>
    <t>fedc9a0f-2987-45bc-9d6c-6bba2371270e</t>
  </si>
  <si>
    <t>Intermediate material</t>
  </si>
  <si>
    <t>465e8db8-ed82-49a9-b365-2328b514d6e2</t>
  </si>
  <si>
    <t>33.10</t>
  </si>
  <si>
    <t>d8edc830-f492-4e52-9dd5-5a0e2d83d779</t>
  </si>
  <si>
    <t>406468b5-9610-49b6-90b2-326c5e6b7571</t>
  </si>
  <si>
    <t>ffc1410c-6dc7-46f8-840a-feae0e7fe2d9</t>
  </si>
  <si>
    <t>711fba99-18af-4e09-b72e-5c3b6c4c4384</t>
  </si>
  <si>
    <t>54.04</t>
  </si>
  <si>
    <t>0 m up to 2 m</t>
  </si>
  <si>
    <t>5cf8281e-665b-4e3d-abcb-0b8ce446a51e</t>
  </si>
  <si>
    <t>96cbaaf0-cc08-4b22-93d6-9d2e3e45066c</t>
  </si>
  <si>
    <t>6100</t>
  </si>
  <si>
    <t>6300</t>
  </si>
  <si>
    <t>BROUGHT FORWARD</t>
  </si>
  <si>
    <t>(b)</t>
  </si>
  <si>
    <t>Labour</t>
  </si>
  <si>
    <t>0 m up to 1,5 m</t>
  </si>
  <si>
    <t>0482642a-6452-462f-a82b-d40dd9629ba0</t>
  </si>
  <si>
    <t>91467609-2532-4cb9-9235-b70cfacf23fa</t>
  </si>
  <si>
    <t xml:space="preserve">    (a)</t>
  </si>
  <si>
    <t>9f655523-6705-4064-8296-db771cc18ec7</t>
  </si>
  <si>
    <t>15.14</t>
  </si>
  <si>
    <t>Pipes with an internal diameter up to and including 750 mm</t>
  </si>
  <si>
    <t>2e0c1878-2fe8-41fb-b66c-34bc8bf92ed4</t>
  </si>
  <si>
    <t>Backfilling:</t>
  </si>
  <si>
    <t>cdd07a61-178d-478a-812d-a21cd70c8887</t>
  </si>
  <si>
    <t>Concrete pipe culverts:</t>
  </si>
  <si>
    <t>Without prefabricated floor slabs</t>
  </si>
  <si>
    <t>6254b95c-57ab-40b8-9170-77aad1652b9b</t>
  </si>
  <si>
    <t>190726f4-9e3d-4644-b629-6b16eb25226c</t>
  </si>
  <si>
    <t>23.10</t>
  </si>
  <si>
    <t>33.18</t>
  </si>
  <si>
    <t>Extra over items 33.10, 33.11 and 33.12 for preparing and/or treating the roadbed and compacting material in restricted areas:</t>
  </si>
  <si>
    <t>11b68ef6-033a-4c71-994d-5d656415698c</t>
  </si>
  <si>
    <t>Stone pitching:</t>
  </si>
  <si>
    <t>5aa7ccf7-f1ed-43c9-852e-b1f9477d3e26</t>
  </si>
  <si>
    <t>d2e49a5c-3165-424a-a05f-8294855802a8</t>
  </si>
  <si>
    <t>e7744153-50d0-441b-b0ed-4ebaf36f0b59</t>
  </si>
  <si>
    <t>10453fa5-c6c2-4b7f-8c1e-2e35e3be5028</t>
  </si>
  <si>
    <t>Single carriageway road</t>
  </si>
  <si>
    <t>Extra over sub-item 61.02(a) for excavation in hard material irrespective of depth</t>
  </si>
  <si>
    <t>52ae4ede-6539-4b96-b42d-ed5ac5b2aa4c</t>
  </si>
  <si>
    <t>Soil cement</t>
  </si>
  <si>
    <t>8b18354f-bc04-4526-bb40-61a316006e56</t>
  </si>
  <si>
    <t>a999a9bf-3d57-4950-b29e-1646e771283e</t>
  </si>
  <si>
    <t>6200  FALSEWORK, FORMWORK AND CONCRETE FINISH</t>
  </si>
  <si>
    <t>71.04</t>
  </si>
  <si>
    <t>PAGE</t>
  </si>
  <si>
    <t>8100  TESTING MATERIALS AND WORKMANSHIP</t>
  </si>
  <si>
    <t>Tender Amount Formula</t>
  </si>
  <si>
    <t>5900</t>
  </si>
  <si>
    <t>5100</t>
  </si>
  <si>
    <t>PREFABRICATED CULVERTS</t>
  </si>
  <si>
    <t>Fixed obligations</t>
  </si>
  <si>
    <t>d165fa32-03ab-4bbd-b7ef-b56359f0068f</t>
  </si>
  <si>
    <t>QUANTITY</t>
  </si>
  <si>
    <t>8647ec35-3536-471f-b799-7717cfe6d141</t>
  </si>
  <si>
    <t>1773a858-7861-4ec3-832e-b4d8c606fefb</t>
  </si>
  <si>
    <t>(f)</t>
  </si>
  <si>
    <t>103</t>
  </si>
  <si>
    <t>Plant</t>
  </si>
  <si>
    <t>(j)</t>
  </si>
  <si>
    <t>km</t>
  </si>
  <si>
    <t>man-day</t>
  </si>
  <si>
    <t>Single (1200 x 250)</t>
  </si>
  <si>
    <t>d0db05ae-6168-41ec-892c-d05170e8947f</t>
  </si>
  <si>
    <t>4fe44720-3b6b-4ec4-bab0-5f23c32fb24f</t>
  </si>
  <si>
    <t>8dced136-e275-411e-b12a-6898778b1d10</t>
  </si>
  <si>
    <t>22.03</t>
  </si>
  <si>
    <t>4f24792c-b899-46f0-8d88-10628b55499a</t>
  </si>
  <si>
    <t>9ba47aa0-123d-49fe-a0cb-d65a9099f62a</t>
  </si>
  <si>
    <t>36254ba0-a31c-4dad-8ae0-a73ca3a127b3</t>
  </si>
  <si>
    <t>92abe3b7-5071-4aa0-86d2-b599bfde9d83</t>
  </si>
  <si>
    <t>22.10</t>
  </si>
  <si>
    <t>On 600 mm pipe</t>
  </si>
  <si>
    <t>On 750 mm pipe</t>
  </si>
  <si>
    <t>7a772579-0b32-4331-b774-ddcd94dcec4f</t>
  </si>
  <si>
    <t>13be9d41-29e6-4e23-9521-7d53cb896ff1</t>
  </si>
  <si>
    <t>d32e7af5-da56-41bd-a531-d86c5d4e0b63</t>
  </si>
  <si>
    <t>31.03</t>
  </si>
  <si>
    <t>Material in compacted layer thickness of 200 mm and less:</t>
  </si>
  <si>
    <t>2a9eb3da-4b74-4418-a12b-6e03b8b0e12d</t>
  </si>
  <si>
    <t>Compaction to 93% of modified AASHTO density</t>
  </si>
  <si>
    <t>110</t>
  </si>
  <si>
    <t>114</t>
  </si>
  <si>
    <t>5600  ROAD SIGNS</t>
  </si>
  <si>
    <t>121</t>
  </si>
  <si>
    <t>56.01</t>
  </si>
  <si>
    <t>56.05</t>
  </si>
  <si>
    <t>Blinding layer</t>
  </si>
  <si>
    <t>MASS EARTHWORKS</t>
  </si>
  <si>
    <t>71.08</t>
  </si>
  <si>
    <t>Welded steel fabric, Ref 617</t>
  </si>
  <si>
    <t>ACCOMODATION OF TRAFFIC</t>
  </si>
  <si>
    <t>Value-related obligations</t>
  </si>
  <si>
    <t>AMOUNT
R</t>
  </si>
  <si>
    <t>Month</t>
  </si>
  <si>
    <t>%</t>
  </si>
  <si>
    <t>e3c3f6bc-02bf-4cd4-b12e-faa1af280509</t>
  </si>
  <si>
    <t>13.03</t>
  </si>
  <si>
    <t>988a8272-4e53-4137-9c32-85a780a5c17a</t>
  </si>
  <si>
    <t>Time Related Obligations</t>
  </si>
  <si>
    <t>Water Tanker minumum 15m³ capacity</t>
  </si>
  <si>
    <t>d81a3045-8b58-4ed4-b682-3c8a439045c7</t>
  </si>
  <si>
    <t>085292e1-b41c-45e3-9ab4-9076d0592855</t>
  </si>
  <si>
    <t xml:space="preserve">    (i)</t>
  </si>
  <si>
    <t>Exceeding 1,5 m and up to 3,0 m</t>
  </si>
  <si>
    <t>88da78e5-d492-4bd7-b4f8-82351dbb9894</t>
  </si>
  <si>
    <t xml:space="preserve">       (iii)</t>
  </si>
  <si>
    <t>1c403a8d-5171-43f0-9580-9e5ab00b95db</t>
  </si>
  <si>
    <t>22.07</t>
  </si>
  <si>
    <t>Formwork of concrete under subitem 22.07(c) above</t>
  </si>
  <si>
    <t>d35bfb72-e444-4dbb-a3b0-96b726a72c41</t>
  </si>
  <si>
    <t>On 900 mm pipe</t>
  </si>
  <si>
    <t>On 1200mm x1200mm</t>
  </si>
  <si>
    <t>107</t>
  </si>
  <si>
    <t>bfdfc2fd-2efb-475b-8b24-912a506b0190</t>
  </si>
  <si>
    <t>b88b1dc2-6e3b-4a33-a9de-8761a686ed6d</t>
  </si>
  <si>
    <t>5100  PITCHING, STONEWORK AND PROTECTION AGAINST EROSION</t>
  </si>
  <si>
    <t>bdc9887f-258e-4190-a2c9-45cb174047d0</t>
  </si>
  <si>
    <t>bf9edc6e-a300-4aef-9893-ef8e271d2bd8</t>
  </si>
  <si>
    <t>4e00017e-e575-464b-9334-9167b2e00d18</t>
  </si>
  <si>
    <t>c78bf064-c360-4a7c-a72b-ca5c066aa3c9</t>
  </si>
  <si>
    <t>61.04</t>
  </si>
  <si>
    <t>m³.km</t>
  </si>
  <si>
    <t>61.08</t>
  </si>
  <si>
    <t>118</t>
  </si>
  <si>
    <t>Vertical formwork to provide class F2 surface finish to concrete lined causeways</t>
  </si>
  <si>
    <t>High yield stress steel bars</t>
  </si>
  <si>
    <t>Y10</t>
  </si>
  <si>
    <t>64.01</t>
  </si>
  <si>
    <t>5573a718-160f-4d65-bd98-f946ca6a97c7</t>
  </si>
  <si>
    <t>3300</t>
  </si>
  <si>
    <t>3100</t>
  </si>
  <si>
    <t>ROAD SIGNS</t>
  </si>
  <si>
    <t>TOTAL TENDER SUM</t>
  </si>
  <si>
    <t>Tender Completion Units</t>
  </si>
  <si>
    <t>CPA Provision Method</t>
  </si>
  <si>
    <t>Contingency Pct</t>
  </si>
  <si>
    <t>None</t>
  </si>
  <si>
    <t>Earthworks for temporary deviations</t>
  </si>
  <si>
    <t>a96697a2-bf69-4a71-92df-595c530fef20</t>
  </si>
  <si>
    <t>b9445575-651d-4b67-b52a-286e6c70043c</t>
  </si>
  <si>
    <t>8/2/RNM0366</t>
  </si>
  <si>
    <t>Flagmen</t>
  </si>
  <si>
    <t>4d13a988-512b-431c-8f47-d1177dd5ab55</t>
  </si>
  <si>
    <t>Excavation for open drains:</t>
  </si>
  <si>
    <t>2200  PREFABRICATED CULVERTS</t>
  </si>
  <si>
    <t>21.14</t>
  </si>
  <si>
    <t>2300  CONCRETE KERBING, CONCRETE CHANNELLING, CHUTES AND DOWNPIPES, AND CONCRETE LININGS FOR OPEN DRAINS</t>
  </si>
  <si>
    <t>In inlet and outlet structures, skewed ends, catchpits, manholes, thrust and anchor blocks, excluding formwork but including class U2 surface finish</t>
  </si>
  <si>
    <t>Formwork to cast in situ concrete lining for open drains (class F2 surface finish):</t>
  </si>
  <si>
    <t xml:space="preserve">        (iii)</t>
  </si>
  <si>
    <t>5400  GUARDRAILS</t>
  </si>
  <si>
    <t>243ee0ff-e644-426b-8ccc-fd59c9cfa60c</t>
  </si>
  <si>
    <t>Cut and borrow to fill, including free-haul up to 0.5km</t>
  </si>
  <si>
    <t>3600  CRUSHED STONE BASE</t>
  </si>
  <si>
    <t>33.04</t>
  </si>
  <si>
    <t>9f96b966-991d-4cc1-a558-b01adae7d4c9</t>
  </si>
  <si>
    <t>36.01</t>
  </si>
  <si>
    <t>7875b7a1-6805-4fc3-a9ed-4c18a20a0924</t>
  </si>
  <si>
    <t>End wings</t>
  </si>
  <si>
    <t>54.01</t>
  </si>
  <si>
    <t>5900  FINISHING THE ROAD AND ROAD RESERVE AND TREATING OLD ROADS</t>
  </si>
  <si>
    <t>Area not exceeding 2 m²</t>
  </si>
  <si>
    <t>3dfb07b8-ec37-44d7-9381-603f3db262db</t>
  </si>
  <si>
    <t>4b6fcbbd-8d5c-402d-a25a-f2f9d27556f7</t>
  </si>
  <si>
    <t>f43ad72b-21a9-40c8-9214-053d51c029b2</t>
  </si>
  <si>
    <t>Cast in situ concrete:</t>
  </si>
  <si>
    <t>6300  STEEL REINFORCEMENT FOR STRUCTURES</t>
  </si>
  <si>
    <t>6a99871b-0d5e-4668-8e16-c8eaa18b0a6d</t>
  </si>
  <si>
    <t>63.01</t>
  </si>
  <si>
    <t>f57bdba8-a067-48b2-a517-1a2eb276dbb2</t>
  </si>
  <si>
    <t>2100</t>
  </si>
  <si>
    <t>9c504180-69d8-4307-8dc3-9e71130ceccd</t>
  </si>
  <si>
    <t>CRUSHED STONE BASE</t>
  </si>
  <si>
    <t>81.01</t>
  </si>
  <si>
    <t>CPA Pct</t>
  </si>
  <si>
    <t>DRAINS</t>
  </si>
  <si>
    <t>2300</t>
  </si>
  <si>
    <t>Contingency Amt</t>
  </si>
  <si>
    <t>Use Formulas</t>
  </si>
  <si>
    <t>aef3b6cb-0713-4e8d-879a-4e1f2e0c090c</t>
  </si>
  <si>
    <t xml:space="preserve">  </t>
  </si>
  <si>
    <t>(a)</t>
  </si>
  <si>
    <t>(e)</t>
  </si>
  <si>
    <t>03eb4125-d45d-4de6-bcb9-bcaf96526cdd</t>
  </si>
  <si>
    <t>CARRIED FORWARD</t>
  </si>
  <si>
    <t>1500  ACCOMODATION OF TRAFFIC</t>
  </si>
  <si>
    <t>f65e4e64-58aa-498c-ae68-c583fbfc65e5</t>
  </si>
  <si>
    <t>Temporary traffic-control facilities</t>
  </si>
  <si>
    <t>Temporary culverts</t>
  </si>
  <si>
    <t xml:space="preserve">Provision and laying of temporary prefabricated culverts complete </t>
  </si>
  <si>
    <t>600mm dia type concete culvert with Class C bedding</t>
  </si>
  <si>
    <t>c0613c9b-4858-4906-831b-1c2d5f0879b9</t>
  </si>
  <si>
    <t>On Class C bedding (750mm diameter spigot and socket concrete pipe Class 100D)</t>
  </si>
  <si>
    <t>ef55785a-9558-451d-91d9-8599d37c19f6</t>
  </si>
  <si>
    <t>06094702-05fc-406d-ab40-de6277609976</t>
  </si>
  <si>
    <t>Catchpit irrespective of depth</t>
  </si>
  <si>
    <t xml:space="preserve">        (iv)</t>
  </si>
  <si>
    <t>Gravel shoulder compacted to:</t>
  </si>
  <si>
    <t>01e4daca-5644-442e-94b2-37d525e75d8d</t>
  </si>
  <si>
    <t>Grouted stone pitching</t>
  </si>
  <si>
    <t xml:space="preserve">Grouted stone pitching on a 75mm thick concrete bed </t>
  </si>
  <si>
    <t>Surface preparation for bedding the gabions</t>
  </si>
  <si>
    <t>7e47243d-5f2c-4580-8548-c4e9bf68788e</t>
  </si>
  <si>
    <t>54.05</t>
  </si>
  <si>
    <t>Additional guardrail posts:</t>
  </si>
  <si>
    <t>f4a38c82-42be-4b1f-a342-ed468c0b4dbd</t>
  </si>
  <si>
    <t>ab526cc3-1159-4889-a32e-1f50f8d0ca7d</t>
  </si>
  <si>
    <t>71.01</t>
  </si>
  <si>
    <t>Steel reinforcement in concrete pavement:</t>
  </si>
  <si>
    <t>CONTRACTOR'S ESTABLISHMENT ON SITE AND GENERAL OBLIGATIONS</t>
  </si>
  <si>
    <t>Tender Completion Duration</t>
  </si>
  <si>
    <t>Use Fixed Tender Contingency Amt</t>
  </si>
  <si>
    <t>Overhead charges and profit on (c)</t>
  </si>
  <si>
    <t>1b6afdcc-ce74-433b-87c7-47f4e5c2e7d1</t>
  </si>
  <si>
    <t>(i)</t>
  </si>
  <si>
    <t>hrs</t>
  </si>
  <si>
    <t>Skilled Labour</t>
  </si>
  <si>
    <t>97784201-7c64-4dcd-ac1c-f42ffc08f317</t>
  </si>
  <si>
    <t>PSum</t>
  </si>
  <si>
    <t>dcb66ba7-2f0f-445e-be5c-a34282f3dce8</t>
  </si>
  <si>
    <t>100</t>
  </si>
  <si>
    <t>Tip Truck - minimum truck capacity of 10m³</t>
  </si>
  <si>
    <t xml:space="preserve">    (d)</t>
  </si>
  <si>
    <t>09e1b504-e613-4d5d-852b-81eb6e0496c2</t>
  </si>
  <si>
    <t>Additional traffic control measures</t>
  </si>
  <si>
    <t>Additional traffic control measures ordered by Engineer</t>
  </si>
  <si>
    <t>17.01</t>
  </si>
  <si>
    <t>17.05</t>
  </si>
  <si>
    <t>104</t>
  </si>
  <si>
    <t>On class C bedding</t>
  </si>
  <si>
    <t>Prefabricated portal culverts; wall and roof combination (1200mm x 1200mm x 2 No Box Culvert, Class 175S)</t>
  </si>
  <si>
    <t>36864889-6dac-4066-b169-a9e648087902</t>
  </si>
  <si>
    <t>m²</t>
  </si>
  <si>
    <t>Vertical formwork for F2 surface finish</t>
  </si>
  <si>
    <t>48db5f57-cf20-40dc-806e-13cfeddc9da6</t>
  </si>
  <si>
    <t>8033b3fe-126d-44a2-b43b-7b7a9fbe5e5d</t>
  </si>
  <si>
    <t>23.08</t>
  </si>
  <si>
    <t>Finishing-off borrow areas in:</t>
  </si>
  <si>
    <t>ca4f74f4-954f-419a-8911-ff03b575b81e</t>
  </si>
  <si>
    <t>Hard excavation</t>
  </si>
  <si>
    <t>111</t>
  </si>
  <si>
    <t>d25648a7-9258-49a7-9fa3-244c25fe8cab</t>
  </si>
  <si>
    <t>115</t>
  </si>
  <si>
    <t>34800286-b2f4-4714-9d7c-70ca2cf7f7b3</t>
  </si>
  <si>
    <t>Horizontal formwork to provide class F2 surface finish to concrete lined causeways</t>
  </si>
  <si>
    <t>2bbb77c8-e434-47b0-acef-93907967e6e3</t>
  </si>
  <si>
    <t>0d4642cb-fab5-41ab-8642-37560cbee597</t>
  </si>
  <si>
    <t>Concrete trial pavement:</t>
  </si>
  <si>
    <t>abced553-d010-4d21-85a1-e075b4c42472</t>
  </si>
  <si>
    <t>122</t>
  </si>
  <si>
    <t>1500</t>
  </si>
  <si>
    <t>1300</t>
  </si>
  <si>
    <t>OVERHAUL</t>
  </si>
  <si>
    <t>1700</t>
  </si>
  <si>
    <t>GABIONS</t>
  </si>
  <si>
    <t>FINISHING THE ROAD AND ROAD RESERVE AND TREATING OLD ROADS</t>
  </si>
  <si>
    <t>PPE for in service training student</t>
  </si>
  <si>
    <t>Allow provisional sum for relocation of services</t>
  </si>
  <si>
    <t>Time-related obligations</t>
  </si>
  <si>
    <t>(iii)</t>
  </si>
  <si>
    <t xml:space="preserve">Backhoe Loader (T.L.B) </t>
  </si>
  <si>
    <t xml:space="preserve">Delineators (DTG50J) </t>
  </si>
  <si>
    <t>294b652f-3686-44dd-bbe8-f8b2efee870a</t>
  </si>
  <si>
    <t>16.01</t>
  </si>
  <si>
    <t>d7a5e865-91f9-4ba9-80db-58a65de207ac</t>
  </si>
  <si>
    <t xml:space="preserve">        (ii)</t>
  </si>
  <si>
    <t>8b0a9410-5b47-4a05-a359-5fcb16a326b7</t>
  </si>
  <si>
    <t>b4fffdfe-8e57-4bca-a506-cffe64e29f2a</t>
  </si>
  <si>
    <t>Class 25/19 concrete</t>
  </si>
  <si>
    <t>1374c378-8e22-47dd-9bdf-9e2834481ee4</t>
  </si>
  <si>
    <t>8bc56aa3-275e-448b-9860-304120fce0e9</t>
  </si>
  <si>
    <t>To sides with formwork on the internal face only</t>
  </si>
  <si>
    <t>To sides with formwork on both internal and external faces (each face measured)</t>
  </si>
  <si>
    <t>108</t>
  </si>
  <si>
    <t>99d396e0-6b7f-41f4-8753-9b6d1a50c50a</t>
  </si>
  <si>
    <t>34.01</t>
  </si>
  <si>
    <t>c81ffc56-42a4-4724-8b6f-4017b2a19a92</t>
  </si>
  <si>
    <t xml:space="preserve">    (h)</t>
  </si>
  <si>
    <t>0de75c3b-fbc6-49d7-b10d-d36a236f6834</t>
  </si>
  <si>
    <t>51.01</t>
  </si>
  <si>
    <t>52.05</t>
  </si>
  <si>
    <t>End treatments:</t>
  </si>
  <si>
    <t>4e337744-6f41-41a3-8f7d-64e51088c5fa</t>
  </si>
  <si>
    <t>7b2fa927-531f-4aa9-9be5-a7f4c73a6c5b</t>
  </si>
  <si>
    <t>119</t>
  </si>
  <si>
    <t>3a405315-59dd-4f08-a72f-0312a7b0248f</t>
  </si>
  <si>
    <t>Culvert Infill, Top and Bottom Slabs</t>
  </si>
  <si>
    <t>Bollards</t>
  </si>
  <si>
    <t>Texturing and curing the concrete pavement:</t>
  </si>
  <si>
    <t>99297de3-b797-4ced-90d5-6176e646cd21</t>
  </si>
  <si>
    <t>Burlap-dragged and grooved texture</t>
  </si>
  <si>
    <t>TENDER AMOUNT</t>
  </si>
  <si>
    <t>CONCRETE PAVEMENTS</t>
  </si>
  <si>
    <t>Blank Rate &amp; Amount for Tender</t>
  </si>
  <si>
    <t>1600  OVERHAUL</t>
  </si>
  <si>
    <t>b003f685-618d-4cfa-8356-f4abd0cb2d27</t>
  </si>
  <si>
    <t>a4094b4f-1749-4085-a81e-65bf657a5b7d</t>
  </si>
  <si>
    <t>Compaction vibrating roller - Single Drum smooth - self propelled - minimum 12 tons</t>
  </si>
  <si>
    <t>15.01</t>
  </si>
  <si>
    <t>15.12</t>
  </si>
  <si>
    <t>c98beb2c-d15e-4d81-87ca-addc4e8234e6</t>
  </si>
  <si>
    <t>ba358564-cdb7-4060-a1fd-a6b74bee65b8</t>
  </si>
  <si>
    <t>BORROW MATERIALS</t>
  </si>
  <si>
    <t>Overhaul on material hauled in excess of a free-haul distance of 0,5 km for haul up to or through 1,0 km (restricted overhaul)</t>
  </si>
  <si>
    <t>116a481b-4b9e-4e6a-a57d-6c717c785c51</t>
  </si>
  <si>
    <t>Horizontal formwork for F2 surface finish</t>
  </si>
  <si>
    <t>To ends of slabs</t>
  </si>
  <si>
    <t>2a1bfc54-0bf5-48ed-a9a3-e65bd4e36a44</t>
  </si>
  <si>
    <t>33.01</t>
  </si>
  <si>
    <t>ce487283-741f-494e-9f8a-1d5c82c4fb59</t>
  </si>
  <si>
    <t>Roadbed preparation and the compaction of material:</t>
  </si>
  <si>
    <t>95% of modified AASHTO density (150mm thick G5 material)</t>
  </si>
  <si>
    <t>fc8033ca-efb3-45c2-88aa-f0531e046794</t>
  </si>
  <si>
    <t>Galvanised gabion mattresses</t>
  </si>
  <si>
    <t>Filter fabric, non-wooven continuous filament needle-punched polyester geotextile ["Bidim grade A5" or other and approved equal]</t>
  </si>
  <si>
    <t>Area exceeding 2 m² but not 10 m²</t>
  </si>
  <si>
    <t>82c83fc0-6f3b-4195-bf0e-ade03364146e</t>
  </si>
  <si>
    <t>Backfill to excavations utilising:</t>
  </si>
  <si>
    <t>67d1ff22-3579-4f81-9320-f6fd523b3f86</t>
  </si>
  <si>
    <t>3cff21f3-444b-4d44-aefb-77d369d3e16c</t>
  </si>
  <si>
    <t>t</t>
  </si>
  <si>
    <t>(iv)</t>
  </si>
  <si>
    <t>Manual construction</t>
  </si>
  <si>
    <t>Additional survey requested by the Engineer</t>
  </si>
  <si>
    <t>81.02</t>
  </si>
  <si>
    <t>6200</t>
  </si>
  <si>
    <t>6400</t>
  </si>
  <si>
    <t>Tender Amount</t>
  </si>
  <si>
    <t>75df8767-459a-419a-b25a-514059f152e1</t>
  </si>
  <si>
    <t>Sum</t>
  </si>
  <si>
    <t>(d)</t>
  </si>
  <si>
    <t>Allowance for Contractor's time related obligations in respect of the Occupational Health and Safety Act and latest Construction Regulations</t>
  </si>
  <si>
    <t>26f2a37c-4775-4ad9-bca0-61ff0fb2fa4c</t>
  </si>
  <si>
    <t>Pneumatic tyre roller (12 tonne)</t>
  </si>
  <si>
    <t>No</t>
  </si>
  <si>
    <t>bf4b4f2e-0b5a-46a0-b6bd-694f10ffe35f</t>
  </si>
  <si>
    <t>ba83c47b-f95f-4127-b9f8-89d0964d8c20</t>
  </si>
  <si>
    <t xml:space="preserve">  (e)</t>
  </si>
  <si>
    <t>a553eef3-d4c8-420e-ac5b-97ce97e4e90d</t>
  </si>
  <si>
    <t>1700  CLEARING AND GRUBBING</t>
  </si>
  <si>
    <t>f67a8d40-329f-452d-8280-06e0733f3f57</t>
  </si>
  <si>
    <t>ca919312-a715-41c3-ab1b-3b420942deec</t>
  </si>
  <si>
    <t>Using the excavated material</t>
  </si>
  <si>
    <t>dfb6efbf-ad37-4fa3-a24b-b9f0ae96ebf5</t>
  </si>
  <si>
    <t>b6f057d6-9b6d-4b0b-9be3-85bcfa1ef99f</t>
  </si>
  <si>
    <t>Welded steel fabric, ref 395</t>
  </si>
  <si>
    <t>Manholes, catchpits, precast inlet and outlet structures complete</t>
  </si>
  <si>
    <t>48846c14-2c97-40a9-a7a8-46171bb90bbc</t>
  </si>
  <si>
    <t>23.12</t>
  </si>
  <si>
    <t>Excess overburden</t>
  </si>
  <si>
    <t>Soft material</t>
  </si>
  <si>
    <t>3300  MASS EARTHWORKS</t>
  </si>
  <si>
    <t>Compacted to 93% of modified AASHTO density</t>
  </si>
  <si>
    <t>Cut to spoil, including free-haul up to 0,5 km. Material obtained from:</t>
  </si>
  <si>
    <t>f2b3a5c5-8e1d-4db5-9e67-bdd7cecec544</t>
  </si>
  <si>
    <t>Crushed-stone base</t>
  </si>
  <si>
    <t xml:space="preserve"> (i)</t>
  </si>
  <si>
    <t>c9022f48-0d8b-4641-aa20-b60c893a5d57</t>
  </si>
  <si>
    <t>Galvanised</t>
  </si>
  <si>
    <t>Timber</t>
  </si>
  <si>
    <t>54.06</t>
  </si>
  <si>
    <t xml:space="preserve">Creosoted timber </t>
  </si>
  <si>
    <t xml:space="preserve">Excavation and backfilling for road sign supports </t>
  </si>
  <si>
    <t>9f1b6fca-9a42-40db-9aeb-722468695c23</t>
  </si>
  <si>
    <t>Foundation fill consisting of:</t>
  </si>
  <si>
    <t>62.02</t>
  </si>
  <si>
    <t>Concrete-lined causeways</t>
  </si>
  <si>
    <t>Ref. 617</t>
  </si>
  <si>
    <t>Class 25/19 in:</t>
  </si>
  <si>
    <t>530edab7-1e34-468b-a6b5-146666abd23a</t>
  </si>
  <si>
    <t>71.02</t>
  </si>
  <si>
    <t>Sealed transverse contraction joints sawn in two separate operations (widths as shown on the drawings)</t>
  </si>
  <si>
    <t>CLEARING AND GRUBBING</t>
  </si>
  <si>
    <t>SECTION</t>
  </si>
  <si>
    <t>5200</t>
  </si>
  <si>
    <t>5400</t>
  </si>
  <si>
    <t>5600</t>
  </si>
  <si>
    <t>FOUNDATIONS FOR STRUCTURES</t>
  </si>
  <si>
    <t>ADD CONTINGENCIES 10.00% OF NET TOTAL</t>
  </si>
  <si>
    <t>Y</t>
  </si>
  <si>
    <t>TENDER NO.: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</si>
</sst>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General&quot; &quot;"/>
    <numFmt numFmtId="165" formatCode="_ * #,##0.00_ ;_ * \-#,##0.00_ ;_ * &quot;-&quot;??_ ;_ @_ "/>
    <numFmt numFmtId="166" formatCode="General\ "/>
    <numFmt numFmtId="167" formatCode="0.00%_ "/>
    <numFmt numFmtId="168" formatCode="0.0%"/>
  </numFmts>
  <fonts count="7" x14ac:knownFonts="1"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top"/>
    </xf>
    <xf numFmtId="0" fontId="2" fillId="0" borderId="0" xfId="0" applyFont="1"/>
    <xf numFmtId="0" fontId="0" fillId="0" borderId="0" xfId="0" applyAlignment="1">
      <alignment horizontal="left"/>
    </xf>
    <xf numFmtId="168" fontId="0" fillId="0" borderId="0" xfId="2" applyNumberFormat="1" applyFont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0" xfId="0" applyFont="1"/>
    <xf numFmtId="0" fontId="2" fillId="0" borderId="12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3" xfId="0" applyFont="1" applyBorder="1"/>
    <xf numFmtId="49" fontId="2" fillId="0" borderId="9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Border="1"/>
    <xf numFmtId="0" fontId="2" fillId="0" borderId="15" xfId="0" applyFont="1" applyBorder="1"/>
    <xf numFmtId="0" fontId="2" fillId="0" borderId="3" xfId="1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vertical="center"/>
    </xf>
    <xf numFmtId="0" fontId="3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6" xfId="0" applyFont="1" applyBorder="1" applyAlignment="1"/>
    <xf numFmtId="4" fontId="2" fillId="0" borderId="16" xfId="0" applyNumberFormat="1" applyFont="1" applyBorder="1" applyAlignment="1">
      <alignment vertical="center"/>
    </xf>
    <xf numFmtId="0" fontId="2" fillId="0" borderId="17" xfId="0" applyFont="1" applyBorder="1" applyAlignment="1"/>
    <xf numFmtId="0" fontId="2" fillId="0" borderId="2" xfId="0" applyFont="1" applyBorder="1"/>
    <xf numFmtId="0" fontId="5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vertical="top" wrapText="1"/>
    </xf>
    <xf numFmtId="49" fontId="6" fillId="0" borderId="3" xfId="0" applyNumberFormat="1" applyFont="1" applyBorder="1" applyAlignment="1">
      <alignment horizontal="center" vertical="top" wrapText="1"/>
    </xf>
    <xf numFmtId="164" fontId="6" fillId="0" borderId="3" xfId="0" applyNumberFormat="1" applyFont="1" applyBorder="1" applyAlignment="1">
      <alignment horizontal="right" vertical="top" wrapText="1"/>
    </xf>
    <xf numFmtId="4" fontId="6" fillId="0" borderId="3" xfId="1" applyNumberFormat="1" applyFont="1" applyBorder="1" applyAlignment="1">
      <alignment horizontal="right" vertical="top"/>
    </xf>
    <xf numFmtId="166" fontId="6" fillId="0" borderId="3" xfId="0" applyNumberFormat="1" applyFont="1" applyBorder="1" applyAlignment="1">
      <alignment horizontal="right" vertical="top" wrapText="1"/>
    </xf>
    <xf numFmtId="4" fontId="6" fillId="0" borderId="3" xfId="1" applyNumberFormat="1" applyFont="1" applyBorder="1" applyAlignment="1" applyProtection="1">
      <alignment horizontal="right" vertical="top"/>
      <protection locked="0"/>
    </xf>
    <xf numFmtId="4" fontId="6" fillId="2" borderId="3" xfId="1" applyNumberFormat="1" applyFont="1" applyFill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 wrapText="1"/>
    </xf>
    <xf numFmtId="167" fontId="6" fillId="0" borderId="3" xfId="1" applyNumberFormat="1" applyFont="1" applyBorder="1" applyAlignment="1" applyProtection="1">
      <alignment horizontal="right" vertical="top"/>
      <protection locked="0"/>
    </xf>
    <xf numFmtId="0" fontId="6" fillId="0" borderId="6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4" fontId="6" fillId="0" borderId="14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6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13" xfId="1" applyNumberFormat="1" applyFont="1" applyBorder="1" applyAlignment="1">
      <alignment horizontal="right" vertical="center"/>
    </xf>
    <xf numFmtId="165" fontId="6" fillId="0" borderId="3" xfId="1" applyNumberFormat="1" applyFont="1" applyBorder="1" applyAlignment="1">
      <alignment horizontal="right" vertical="center"/>
    </xf>
    <xf numFmtId="49" fontId="6" fillId="0" borderId="8" xfId="0" applyNumberFormat="1" applyFont="1" applyBorder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5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" fontId="6" fillId="0" borderId="4" xfId="1" applyNumberFormat="1" applyFont="1" applyBorder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/>
    </xf>
    <xf numFmtId="49" fontId="6" fillId="0" borderId="8" xfId="0" applyNumberFormat="1" applyFont="1" applyBorder="1" applyAlignment="1">
      <alignment vertical="top"/>
    </xf>
    <xf numFmtId="49" fontId="6" fillId="0" borderId="9" xfId="0" applyNumberFormat="1" applyFont="1" applyBorder="1" applyAlignment="1">
      <alignment vertical="top"/>
    </xf>
    <xf numFmtId="49" fontId="6" fillId="0" borderId="0" xfId="0" applyNumberFormat="1" applyFont="1" applyAlignment="1">
      <alignment horizontal="center"/>
    </xf>
    <xf numFmtId="0" fontId="5" fillId="0" borderId="0" xfId="0" applyFont="1" applyAlignment="1">
      <alignment vertical="top" wrapText="1"/>
    </xf>
    <xf numFmtId="49" fontId="5" fillId="0" borderId="0" xfId="0" applyNumberFormat="1" applyFont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left" vertical="top" wrapText="1"/>
    </xf>
    <xf numFmtId="49" fontId="6" fillId="0" borderId="9" xfId="0" applyNumberFormat="1" applyFont="1" applyBorder="1" applyAlignment="1">
      <alignment vertical="top" wrapText="1"/>
    </xf>
    <xf numFmtId="49" fontId="6" fillId="0" borderId="8" xfId="0" applyNumberFormat="1" applyFont="1" applyBorder="1" applyAlignment="1">
      <alignment horizontal="left" vertical="top" wrapText="1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49" fontId="2" fillId="0" borderId="0" xfId="0" applyNumberFormat="1" applyFont="1" applyAlignment="1">
      <alignment horizontal="center"/>
    </xf>
    <xf numFmtId="49" fontId="2" fillId="0" borderId="8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3">
    <cellStyle name="Comma" xfId="1" builtinId="3"/>
    <cellStyle name="Normal" xfId="0" builtinId="0" customBuiltin="1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"/>
  <sheetViews>
    <sheetView workbookViewId="0"/>
  </sheetViews>
  <sheetFormatPr defaultRowHeight="12.75" x14ac:dyDescent="0.2"/>
  <cols>
    <col min="1" max="1" width="12.7109375" customWidth="1"/>
    <col min="2" max="2" width="2.7109375" customWidth="1"/>
    <col min="3" max="3" width="60.7109375" customWidth="1"/>
    <col min="4" max="4" width="10.7109375" customWidth="1"/>
  </cols>
  <sheetData>
    <row r="1" spans="1:4" ht="13.15" customHeight="1" x14ac:dyDescent="0.2">
      <c r="A1" s="1" t="str">
        <f>IF(C1="","","CONTRACT: ")</f>
        <v xml:space="preserve">CONTRACT: </v>
      </c>
      <c r="B1" s="1"/>
      <c r="C1" s="26" t="s">
        <v>396</v>
      </c>
      <c r="D1" s="5"/>
    </row>
    <row r="2" spans="1:4" ht="13.15" customHeight="1" x14ac:dyDescent="0.2">
      <c r="A2" s="2" t="str">
        <f>IF(C2="","","CONTRACT TITLE: ")</f>
        <v xml:space="preserve">CONTRACT TITLE: </v>
      </c>
      <c r="B2" s="2"/>
      <c r="C2" s="67" t="s">
        <v>238</v>
      </c>
      <c r="D2" s="67"/>
    </row>
    <row r="3" spans="1:4" ht="13.15" customHeight="1" x14ac:dyDescent="0.2">
      <c r="A3" s="9"/>
      <c r="B3" s="9"/>
      <c r="C3" s="24"/>
      <c r="D3" s="9"/>
    </row>
    <row r="4" spans="1:4" ht="22.5" customHeight="1" x14ac:dyDescent="0.2">
      <c r="A4" s="8" t="s">
        <v>209</v>
      </c>
      <c r="B4" s="13"/>
      <c r="C4" s="14" t="s">
        <v>207</v>
      </c>
      <c r="D4" s="8" t="s">
        <v>300</v>
      </c>
    </row>
    <row r="5" spans="1:4" ht="5.0999999999999996" customHeight="1" x14ac:dyDescent="0.2">
      <c r="A5" s="18"/>
      <c r="B5" s="11"/>
      <c r="C5" s="11"/>
      <c r="D5" s="18"/>
    </row>
    <row r="6" spans="1:4" ht="19.149999999999999" customHeight="1" x14ac:dyDescent="0.2">
      <c r="A6" s="17" t="s">
        <v>507</v>
      </c>
      <c r="B6" s="25"/>
      <c r="C6" s="16" t="s">
        <v>465</v>
      </c>
      <c r="D6" s="22">
        <v>100</v>
      </c>
    </row>
    <row r="7" spans="1:4" ht="19.149999999999999" customHeight="1" x14ac:dyDescent="0.2">
      <c r="A7" s="17" t="s">
        <v>506</v>
      </c>
      <c r="B7" s="25"/>
      <c r="C7" s="16" t="s">
        <v>346</v>
      </c>
      <c r="D7" s="22">
        <v>102</v>
      </c>
    </row>
    <row r="8" spans="1:4" ht="19.149999999999999" customHeight="1" x14ac:dyDescent="0.2">
      <c r="A8" s="17" t="s">
        <v>203</v>
      </c>
      <c r="B8" s="25"/>
      <c r="C8" s="16" t="s">
        <v>508</v>
      </c>
      <c r="D8" s="22">
        <v>103</v>
      </c>
    </row>
    <row r="9" spans="1:4" ht="19.149999999999999" customHeight="1" x14ac:dyDescent="0.2">
      <c r="A9" s="17" t="s">
        <v>509</v>
      </c>
      <c r="B9" s="25"/>
      <c r="C9" s="16" t="s">
        <v>628</v>
      </c>
      <c r="D9" s="22">
        <v>104</v>
      </c>
    </row>
    <row r="10" spans="1:4" ht="19.149999999999999" customHeight="1" x14ac:dyDescent="0.2">
      <c r="A10" s="17" t="s">
        <v>426</v>
      </c>
      <c r="B10" s="25"/>
      <c r="C10" s="16" t="s">
        <v>431</v>
      </c>
      <c r="D10" s="22">
        <v>105</v>
      </c>
    </row>
    <row r="11" spans="1:4" ht="19.149999999999999" customHeight="1" x14ac:dyDescent="0.2">
      <c r="A11" s="17" t="s">
        <v>116</v>
      </c>
      <c r="B11" s="25"/>
      <c r="C11" s="16" t="s">
        <v>305</v>
      </c>
      <c r="D11" s="22">
        <v>106</v>
      </c>
    </row>
    <row r="12" spans="1:4" ht="30.2" customHeight="1" x14ac:dyDescent="0.2">
      <c r="A12" s="17" t="s">
        <v>432</v>
      </c>
      <c r="B12" s="25"/>
      <c r="C12" s="16" t="s">
        <v>161</v>
      </c>
      <c r="D12" s="22">
        <v>108</v>
      </c>
    </row>
    <row r="13" spans="1:4" ht="19.149999999999999" customHeight="1" x14ac:dyDescent="0.2">
      <c r="A13" s="17" t="s">
        <v>386</v>
      </c>
      <c r="B13" s="25"/>
      <c r="C13" s="16" t="s">
        <v>558</v>
      </c>
      <c r="D13" s="22">
        <v>109</v>
      </c>
    </row>
    <row r="14" spans="1:4" ht="19.149999999999999" customHeight="1" x14ac:dyDescent="0.2">
      <c r="A14" s="17" t="s">
        <v>385</v>
      </c>
      <c r="B14" s="25"/>
      <c r="C14" s="16" t="s">
        <v>343</v>
      </c>
      <c r="D14" s="22">
        <v>110</v>
      </c>
    </row>
    <row r="15" spans="1:4" ht="19.149999999999999" customHeight="1" x14ac:dyDescent="0.2">
      <c r="A15" s="17" t="s">
        <v>77</v>
      </c>
      <c r="B15" s="25"/>
      <c r="C15" s="16" t="s">
        <v>117</v>
      </c>
      <c r="D15" s="22">
        <v>111</v>
      </c>
    </row>
    <row r="16" spans="1:4" ht="19.149999999999999" customHeight="1" x14ac:dyDescent="0.2">
      <c r="A16" s="17" t="s">
        <v>78</v>
      </c>
      <c r="B16" s="25"/>
      <c r="C16" s="16" t="s">
        <v>428</v>
      </c>
      <c r="D16" s="22">
        <v>112</v>
      </c>
    </row>
    <row r="17" spans="1:4" ht="19.149999999999999" customHeight="1" x14ac:dyDescent="0.2">
      <c r="A17" s="17" t="s">
        <v>304</v>
      </c>
      <c r="B17" s="25"/>
      <c r="C17" s="16" t="s">
        <v>160</v>
      </c>
      <c r="D17" s="22">
        <v>113</v>
      </c>
    </row>
    <row r="18" spans="1:4" ht="19.149999999999999" customHeight="1" x14ac:dyDescent="0.2">
      <c r="A18" s="17" t="s">
        <v>630</v>
      </c>
      <c r="B18" s="25"/>
      <c r="C18" s="16" t="s">
        <v>510</v>
      </c>
      <c r="D18" s="22">
        <v>114</v>
      </c>
    </row>
    <row r="19" spans="1:4" ht="19.149999999999999" customHeight="1" x14ac:dyDescent="0.2">
      <c r="A19" s="17" t="s">
        <v>631</v>
      </c>
      <c r="B19" s="25"/>
      <c r="C19" s="16" t="s">
        <v>79</v>
      </c>
      <c r="D19" s="22">
        <v>115</v>
      </c>
    </row>
    <row r="20" spans="1:4" ht="19.149999999999999" customHeight="1" x14ac:dyDescent="0.2">
      <c r="A20" s="17" t="s">
        <v>632</v>
      </c>
      <c r="B20" s="25"/>
      <c r="C20" s="16" t="s">
        <v>387</v>
      </c>
      <c r="D20" s="22">
        <v>116</v>
      </c>
    </row>
    <row r="21" spans="1:4" ht="19.149999999999999" customHeight="1" x14ac:dyDescent="0.2">
      <c r="A21" s="17" t="s">
        <v>303</v>
      </c>
      <c r="B21" s="25"/>
      <c r="C21" s="16" t="s">
        <v>511</v>
      </c>
      <c r="D21" s="22">
        <v>117</v>
      </c>
    </row>
    <row r="22" spans="1:4" ht="19.149999999999999" customHeight="1" x14ac:dyDescent="0.2">
      <c r="A22" s="17" t="s">
        <v>264</v>
      </c>
      <c r="B22" s="25"/>
      <c r="C22" s="16" t="s">
        <v>633</v>
      </c>
      <c r="D22" s="22">
        <v>118</v>
      </c>
    </row>
    <row r="23" spans="1:4" ht="19.149999999999999" customHeight="1" x14ac:dyDescent="0.2">
      <c r="A23" s="17" t="s">
        <v>581</v>
      </c>
      <c r="B23" s="25"/>
      <c r="C23" s="16" t="s">
        <v>115</v>
      </c>
      <c r="D23" s="22">
        <v>119</v>
      </c>
    </row>
    <row r="24" spans="1:4" ht="19.149999999999999" customHeight="1" x14ac:dyDescent="0.2">
      <c r="A24" s="17" t="s">
        <v>265</v>
      </c>
      <c r="B24" s="25"/>
      <c r="C24" s="16" t="s">
        <v>157</v>
      </c>
      <c r="D24" s="22">
        <v>120</v>
      </c>
    </row>
    <row r="25" spans="1:4" ht="19.149999999999999" customHeight="1" x14ac:dyDescent="0.2">
      <c r="A25" s="17" t="s">
        <v>582</v>
      </c>
      <c r="B25" s="25"/>
      <c r="C25" s="16" t="s">
        <v>236</v>
      </c>
      <c r="D25" s="22">
        <v>121</v>
      </c>
    </row>
    <row r="26" spans="1:4" ht="19.149999999999999" customHeight="1" x14ac:dyDescent="0.2">
      <c r="A26" s="17" t="s">
        <v>237</v>
      </c>
      <c r="B26" s="25"/>
      <c r="C26" s="16" t="s">
        <v>548</v>
      </c>
      <c r="D26" s="22">
        <v>122</v>
      </c>
    </row>
    <row r="27" spans="1:4" ht="19.149999999999999" customHeight="1" x14ac:dyDescent="0.2">
      <c r="A27" s="17" t="s">
        <v>205</v>
      </c>
      <c r="B27" s="25"/>
      <c r="C27" s="16" t="s">
        <v>162</v>
      </c>
      <c r="D27" s="22">
        <v>123</v>
      </c>
    </row>
    <row r="28" spans="1:4" ht="5.0999999999999996" customHeight="1" x14ac:dyDescent="0.2">
      <c r="A28" s="15"/>
      <c r="B28" s="30"/>
      <c r="C28" s="21"/>
      <c r="D28" s="15"/>
    </row>
    <row r="29" spans="1:4" ht="6" customHeight="1" x14ac:dyDescent="0.2">
      <c r="A29" s="10"/>
      <c r="B29" s="10"/>
      <c r="C29" s="20"/>
      <c r="D29" s="10"/>
    </row>
    <row r="30" spans="1:4" ht="12.75" customHeight="1" x14ac:dyDescent="0.2"/>
    <row r="31" spans="1:4" ht="12.75" customHeight="1" x14ac:dyDescent="0.2"/>
    <row r="32" spans="1: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spans="1:4" ht="12.75" customHeight="1" x14ac:dyDescent="0.2"/>
    <row r="50" spans="1:4" ht="12.75" customHeight="1" x14ac:dyDescent="0.2"/>
    <row r="51" spans="1:4" ht="3.95" customHeight="1" x14ac:dyDescent="0.2"/>
    <row r="52" spans="1:4" ht="15.95" customHeight="1" x14ac:dyDescent="0.2">
      <c r="A52" s="68" t="str">
        <f>LOWER("(I)")</f>
        <v>(i)</v>
      </c>
      <c r="B52" s="68"/>
      <c r="C52" s="68"/>
      <c r="D52" s="68"/>
    </row>
  </sheetData>
  <mergeCells count="2">
    <mergeCell ref="C2:D2"/>
    <mergeCell ref="A52:D52"/>
  </mergeCells>
  <pageMargins left="0.78740157480314954" right="0.19685039370078738" top="0.39370078740157477" bottom="0.23622047244094485" header="0.31496062992125989" footer="0.23622047244094485"/>
  <pageSetup paperSize="9" firstPageNumber="100" orientation="portrait" useFirstPageNumber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83"/>
  <sheetViews>
    <sheetView topLeftCell="A34" workbookViewId="0">
      <selection activeCell="A1229" sqref="A1229:G1281"/>
    </sheetView>
  </sheetViews>
  <sheetFormatPr defaultColWidth="8.85546875" defaultRowHeight="12" x14ac:dyDescent="0.2"/>
  <cols>
    <col min="1" max="1" width="8.28515625" style="53" customWidth="1"/>
    <col min="2" max="2" width="6.7109375" style="53" customWidth="1"/>
    <col min="3" max="3" width="32.28515625" style="53" customWidth="1"/>
    <col min="4" max="4" width="8.42578125" style="53" customWidth="1"/>
    <col min="5" max="7" width="11.7109375" style="53" customWidth="1"/>
    <col min="8" max="8" width="40.7109375" style="53" hidden="1" customWidth="1"/>
    <col min="9" max="16384" width="8.85546875" style="53"/>
  </cols>
  <sheetData>
    <row r="1" spans="1:8" ht="13.15" customHeight="1" x14ac:dyDescent="0.2">
      <c r="A1" s="31" t="s">
        <v>636</v>
      </c>
      <c r="B1" s="32"/>
      <c r="C1" s="31" t="s">
        <v>396</v>
      </c>
      <c r="D1" s="32"/>
      <c r="E1" s="32"/>
      <c r="F1" s="32"/>
      <c r="G1" s="52" t="str">
        <f>UPPER("Schedule")</f>
        <v>SCHEDULE</v>
      </c>
    </row>
    <row r="2" spans="1:8" ht="13.15" customHeight="1" x14ac:dyDescent="0.2">
      <c r="A2" s="31" t="str">
        <f>IF(C2="","","CONTRACT TITLE: ")</f>
        <v xml:space="preserve">CONTRACT TITLE: </v>
      </c>
      <c r="B2" s="31"/>
      <c r="C2" s="72" t="s">
        <v>238</v>
      </c>
      <c r="D2" s="72"/>
      <c r="E2" s="72"/>
      <c r="F2" s="72"/>
      <c r="G2" s="72"/>
    </row>
    <row r="3" spans="1:8" ht="13.15" hidden="1" customHeight="1" x14ac:dyDescent="0.2">
      <c r="A3" s="31" t="str">
        <f>IF(C3="","","SERIES:")</f>
        <v>SERIES:</v>
      </c>
      <c r="B3" s="32"/>
      <c r="C3" s="73" t="s">
        <v>436</v>
      </c>
      <c r="D3" s="73"/>
      <c r="E3" s="73"/>
      <c r="F3" s="73"/>
      <c r="G3" s="73"/>
    </row>
    <row r="4" spans="1:8" ht="25.5" customHeight="1" x14ac:dyDescent="0.2">
      <c r="A4" s="31" t="str">
        <f>IF(C4="","","SECTION:")</f>
        <v>SECTION:</v>
      </c>
      <c r="B4" s="32"/>
      <c r="C4" s="74" t="s">
        <v>165</v>
      </c>
      <c r="D4" s="75"/>
      <c r="E4" s="75"/>
      <c r="F4" s="75"/>
      <c r="G4" s="75"/>
    </row>
    <row r="5" spans="1:8" ht="28.5" customHeight="1" x14ac:dyDescent="0.2">
      <c r="A5" s="33" t="s">
        <v>2</v>
      </c>
      <c r="B5" s="76" t="s">
        <v>45</v>
      </c>
      <c r="C5" s="77"/>
      <c r="D5" s="34" t="s">
        <v>0</v>
      </c>
      <c r="E5" s="35" t="s">
        <v>308</v>
      </c>
      <c r="F5" s="35" t="s">
        <v>164</v>
      </c>
      <c r="G5" s="35" t="s">
        <v>348</v>
      </c>
      <c r="H5" s="54" t="s">
        <v>239</v>
      </c>
    </row>
    <row r="6" spans="1:8" ht="4.5" customHeight="1" x14ac:dyDescent="0.2">
      <c r="A6" s="36"/>
      <c r="B6" s="78"/>
      <c r="C6" s="79"/>
      <c r="D6" s="37"/>
      <c r="E6" s="38"/>
      <c r="F6" s="38"/>
      <c r="G6" s="38"/>
    </row>
    <row r="7" spans="1:8" ht="22.15" customHeight="1" x14ac:dyDescent="0.2">
      <c r="A7" s="39" t="s">
        <v>1</v>
      </c>
      <c r="B7" s="80" t="s">
        <v>81</v>
      </c>
      <c r="C7" s="81"/>
      <c r="D7" s="40" t="s">
        <v>3</v>
      </c>
      <c r="E7" s="41"/>
      <c r="F7" s="42"/>
      <c r="G7" s="42"/>
      <c r="H7" s="55" t="s">
        <v>435</v>
      </c>
    </row>
    <row r="8" spans="1:8" ht="22.15" customHeight="1" x14ac:dyDescent="0.2">
      <c r="A8" s="39" t="s">
        <v>272</v>
      </c>
      <c r="B8" s="82" t="s">
        <v>306</v>
      </c>
      <c r="C8" s="81"/>
      <c r="D8" s="40" t="s">
        <v>585</v>
      </c>
      <c r="E8" s="43">
        <v>1</v>
      </c>
      <c r="F8" s="44"/>
      <c r="G8" s="42"/>
      <c r="H8" s="55" t="s">
        <v>469</v>
      </c>
    </row>
    <row r="9" spans="1:8" ht="22.15" customHeight="1" x14ac:dyDescent="0.2">
      <c r="A9" s="39" t="s">
        <v>167</v>
      </c>
      <c r="B9" s="82" t="s">
        <v>347</v>
      </c>
      <c r="C9" s="81"/>
      <c r="D9" s="40" t="s">
        <v>585</v>
      </c>
      <c r="E9" s="43">
        <v>1</v>
      </c>
      <c r="F9" s="44"/>
      <c r="G9" s="42"/>
      <c r="H9" s="55" t="s">
        <v>271</v>
      </c>
    </row>
    <row r="10" spans="1:8" ht="22.15" customHeight="1" x14ac:dyDescent="0.2">
      <c r="A10" s="39" t="s">
        <v>4</v>
      </c>
      <c r="B10" s="82" t="s">
        <v>514</v>
      </c>
      <c r="C10" s="81"/>
      <c r="D10" s="40" t="s">
        <v>349</v>
      </c>
      <c r="E10" s="43">
        <v>8</v>
      </c>
      <c r="F10" s="44"/>
      <c r="G10" s="42"/>
      <c r="H10" s="55" t="s">
        <v>270</v>
      </c>
    </row>
    <row r="11" spans="1:8" ht="22.15" customHeight="1" x14ac:dyDescent="0.2">
      <c r="A11" s="39" t="s">
        <v>168</v>
      </c>
      <c r="B11" s="80" t="s">
        <v>240</v>
      </c>
      <c r="C11" s="81"/>
      <c r="D11" s="40" t="s">
        <v>3</v>
      </c>
      <c r="E11" s="41"/>
      <c r="F11" s="42"/>
      <c r="G11" s="42"/>
      <c r="H11" s="55" t="s">
        <v>394</v>
      </c>
    </row>
    <row r="12" spans="1:8" ht="44.65" customHeight="1" x14ac:dyDescent="0.2">
      <c r="A12" s="39" t="s">
        <v>437</v>
      </c>
      <c r="B12" s="82" t="s">
        <v>210</v>
      </c>
      <c r="C12" s="81"/>
      <c r="D12" s="40" t="s">
        <v>349</v>
      </c>
      <c r="E12" s="43">
        <v>8</v>
      </c>
      <c r="F12" s="45">
        <v>5870.84</v>
      </c>
      <c r="G12" s="42">
        <v>46966.720000000001</v>
      </c>
      <c r="H12" s="55" t="s">
        <v>307</v>
      </c>
    </row>
    <row r="13" spans="1:8" ht="22.15" customHeight="1" x14ac:dyDescent="0.2">
      <c r="A13" s="39" t="s">
        <v>267</v>
      </c>
      <c r="B13" s="82" t="s">
        <v>121</v>
      </c>
      <c r="C13" s="81"/>
      <c r="D13" s="40" t="s">
        <v>350</v>
      </c>
      <c r="E13" s="46">
        <f>ROUND(G12,2)</f>
        <v>46966.720000000001</v>
      </c>
      <c r="F13" s="47"/>
      <c r="G13" s="42"/>
      <c r="H13" s="55" t="s">
        <v>584</v>
      </c>
    </row>
    <row r="14" spans="1:8" ht="33.200000000000003" customHeight="1" x14ac:dyDescent="0.2">
      <c r="A14" s="39" t="s">
        <v>120</v>
      </c>
      <c r="B14" s="82" t="s">
        <v>241</v>
      </c>
      <c r="C14" s="81"/>
      <c r="D14" s="40" t="s">
        <v>349</v>
      </c>
      <c r="E14" s="43">
        <v>8</v>
      </c>
      <c r="F14" s="45">
        <v>5500</v>
      </c>
      <c r="G14" s="42">
        <v>44000</v>
      </c>
      <c r="H14" s="55" t="s">
        <v>82</v>
      </c>
    </row>
    <row r="15" spans="1:8" ht="22.15" customHeight="1" x14ac:dyDescent="0.2">
      <c r="A15" s="39" t="s">
        <v>586</v>
      </c>
      <c r="B15" s="82" t="s">
        <v>468</v>
      </c>
      <c r="C15" s="81"/>
      <c r="D15" s="40" t="s">
        <v>350</v>
      </c>
      <c r="E15" s="46">
        <f>ROUND(G14,2)</f>
        <v>44000</v>
      </c>
      <c r="F15" s="47"/>
      <c r="G15" s="42"/>
      <c r="H15" s="55" t="s">
        <v>309</v>
      </c>
    </row>
    <row r="16" spans="1:8" ht="22.15" customHeight="1" x14ac:dyDescent="0.2">
      <c r="A16" s="39" t="s">
        <v>438</v>
      </c>
      <c r="B16" s="82" t="s">
        <v>513</v>
      </c>
      <c r="C16" s="81"/>
      <c r="D16" s="40" t="s">
        <v>585</v>
      </c>
      <c r="E16" s="43">
        <v>1</v>
      </c>
      <c r="F16" s="45">
        <v>50000</v>
      </c>
      <c r="G16" s="42">
        <v>50000</v>
      </c>
      <c r="H16" s="55" t="s">
        <v>351</v>
      </c>
    </row>
    <row r="17" spans="1:8" ht="22.15" customHeight="1" x14ac:dyDescent="0.2">
      <c r="A17" s="39" t="s">
        <v>311</v>
      </c>
      <c r="B17" s="82" t="s">
        <v>169</v>
      </c>
      <c r="C17" s="81"/>
      <c r="D17" s="40" t="s">
        <v>350</v>
      </c>
      <c r="E17" s="46">
        <f>ROUND(G16,2)</f>
        <v>50000</v>
      </c>
      <c r="F17" s="47"/>
      <c r="G17" s="42"/>
      <c r="H17" s="55" t="s">
        <v>83</v>
      </c>
    </row>
    <row r="18" spans="1:8" ht="22.15" customHeight="1" x14ac:dyDescent="0.2">
      <c r="A18" s="39" t="s">
        <v>352</v>
      </c>
      <c r="B18" s="80" t="s">
        <v>211</v>
      </c>
      <c r="C18" s="81"/>
      <c r="D18" s="40" t="s">
        <v>3</v>
      </c>
      <c r="E18" s="41"/>
      <c r="F18" s="42"/>
      <c r="G18" s="42"/>
      <c r="H18" s="55" t="s">
        <v>551</v>
      </c>
    </row>
    <row r="19" spans="1:8" ht="22.15" customHeight="1" x14ac:dyDescent="0.2">
      <c r="A19" s="39" t="s">
        <v>437</v>
      </c>
      <c r="B19" s="80" t="s">
        <v>80</v>
      </c>
      <c r="C19" s="81"/>
      <c r="D19" s="40" t="s">
        <v>3</v>
      </c>
      <c r="E19" s="41"/>
      <c r="F19" s="42"/>
      <c r="G19" s="42"/>
      <c r="H19" s="55" t="s">
        <v>122</v>
      </c>
    </row>
    <row r="20" spans="1:8" ht="44.65" customHeight="1" x14ac:dyDescent="0.2">
      <c r="A20" s="39" t="s">
        <v>470</v>
      </c>
      <c r="B20" s="82" t="s">
        <v>5</v>
      </c>
      <c r="C20" s="81"/>
      <c r="D20" s="40" t="s">
        <v>585</v>
      </c>
      <c r="E20" s="43">
        <v>8</v>
      </c>
      <c r="F20" s="44"/>
      <c r="G20" s="42"/>
      <c r="H20" s="55" t="s">
        <v>353</v>
      </c>
    </row>
    <row r="21" spans="1:8" ht="22.15" customHeight="1" x14ac:dyDescent="0.2">
      <c r="A21" s="39" t="s">
        <v>6</v>
      </c>
      <c r="B21" s="82" t="s">
        <v>512</v>
      </c>
      <c r="C21" s="81"/>
      <c r="D21" s="40" t="s">
        <v>585</v>
      </c>
      <c r="E21" s="43">
        <v>1</v>
      </c>
      <c r="F21" s="45">
        <v>5000</v>
      </c>
      <c r="G21" s="42">
        <v>5000</v>
      </c>
      <c r="H21" s="55" t="s">
        <v>123</v>
      </c>
    </row>
    <row r="22" spans="1:8" ht="22.15" customHeight="1" x14ac:dyDescent="0.2">
      <c r="A22" s="39" t="s">
        <v>515</v>
      </c>
      <c r="B22" s="82" t="s">
        <v>125</v>
      </c>
      <c r="C22" s="81"/>
      <c r="D22" s="40" t="s">
        <v>350</v>
      </c>
      <c r="E22" s="46">
        <f>ROUND(G21,2)</f>
        <v>5000</v>
      </c>
      <c r="F22" s="47"/>
      <c r="G22" s="42"/>
      <c r="H22" s="55" t="s">
        <v>439</v>
      </c>
    </row>
    <row r="23" spans="1:8" ht="22.15" customHeight="1" x14ac:dyDescent="0.2">
      <c r="A23" s="39" t="s">
        <v>267</v>
      </c>
      <c r="B23" s="80" t="s">
        <v>354</v>
      </c>
      <c r="C23" s="81"/>
      <c r="D23" s="40" t="s">
        <v>3</v>
      </c>
      <c r="E23" s="41"/>
      <c r="F23" s="42"/>
      <c r="G23" s="42"/>
      <c r="H23" s="55" t="s">
        <v>242</v>
      </c>
    </row>
    <row r="24" spans="1:8" ht="44.65" customHeight="1" x14ac:dyDescent="0.2">
      <c r="A24" s="39" t="s">
        <v>470</v>
      </c>
      <c r="B24" s="82" t="s">
        <v>587</v>
      </c>
      <c r="C24" s="81"/>
      <c r="D24" s="40" t="s">
        <v>349</v>
      </c>
      <c r="E24" s="43">
        <v>8</v>
      </c>
      <c r="F24" s="44"/>
      <c r="G24" s="42"/>
      <c r="H24" s="55" t="s">
        <v>44</v>
      </c>
    </row>
    <row r="25" spans="1:8" ht="22.15" customHeight="1" x14ac:dyDescent="0.2">
      <c r="A25" s="39" t="s">
        <v>46</v>
      </c>
      <c r="B25" s="80" t="s">
        <v>126</v>
      </c>
      <c r="C25" s="81"/>
      <c r="D25" s="40" t="s">
        <v>3</v>
      </c>
      <c r="E25" s="41"/>
      <c r="F25" s="42"/>
      <c r="G25" s="42"/>
      <c r="H25" s="55" t="s">
        <v>310</v>
      </c>
    </row>
    <row r="26" spans="1:8" ht="22.15" customHeight="1" x14ac:dyDescent="0.2">
      <c r="A26" s="39" t="s">
        <v>3</v>
      </c>
      <c r="B26" s="82" t="s">
        <v>268</v>
      </c>
      <c r="C26" s="81"/>
      <c r="D26" s="40" t="s">
        <v>3</v>
      </c>
      <c r="E26" s="41"/>
      <c r="F26" s="42"/>
      <c r="G26" s="42"/>
      <c r="H26" s="55" t="s">
        <v>166</v>
      </c>
    </row>
    <row r="27" spans="1:8" ht="22.15" customHeight="1" x14ac:dyDescent="0.2">
      <c r="A27" s="39" t="s">
        <v>437</v>
      </c>
      <c r="B27" s="82" t="s">
        <v>127</v>
      </c>
      <c r="C27" s="81"/>
      <c r="D27" s="40" t="s">
        <v>471</v>
      </c>
      <c r="E27" s="43">
        <v>1</v>
      </c>
      <c r="F27" s="44"/>
      <c r="G27" s="42"/>
      <c r="H27" s="55" t="s">
        <v>124</v>
      </c>
    </row>
    <row r="28" spans="1:8" ht="22.15" customHeight="1" x14ac:dyDescent="0.2">
      <c r="A28" s="39" t="s">
        <v>267</v>
      </c>
      <c r="B28" s="82" t="s">
        <v>472</v>
      </c>
      <c r="C28" s="81"/>
      <c r="D28" s="40" t="s">
        <v>471</v>
      </c>
      <c r="E28" s="43">
        <v>1</v>
      </c>
      <c r="F28" s="44"/>
      <c r="G28" s="42"/>
      <c r="H28" s="55" t="s">
        <v>473</v>
      </c>
    </row>
    <row r="29" spans="1:8" ht="22.15" customHeight="1" x14ac:dyDescent="0.2">
      <c r="A29" s="39" t="s">
        <v>3</v>
      </c>
      <c r="B29" s="82" t="s">
        <v>47</v>
      </c>
      <c r="C29" s="81"/>
      <c r="D29" s="40" t="s">
        <v>3</v>
      </c>
      <c r="E29" s="41"/>
      <c r="F29" s="42"/>
      <c r="G29" s="42"/>
      <c r="H29" s="55" t="s">
        <v>128</v>
      </c>
    </row>
    <row r="30" spans="1:8" ht="33.200000000000003" customHeight="1" x14ac:dyDescent="0.2">
      <c r="A30" s="39" t="s">
        <v>120</v>
      </c>
      <c r="B30" s="82" t="s">
        <v>130</v>
      </c>
      <c r="C30" s="81"/>
      <c r="D30" s="40" t="s">
        <v>474</v>
      </c>
      <c r="E30" s="43">
        <v>1</v>
      </c>
      <c r="F30" s="45">
        <v>100000</v>
      </c>
      <c r="G30" s="42">
        <v>100000</v>
      </c>
      <c r="H30" s="55" t="s">
        <v>552</v>
      </c>
    </row>
    <row r="31" spans="1:8" ht="22.15" customHeight="1" x14ac:dyDescent="0.2">
      <c r="A31" s="39" t="s">
        <v>586</v>
      </c>
      <c r="B31" s="82" t="s">
        <v>468</v>
      </c>
      <c r="C31" s="81"/>
      <c r="D31" s="40" t="s">
        <v>350</v>
      </c>
      <c r="E31" s="46">
        <f>ROUND(G30,2)</f>
        <v>100000</v>
      </c>
      <c r="F31" s="47"/>
      <c r="G31" s="42"/>
      <c r="H31" s="55" t="s">
        <v>395</v>
      </c>
    </row>
    <row r="32" spans="1:8" ht="22.15" customHeight="1" x14ac:dyDescent="0.2">
      <c r="A32" s="39" t="s">
        <v>3</v>
      </c>
      <c r="B32" s="82" t="s">
        <v>313</v>
      </c>
      <c r="C32" s="81"/>
      <c r="D32" s="40" t="s">
        <v>3</v>
      </c>
      <c r="E32" s="41"/>
      <c r="F32" s="42"/>
      <c r="G32" s="42"/>
      <c r="H32" s="55" t="s">
        <v>475</v>
      </c>
    </row>
    <row r="33" spans="1:8" ht="18" customHeight="1" x14ac:dyDescent="0.2">
      <c r="A33" s="48"/>
      <c r="B33" s="49" t="s">
        <v>440</v>
      </c>
      <c r="C33" s="49"/>
      <c r="D33" s="50"/>
      <c r="E33" s="50"/>
      <c r="F33" s="50"/>
      <c r="G33" s="51"/>
      <c r="H33" s="55"/>
    </row>
    <row r="34" spans="1:8" ht="15.95" customHeight="1" x14ac:dyDescent="0.2">
      <c r="A34" s="71" t="s">
        <v>476</v>
      </c>
      <c r="B34" s="71"/>
      <c r="C34" s="71"/>
      <c r="D34" s="71"/>
      <c r="E34" s="71"/>
      <c r="F34" s="71"/>
      <c r="G34" s="71"/>
      <c r="H34" s="55"/>
    </row>
    <row r="35" spans="1:8" ht="13.15" customHeight="1" x14ac:dyDescent="0.2">
      <c r="A35" s="31" t="s">
        <v>84</v>
      </c>
      <c r="B35" s="32"/>
      <c r="C35" s="31" t="s">
        <v>396</v>
      </c>
      <c r="D35" s="32"/>
      <c r="E35" s="32"/>
      <c r="F35" s="32"/>
      <c r="G35" s="52" t="str">
        <f>UPPER("Schedule")</f>
        <v>SCHEDULE</v>
      </c>
    </row>
    <row r="36" spans="1:8" ht="13.15" customHeight="1" x14ac:dyDescent="0.2">
      <c r="A36" s="31" t="str">
        <f>IF(C36="","","CONTRACT TITLE: ")</f>
        <v xml:space="preserve">CONTRACT TITLE: </v>
      </c>
      <c r="B36" s="31"/>
      <c r="C36" s="72" t="s">
        <v>238</v>
      </c>
      <c r="D36" s="72"/>
      <c r="E36" s="72"/>
      <c r="F36" s="72"/>
      <c r="G36" s="72"/>
    </row>
    <row r="37" spans="1:8" ht="13.15" customHeight="1" x14ac:dyDescent="0.2">
      <c r="A37" s="31" t="str">
        <f>IF((B37&amp;C37)="","",UPPER("SCHEDULE:"))</f>
        <v>SCHEDULE:</v>
      </c>
      <c r="B37" s="32"/>
      <c r="C37" s="73" t="s">
        <v>436</v>
      </c>
      <c r="D37" s="73"/>
      <c r="E37" s="73"/>
      <c r="F37" s="73"/>
      <c r="G37" s="73"/>
    </row>
    <row r="38" spans="1:8" ht="13.15" hidden="1" customHeight="1" x14ac:dyDescent="0.2">
      <c r="A38" s="31" t="str">
        <f>IF(C38="","","SERIES:")</f>
        <v>SERIES:</v>
      </c>
      <c r="B38" s="32"/>
      <c r="C38" s="73" t="s">
        <v>436</v>
      </c>
      <c r="D38" s="73"/>
      <c r="E38" s="73"/>
      <c r="F38" s="73"/>
      <c r="G38" s="73"/>
    </row>
    <row r="39" spans="1:8" ht="25.5" customHeight="1" x14ac:dyDescent="0.2">
      <c r="A39" s="31" t="str">
        <f>IF(C39="","","SECTION:")</f>
        <v>SECTION:</v>
      </c>
      <c r="B39" s="32"/>
      <c r="C39" s="74" t="s">
        <v>165</v>
      </c>
      <c r="D39" s="75"/>
      <c r="E39" s="75"/>
      <c r="F39" s="75"/>
      <c r="G39" s="75"/>
    </row>
    <row r="40" spans="1:8" ht="28.5" customHeight="1" x14ac:dyDescent="0.2">
      <c r="A40" s="33" t="s">
        <v>2</v>
      </c>
      <c r="B40" s="76" t="s">
        <v>45</v>
      </c>
      <c r="C40" s="77"/>
      <c r="D40" s="34" t="s">
        <v>0</v>
      </c>
      <c r="E40" s="35" t="s">
        <v>308</v>
      </c>
      <c r="F40" s="35" t="s">
        <v>164</v>
      </c>
      <c r="G40" s="35" t="s">
        <v>348</v>
      </c>
      <c r="H40" s="54" t="s">
        <v>239</v>
      </c>
    </row>
    <row r="41" spans="1:8" ht="4.5" customHeight="1" x14ac:dyDescent="0.2">
      <c r="A41" s="36"/>
      <c r="B41" s="78"/>
      <c r="C41" s="79"/>
      <c r="D41" s="37"/>
      <c r="E41" s="38"/>
      <c r="F41" s="38"/>
      <c r="G41" s="38"/>
    </row>
    <row r="42" spans="1:8" ht="18" customHeight="1" x14ac:dyDescent="0.2">
      <c r="A42" s="56"/>
      <c r="B42" s="83" t="s">
        <v>266</v>
      </c>
      <c r="C42" s="84"/>
      <c r="D42" s="57"/>
      <c r="E42" s="58"/>
      <c r="F42" s="56"/>
      <c r="G42" s="59"/>
    </row>
    <row r="43" spans="1:8" ht="4.5" customHeight="1" x14ac:dyDescent="0.2">
      <c r="A43" s="56"/>
      <c r="B43" s="85"/>
      <c r="C43" s="86"/>
      <c r="D43" s="57"/>
      <c r="E43" s="58"/>
      <c r="F43" s="58"/>
      <c r="G43" s="60"/>
    </row>
    <row r="44" spans="1:8" ht="22.15" customHeight="1" x14ac:dyDescent="0.2">
      <c r="A44" s="39" t="s">
        <v>438</v>
      </c>
      <c r="B44" s="82" t="s">
        <v>516</v>
      </c>
      <c r="C44" s="81"/>
      <c r="D44" s="40" t="s">
        <v>471</v>
      </c>
      <c r="E44" s="43">
        <v>0.5</v>
      </c>
      <c r="F44" s="44"/>
      <c r="G44" s="42"/>
      <c r="H44" s="55" t="s">
        <v>48</v>
      </c>
    </row>
    <row r="45" spans="1:8" ht="22.15" customHeight="1" x14ac:dyDescent="0.2">
      <c r="A45" s="39" t="s">
        <v>311</v>
      </c>
      <c r="B45" s="82" t="s">
        <v>87</v>
      </c>
      <c r="C45" s="81"/>
      <c r="D45" s="40" t="s">
        <v>471</v>
      </c>
      <c r="E45" s="43">
        <v>0.5</v>
      </c>
      <c r="F45" s="44"/>
      <c r="G45" s="42"/>
      <c r="H45" s="55" t="s">
        <v>129</v>
      </c>
    </row>
    <row r="46" spans="1:8" ht="22.15" customHeight="1" x14ac:dyDescent="0.2">
      <c r="A46" s="39" t="s">
        <v>171</v>
      </c>
      <c r="B46" s="82" t="s">
        <v>355</v>
      </c>
      <c r="C46" s="81"/>
      <c r="D46" s="40" t="s">
        <v>471</v>
      </c>
      <c r="E46" s="43">
        <v>0.5</v>
      </c>
      <c r="F46" s="44"/>
      <c r="G46" s="42"/>
      <c r="H46" s="55" t="s">
        <v>588</v>
      </c>
    </row>
    <row r="47" spans="1:8" ht="22.15" customHeight="1" x14ac:dyDescent="0.2">
      <c r="A47" s="39" t="s">
        <v>7</v>
      </c>
      <c r="B47" s="82" t="s">
        <v>477</v>
      </c>
      <c r="C47" s="81"/>
      <c r="D47" s="40" t="s">
        <v>471</v>
      </c>
      <c r="E47" s="43">
        <v>0.5</v>
      </c>
      <c r="F47" s="44"/>
      <c r="G47" s="42"/>
      <c r="H47" s="55" t="s">
        <v>49</v>
      </c>
    </row>
    <row r="48" spans="1:8" ht="22.15" customHeight="1" x14ac:dyDescent="0.2">
      <c r="A48" s="39" t="s">
        <v>470</v>
      </c>
      <c r="B48" s="82" t="s">
        <v>589</v>
      </c>
      <c r="C48" s="81"/>
      <c r="D48" s="40" t="s">
        <v>471</v>
      </c>
      <c r="E48" s="43">
        <v>0.5</v>
      </c>
      <c r="F48" s="44"/>
      <c r="G48" s="42"/>
      <c r="H48" s="55" t="s">
        <v>8</v>
      </c>
    </row>
    <row r="49" spans="1:8" ht="22.15" customHeight="1" x14ac:dyDescent="0.2">
      <c r="A49" s="39" t="s">
        <v>314</v>
      </c>
      <c r="B49" s="82" t="s">
        <v>9</v>
      </c>
      <c r="C49" s="81"/>
      <c r="D49" s="40" t="s">
        <v>471</v>
      </c>
      <c r="E49" s="43">
        <v>0.5</v>
      </c>
      <c r="F49" s="44"/>
      <c r="G49" s="42"/>
      <c r="H49" s="55" t="s">
        <v>212</v>
      </c>
    </row>
    <row r="50" spans="1:8" ht="33.200000000000003" customHeight="1" x14ac:dyDescent="0.2">
      <c r="A50" s="39" t="s">
        <v>172</v>
      </c>
      <c r="B50" s="82" t="s">
        <v>553</v>
      </c>
      <c r="C50" s="81"/>
      <c r="D50" s="40" t="s">
        <v>471</v>
      </c>
      <c r="E50" s="43">
        <v>0.5</v>
      </c>
      <c r="F50" s="44"/>
      <c r="G50" s="42"/>
      <c r="H50" s="55" t="s">
        <v>131</v>
      </c>
    </row>
    <row r="51" spans="1:8" ht="22.15" customHeight="1" x14ac:dyDescent="0.2">
      <c r="A51" s="39" t="s">
        <v>50</v>
      </c>
      <c r="B51" s="82" t="s">
        <v>51</v>
      </c>
      <c r="C51" s="81"/>
      <c r="D51" s="40" t="s">
        <v>471</v>
      </c>
      <c r="E51" s="43">
        <v>0.5</v>
      </c>
      <c r="F51" s="44"/>
      <c r="G51" s="42"/>
      <c r="H51" s="55" t="s">
        <v>356</v>
      </c>
    </row>
    <row r="52" spans="1:8" ht="13.15" customHeight="1" x14ac:dyDescent="0.2">
      <c r="A52" s="61"/>
      <c r="B52" s="69"/>
      <c r="C52" s="70"/>
      <c r="D52" s="62"/>
      <c r="E52" s="63"/>
      <c r="F52" s="63"/>
      <c r="G52" s="63"/>
    </row>
    <row r="53" spans="1:8" ht="13.15" customHeight="1" x14ac:dyDescent="0.2">
      <c r="A53" s="61"/>
      <c r="B53" s="69"/>
      <c r="C53" s="70"/>
      <c r="D53" s="62"/>
      <c r="E53" s="63"/>
      <c r="F53" s="63"/>
      <c r="G53" s="63"/>
    </row>
    <row r="54" spans="1:8" ht="13.15" customHeight="1" x14ac:dyDescent="0.2">
      <c r="A54" s="61"/>
      <c r="B54" s="69"/>
      <c r="C54" s="70"/>
      <c r="D54" s="62"/>
      <c r="E54" s="63"/>
      <c r="F54" s="63"/>
      <c r="G54" s="63"/>
    </row>
    <row r="55" spans="1:8" ht="13.15" customHeight="1" x14ac:dyDescent="0.2">
      <c r="A55" s="61"/>
      <c r="B55" s="69"/>
      <c r="C55" s="70"/>
      <c r="D55" s="62"/>
      <c r="E55" s="63"/>
      <c r="F55" s="63"/>
      <c r="G55" s="63"/>
    </row>
    <row r="56" spans="1:8" ht="13.15" customHeight="1" x14ac:dyDescent="0.2">
      <c r="A56" s="61"/>
      <c r="B56" s="69"/>
      <c r="C56" s="70"/>
      <c r="D56" s="62"/>
      <c r="E56" s="63"/>
      <c r="F56" s="63"/>
      <c r="G56" s="63"/>
    </row>
    <row r="57" spans="1:8" ht="13.15" customHeight="1" x14ac:dyDescent="0.2">
      <c r="A57" s="61"/>
      <c r="B57" s="69"/>
      <c r="C57" s="70"/>
      <c r="D57" s="62"/>
      <c r="E57" s="63"/>
      <c r="F57" s="63"/>
      <c r="G57" s="63"/>
    </row>
    <row r="58" spans="1:8" ht="13.15" customHeight="1" x14ac:dyDescent="0.2">
      <c r="A58" s="61"/>
      <c r="B58" s="69"/>
      <c r="C58" s="70"/>
      <c r="D58" s="62"/>
      <c r="E58" s="63"/>
      <c r="F58" s="63"/>
      <c r="G58" s="63"/>
    </row>
    <row r="59" spans="1:8" ht="13.15" customHeight="1" x14ac:dyDescent="0.2">
      <c r="A59" s="61"/>
      <c r="B59" s="69"/>
      <c r="C59" s="70"/>
      <c r="D59" s="62"/>
      <c r="E59" s="63"/>
      <c r="F59" s="63"/>
      <c r="G59" s="63"/>
    </row>
    <row r="60" spans="1:8" ht="13.15" customHeight="1" x14ac:dyDescent="0.2">
      <c r="A60" s="61"/>
      <c r="B60" s="69"/>
      <c r="C60" s="70"/>
      <c r="D60" s="62"/>
      <c r="E60" s="63"/>
      <c r="F60" s="63"/>
      <c r="G60" s="63"/>
    </row>
    <row r="61" spans="1:8" ht="13.15" customHeight="1" x14ac:dyDescent="0.2">
      <c r="A61" s="61"/>
      <c r="B61" s="69"/>
      <c r="C61" s="70"/>
      <c r="D61" s="62"/>
      <c r="E61" s="63"/>
      <c r="F61" s="63"/>
      <c r="G61" s="63"/>
    </row>
    <row r="62" spans="1:8" ht="13.15" customHeight="1" x14ac:dyDescent="0.2">
      <c r="A62" s="61"/>
      <c r="B62" s="69"/>
      <c r="C62" s="70"/>
      <c r="D62" s="62"/>
      <c r="E62" s="63"/>
      <c r="F62" s="63"/>
      <c r="G62" s="63"/>
    </row>
    <row r="63" spans="1:8" ht="13.15" customHeight="1" x14ac:dyDescent="0.2">
      <c r="A63" s="61"/>
      <c r="B63" s="69"/>
      <c r="C63" s="70"/>
      <c r="D63" s="62"/>
      <c r="E63" s="63"/>
      <c r="F63" s="63"/>
      <c r="G63" s="63"/>
    </row>
    <row r="64" spans="1:8" ht="13.15" customHeight="1" x14ac:dyDescent="0.2">
      <c r="A64" s="61"/>
      <c r="B64" s="69"/>
      <c r="C64" s="70"/>
      <c r="D64" s="62"/>
      <c r="E64" s="63"/>
      <c r="F64" s="63"/>
      <c r="G64" s="63"/>
    </row>
    <row r="65" spans="1:7" ht="13.15" customHeight="1" x14ac:dyDescent="0.2">
      <c r="A65" s="61"/>
      <c r="B65" s="69"/>
      <c r="C65" s="70"/>
      <c r="D65" s="62"/>
      <c r="E65" s="63"/>
      <c r="F65" s="63"/>
      <c r="G65" s="63"/>
    </row>
    <row r="66" spans="1:7" ht="13.15" customHeight="1" x14ac:dyDescent="0.2">
      <c r="A66" s="61"/>
      <c r="B66" s="69"/>
      <c r="C66" s="70"/>
      <c r="D66" s="62"/>
      <c r="E66" s="63"/>
      <c r="F66" s="63"/>
      <c r="G66" s="63"/>
    </row>
    <row r="67" spans="1:7" ht="13.15" customHeight="1" x14ac:dyDescent="0.2">
      <c r="A67" s="61"/>
      <c r="B67" s="69"/>
      <c r="C67" s="70"/>
      <c r="D67" s="62"/>
      <c r="E67" s="63"/>
      <c r="F67" s="63"/>
      <c r="G67" s="63"/>
    </row>
    <row r="68" spans="1:7" ht="13.15" customHeight="1" x14ac:dyDescent="0.2">
      <c r="A68" s="61"/>
      <c r="B68" s="69"/>
      <c r="C68" s="70"/>
      <c r="D68" s="62"/>
      <c r="E68" s="63"/>
      <c r="F68" s="63"/>
      <c r="G68" s="63"/>
    </row>
    <row r="69" spans="1:7" ht="13.15" customHeight="1" x14ac:dyDescent="0.2">
      <c r="A69" s="61"/>
      <c r="B69" s="69"/>
      <c r="C69" s="70"/>
      <c r="D69" s="62"/>
      <c r="E69" s="63"/>
      <c r="F69" s="63"/>
      <c r="G69" s="63"/>
    </row>
    <row r="70" spans="1:7" ht="13.15" customHeight="1" x14ac:dyDescent="0.2">
      <c r="A70" s="61"/>
      <c r="B70" s="69"/>
      <c r="C70" s="70"/>
      <c r="D70" s="62"/>
      <c r="E70" s="63"/>
      <c r="F70" s="63"/>
      <c r="G70" s="63"/>
    </row>
    <row r="71" spans="1:7" ht="13.15" customHeight="1" x14ac:dyDescent="0.2">
      <c r="A71" s="61"/>
      <c r="B71" s="69"/>
      <c r="C71" s="70"/>
      <c r="D71" s="62"/>
      <c r="E71" s="63"/>
      <c r="F71" s="63"/>
      <c r="G71" s="63"/>
    </row>
    <row r="72" spans="1:7" ht="13.15" customHeight="1" x14ac:dyDescent="0.2">
      <c r="A72" s="61"/>
      <c r="B72" s="69"/>
      <c r="C72" s="70"/>
      <c r="D72" s="62"/>
      <c r="E72" s="63"/>
      <c r="F72" s="63"/>
      <c r="G72" s="63"/>
    </row>
    <row r="73" spans="1:7" ht="13.15" customHeight="1" x14ac:dyDescent="0.2">
      <c r="A73" s="61"/>
      <c r="B73" s="69"/>
      <c r="C73" s="70"/>
      <c r="D73" s="62"/>
      <c r="E73" s="63"/>
      <c r="F73" s="63"/>
      <c r="G73" s="63"/>
    </row>
    <row r="74" spans="1:7" ht="13.15" customHeight="1" x14ac:dyDescent="0.2">
      <c r="A74" s="61"/>
      <c r="B74" s="69"/>
      <c r="C74" s="70"/>
      <c r="D74" s="62"/>
      <c r="E74" s="63"/>
      <c r="F74" s="63"/>
      <c r="G74" s="63"/>
    </row>
    <row r="75" spans="1:7" ht="13.15" customHeight="1" x14ac:dyDescent="0.2">
      <c r="A75" s="61"/>
      <c r="B75" s="69"/>
      <c r="C75" s="70"/>
      <c r="D75" s="62"/>
      <c r="E75" s="63"/>
      <c r="F75" s="63"/>
      <c r="G75" s="63"/>
    </row>
    <row r="76" spans="1:7" ht="13.15" customHeight="1" x14ac:dyDescent="0.2">
      <c r="A76" s="61"/>
      <c r="B76" s="69"/>
      <c r="C76" s="70"/>
      <c r="D76" s="62"/>
      <c r="E76" s="63"/>
      <c r="F76" s="63"/>
      <c r="G76" s="63"/>
    </row>
    <row r="77" spans="1:7" ht="13.15" customHeight="1" x14ac:dyDescent="0.2">
      <c r="A77" s="61"/>
      <c r="B77" s="69"/>
      <c r="C77" s="70"/>
      <c r="D77" s="62"/>
      <c r="E77" s="63"/>
      <c r="F77" s="63"/>
      <c r="G77" s="63"/>
    </row>
    <row r="78" spans="1:7" ht="13.15" customHeight="1" x14ac:dyDescent="0.2">
      <c r="A78" s="61"/>
      <c r="B78" s="69"/>
      <c r="C78" s="70"/>
      <c r="D78" s="62"/>
      <c r="E78" s="63"/>
      <c r="F78" s="63"/>
      <c r="G78" s="63"/>
    </row>
    <row r="79" spans="1:7" ht="13.15" customHeight="1" x14ac:dyDescent="0.2">
      <c r="A79" s="61"/>
      <c r="B79" s="69"/>
      <c r="C79" s="70"/>
      <c r="D79" s="62"/>
      <c r="E79" s="63"/>
      <c r="F79" s="63"/>
      <c r="G79" s="63"/>
    </row>
    <row r="80" spans="1:7" ht="13.15" customHeight="1" x14ac:dyDescent="0.2">
      <c r="A80" s="61"/>
      <c r="B80" s="69"/>
      <c r="C80" s="70"/>
      <c r="D80" s="62"/>
      <c r="E80" s="63"/>
      <c r="F80" s="63"/>
      <c r="G80" s="63"/>
    </row>
    <row r="81" spans="1:8" ht="13.15" customHeight="1" x14ac:dyDescent="0.2">
      <c r="A81" s="61"/>
      <c r="B81" s="69"/>
      <c r="C81" s="70"/>
      <c r="D81" s="62"/>
      <c r="E81" s="63"/>
      <c r="F81" s="63"/>
      <c r="G81" s="63"/>
    </row>
    <row r="82" spans="1:8" ht="13.15" customHeight="1" x14ac:dyDescent="0.2">
      <c r="A82" s="61"/>
      <c r="B82" s="69"/>
      <c r="C82" s="70"/>
      <c r="D82" s="62"/>
      <c r="E82" s="63"/>
      <c r="F82" s="63"/>
      <c r="G82" s="63"/>
    </row>
    <row r="83" spans="1:8" ht="13.15" customHeight="1" x14ac:dyDescent="0.2">
      <c r="A83" s="61"/>
      <c r="B83" s="69"/>
      <c r="C83" s="70"/>
      <c r="D83" s="62"/>
      <c r="E83" s="63"/>
      <c r="F83" s="63"/>
      <c r="G83" s="63"/>
    </row>
    <row r="84" spans="1:8" ht="13.15" customHeight="1" x14ac:dyDescent="0.2">
      <c r="A84" s="61"/>
      <c r="B84" s="69"/>
      <c r="C84" s="70"/>
      <c r="D84" s="62"/>
      <c r="E84" s="63"/>
      <c r="F84" s="63"/>
      <c r="G84" s="63"/>
    </row>
    <row r="85" spans="1:8" ht="13.15" customHeight="1" x14ac:dyDescent="0.2">
      <c r="A85" s="61"/>
      <c r="B85" s="69"/>
      <c r="C85" s="70"/>
      <c r="D85" s="62"/>
      <c r="E85" s="63"/>
      <c r="F85" s="63"/>
      <c r="G85" s="63"/>
    </row>
    <row r="86" spans="1:8" ht="12.4" customHeight="1" x14ac:dyDescent="0.2">
      <c r="A86" s="61"/>
      <c r="B86" s="69"/>
      <c r="C86" s="70"/>
      <c r="D86" s="62"/>
      <c r="E86" s="63"/>
      <c r="F86" s="63"/>
      <c r="G86" s="63"/>
    </row>
    <row r="87" spans="1:8" ht="18" customHeight="1" x14ac:dyDescent="0.2">
      <c r="A87" s="64" t="str">
        <f>"TOTAL FOR " &amp; UPPER("Section") &amp; "  1300 CARRIED FORWARD TO SUMMARY"</f>
        <v>TOTAL FOR SECTION  1300 CARRIED FORWARD TO SUMMARY</v>
      </c>
      <c r="B87" s="50"/>
      <c r="C87" s="50"/>
      <c r="D87" s="50"/>
      <c r="E87" s="50"/>
      <c r="F87" s="65"/>
      <c r="G87" s="66"/>
    </row>
    <row r="88" spans="1:8" ht="15.95" customHeight="1" x14ac:dyDescent="0.2">
      <c r="A88" s="71" t="s">
        <v>10</v>
      </c>
      <c r="B88" s="71"/>
      <c r="C88" s="71"/>
      <c r="D88" s="71"/>
      <c r="E88" s="71"/>
      <c r="F88" s="71"/>
      <c r="G88" s="71"/>
    </row>
    <row r="89" spans="1:8" ht="13.15" customHeight="1" x14ac:dyDescent="0.2">
      <c r="A89" s="31" t="s">
        <v>84</v>
      </c>
      <c r="B89" s="32"/>
      <c r="C89" s="31" t="s">
        <v>396</v>
      </c>
      <c r="D89" s="32"/>
      <c r="E89" s="32"/>
      <c r="F89" s="32"/>
      <c r="G89" s="52" t="str">
        <f>UPPER("Schedule")</f>
        <v>SCHEDULE</v>
      </c>
    </row>
    <row r="90" spans="1:8" ht="13.15" customHeight="1" x14ac:dyDescent="0.2">
      <c r="A90" s="31" t="str">
        <f>IF(C90="","","CONTRACT TITLE: ")</f>
        <v xml:space="preserve">CONTRACT TITLE: </v>
      </c>
      <c r="B90" s="31"/>
      <c r="C90" s="72" t="s">
        <v>238</v>
      </c>
      <c r="D90" s="72"/>
      <c r="E90" s="72"/>
      <c r="F90" s="72"/>
      <c r="G90" s="72"/>
    </row>
    <row r="91" spans="1:8" ht="13.15" customHeight="1" x14ac:dyDescent="0.2">
      <c r="A91" s="31" t="str">
        <f>IF((B91&amp;C91)="","",UPPER("SCHEDULE:"))</f>
        <v>SCHEDULE:</v>
      </c>
      <c r="B91" s="32"/>
      <c r="C91" s="73" t="s">
        <v>436</v>
      </c>
      <c r="D91" s="73"/>
      <c r="E91" s="73"/>
      <c r="F91" s="73"/>
      <c r="G91" s="73"/>
    </row>
    <row r="92" spans="1:8" ht="13.15" hidden="1" customHeight="1" x14ac:dyDescent="0.2">
      <c r="A92" s="31" t="str">
        <f>IF(C92="","","SERIES:")</f>
        <v>SERIES:</v>
      </c>
      <c r="B92" s="32"/>
      <c r="C92" s="73" t="s">
        <v>436</v>
      </c>
      <c r="D92" s="73"/>
      <c r="E92" s="73"/>
      <c r="F92" s="73"/>
      <c r="G92" s="73"/>
    </row>
    <row r="93" spans="1:8" ht="13.15" customHeight="1" x14ac:dyDescent="0.2">
      <c r="A93" s="31" t="str">
        <f>IF(C93="","","SECTION:")</f>
        <v>SECTION:</v>
      </c>
      <c r="B93" s="32"/>
      <c r="C93" s="74" t="s">
        <v>441</v>
      </c>
      <c r="D93" s="75"/>
      <c r="E93" s="75"/>
      <c r="F93" s="75"/>
      <c r="G93" s="75"/>
    </row>
    <row r="94" spans="1:8" ht="28.5" customHeight="1" x14ac:dyDescent="0.2">
      <c r="A94" s="33" t="s">
        <v>2</v>
      </c>
      <c r="B94" s="76" t="s">
        <v>45</v>
      </c>
      <c r="C94" s="77"/>
      <c r="D94" s="34" t="s">
        <v>0</v>
      </c>
      <c r="E94" s="35" t="s">
        <v>308</v>
      </c>
      <c r="F94" s="35" t="s">
        <v>164</v>
      </c>
      <c r="G94" s="35" t="s">
        <v>348</v>
      </c>
      <c r="H94" s="54" t="s">
        <v>239</v>
      </c>
    </row>
    <row r="95" spans="1:8" ht="4.5" customHeight="1" x14ac:dyDescent="0.2">
      <c r="A95" s="36"/>
      <c r="B95" s="78"/>
      <c r="C95" s="79"/>
      <c r="D95" s="37"/>
      <c r="E95" s="38"/>
      <c r="F95" s="38"/>
      <c r="G95" s="38"/>
    </row>
    <row r="96" spans="1:8" ht="33.200000000000003" customHeight="1" x14ac:dyDescent="0.2">
      <c r="A96" s="39" t="s">
        <v>554</v>
      </c>
      <c r="B96" s="82" t="s">
        <v>11</v>
      </c>
      <c r="C96" s="81"/>
      <c r="D96" s="40" t="s">
        <v>315</v>
      </c>
      <c r="E96" s="43">
        <v>4</v>
      </c>
      <c r="F96" s="44"/>
      <c r="G96" s="42"/>
      <c r="H96" s="55" t="s">
        <v>52</v>
      </c>
    </row>
    <row r="97" spans="1:8" ht="22.15" customHeight="1" x14ac:dyDescent="0.2">
      <c r="A97" s="39" t="s">
        <v>88</v>
      </c>
      <c r="B97" s="82" t="s">
        <v>393</v>
      </c>
      <c r="C97" s="81"/>
      <c r="D97" s="40" t="s">
        <v>3</v>
      </c>
      <c r="E97" s="41"/>
      <c r="F97" s="42"/>
      <c r="G97" s="42"/>
      <c r="H97" s="55" t="s">
        <v>170</v>
      </c>
    </row>
    <row r="98" spans="1:8" ht="22.15" customHeight="1" x14ac:dyDescent="0.2">
      <c r="A98" s="39" t="s">
        <v>272</v>
      </c>
      <c r="B98" s="82" t="s">
        <v>85</v>
      </c>
      <c r="C98" s="81"/>
      <c r="D98" s="40" t="s">
        <v>315</v>
      </c>
      <c r="E98" s="43">
        <v>0.3</v>
      </c>
      <c r="F98" s="44"/>
      <c r="G98" s="42"/>
      <c r="H98" s="55" t="s">
        <v>442</v>
      </c>
    </row>
    <row r="99" spans="1:8" ht="22.15" customHeight="1" x14ac:dyDescent="0.2">
      <c r="A99" s="39" t="s">
        <v>243</v>
      </c>
      <c r="B99" s="82" t="s">
        <v>443</v>
      </c>
      <c r="C99" s="81"/>
      <c r="D99" s="40" t="s">
        <v>3</v>
      </c>
      <c r="E99" s="41"/>
      <c r="F99" s="42"/>
      <c r="G99" s="42"/>
      <c r="H99" s="55" t="s">
        <v>86</v>
      </c>
    </row>
    <row r="100" spans="1:8" ht="22.15" customHeight="1" x14ac:dyDescent="0.2">
      <c r="A100" s="39" t="s">
        <v>272</v>
      </c>
      <c r="B100" s="82" t="s">
        <v>397</v>
      </c>
      <c r="C100" s="81"/>
      <c r="D100" s="40" t="s">
        <v>316</v>
      </c>
      <c r="E100" s="43">
        <v>875</v>
      </c>
      <c r="F100" s="44"/>
      <c r="G100" s="42"/>
      <c r="H100" s="55" t="s">
        <v>273</v>
      </c>
    </row>
    <row r="101" spans="1:8" ht="22.15" customHeight="1" x14ac:dyDescent="0.2">
      <c r="A101" s="39" t="s">
        <v>167</v>
      </c>
      <c r="B101" s="82" t="s">
        <v>133</v>
      </c>
      <c r="C101" s="81"/>
      <c r="D101" s="40" t="s">
        <v>590</v>
      </c>
      <c r="E101" s="43">
        <v>4</v>
      </c>
      <c r="F101" s="44"/>
      <c r="G101" s="42"/>
      <c r="H101" s="55" t="s">
        <v>357</v>
      </c>
    </row>
    <row r="102" spans="1:8" ht="33.200000000000003" customHeight="1" x14ac:dyDescent="0.2">
      <c r="A102" s="39" t="s">
        <v>4</v>
      </c>
      <c r="B102" s="82" t="s">
        <v>12</v>
      </c>
      <c r="C102" s="81"/>
      <c r="D102" s="40" t="s">
        <v>590</v>
      </c>
      <c r="E102" s="43">
        <v>2</v>
      </c>
      <c r="F102" s="44"/>
      <c r="G102" s="42"/>
      <c r="H102" s="55" t="s">
        <v>591</v>
      </c>
    </row>
    <row r="103" spans="1:8" ht="22.15" customHeight="1" x14ac:dyDescent="0.2">
      <c r="A103" s="39" t="s">
        <v>478</v>
      </c>
      <c r="B103" s="82" t="s">
        <v>89</v>
      </c>
      <c r="C103" s="81"/>
      <c r="D103" s="40" t="s">
        <v>590</v>
      </c>
      <c r="E103" s="43">
        <v>4</v>
      </c>
      <c r="F103" s="44"/>
      <c r="G103" s="42"/>
      <c r="H103" s="55" t="s">
        <v>592</v>
      </c>
    </row>
    <row r="104" spans="1:8" ht="22.15" customHeight="1" x14ac:dyDescent="0.2">
      <c r="A104" s="39" t="s">
        <v>593</v>
      </c>
      <c r="B104" s="82" t="s">
        <v>517</v>
      </c>
      <c r="C104" s="81"/>
      <c r="D104" s="40" t="s">
        <v>3</v>
      </c>
      <c r="E104" s="41"/>
      <c r="F104" s="42"/>
      <c r="G104" s="42"/>
      <c r="H104" s="55" t="s">
        <v>594</v>
      </c>
    </row>
    <row r="105" spans="1:8" ht="22.15" customHeight="1" x14ac:dyDescent="0.2">
      <c r="A105" s="39" t="s">
        <v>358</v>
      </c>
      <c r="B105" s="82" t="s">
        <v>317</v>
      </c>
      <c r="C105" s="81"/>
      <c r="D105" s="40" t="s">
        <v>590</v>
      </c>
      <c r="E105" s="43">
        <v>15</v>
      </c>
      <c r="F105" s="44"/>
      <c r="G105" s="42"/>
      <c r="H105" s="55" t="s">
        <v>479</v>
      </c>
    </row>
    <row r="106" spans="1:8" ht="22.15" customHeight="1" x14ac:dyDescent="0.2">
      <c r="A106" s="39" t="s">
        <v>555</v>
      </c>
      <c r="B106" s="82" t="s">
        <v>444</v>
      </c>
      <c r="C106" s="81"/>
      <c r="D106" s="40" t="s">
        <v>3</v>
      </c>
      <c r="E106" s="41"/>
      <c r="F106" s="42"/>
      <c r="G106" s="42"/>
      <c r="H106" s="55" t="s">
        <v>213</v>
      </c>
    </row>
    <row r="107" spans="1:8" ht="33.200000000000003" customHeight="1" x14ac:dyDescent="0.2">
      <c r="A107" s="39" t="s">
        <v>272</v>
      </c>
      <c r="B107" s="82" t="s">
        <v>445</v>
      </c>
      <c r="C107" s="81"/>
      <c r="D107" s="40" t="s">
        <v>3</v>
      </c>
      <c r="E107" s="41"/>
      <c r="F107" s="42"/>
      <c r="G107" s="42"/>
      <c r="H107" s="55" t="s">
        <v>53</v>
      </c>
    </row>
    <row r="108" spans="1:8" ht="22.15" customHeight="1" x14ac:dyDescent="0.2">
      <c r="A108" s="39" t="s">
        <v>54</v>
      </c>
      <c r="B108" s="82" t="s">
        <v>446</v>
      </c>
      <c r="C108" s="81"/>
      <c r="D108" s="40" t="s">
        <v>55</v>
      </c>
      <c r="E108" s="43">
        <v>5</v>
      </c>
      <c r="F108" s="44"/>
      <c r="G108" s="42"/>
      <c r="H108" s="55" t="s">
        <v>518</v>
      </c>
    </row>
    <row r="109" spans="1:8" ht="22.15" customHeight="1" x14ac:dyDescent="0.2">
      <c r="A109" s="39" t="s">
        <v>274</v>
      </c>
      <c r="B109" s="82" t="s">
        <v>480</v>
      </c>
      <c r="C109" s="81"/>
      <c r="D109" s="40" t="s">
        <v>3</v>
      </c>
      <c r="E109" s="41"/>
      <c r="F109" s="42"/>
      <c r="G109" s="42"/>
      <c r="H109" s="55" t="s">
        <v>556</v>
      </c>
    </row>
    <row r="110" spans="1:8" ht="22.15" customHeight="1" x14ac:dyDescent="0.2">
      <c r="A110" s="39" t="s">
        <v>437</v>
      </c>
      <c r="B110" s="82" t="s">
        <v>481</v>
      </c>
      <c r="C110" s="81"/>
      <c r="D110" s="40" t="s">
        <v>474</v>
      </c>
      <c r="E110" s="43">
        <v>1</v>
      </c>
      <c r="F110" s="45">
        <v>50000</v>
      </c>
      <c r="G110" s="42">
        <v>50000</v>
      </c>
      <c r="H110" s="55" t="s">
        <v>244</v>
      </c>
    </row>
    <row r="111" spans="1:8" ht="22.15" customHeight="1" x14ac:dyDescent="0.2">
      <c r="A111" s="39" t="s">
        <v>267</v>
      </c>
      <c r="B111" s="82" t="s">
        <v>121</v>
      </c>
      <c r="C111" s="81"/>
      <c r="D111" s="40" t="s">
        <v>350</v>
      </c>
      <c r="E111" s="46">
        <f>ROUND(G110,2)</f>
        <v>50000</v>
      </c>
      <c r="F111" s="47"/>
      <c r="G111" s="42"/>
      <c r="H111" s="55" t="s">
        <v>557</v>
      </c>
    </row>
    <row r="112" spans="1:8" ht="13.15" customHeight="1" x14ac:dyDescent="0.2">
      <c r="A112" s="61"/>
      <c r="B112" s="69"/>
      <c r="C112" s="70"/>
      <c r="D112" s="62"/>
      <c r="E112" s="63"/>
      <c r="F112" s="63"/>
      <c r="G112" s="63"/>
    </row>
    <row r="113" spans="1:7" ht="13.15" customHeight="1" x14ac:dyDescent="0.2">
      <c r="A113" s="61"/>
      <c r="B113" s="69"/>
      <c r="C113" s="70"/>
      <c r="D113" s="62"/>
      <c r="E113" s="63"/>
      <c r="F113" s="63"/>
      <c r="G113" s="63"/>
    </row>
    <row r="114" spans="1:7" ht="13.15" customHeight="1" x14ac:dyDescent="0.2">
      <c r="A114" s="61"/>
      <c r="B114" s="69"/>
      <c r="C114" s="70"/>
      <c r="D114" s="62"/>
      <c r="E114" s="63"/>
      <c r="F114" s="63"/>
      <c r="G114" s="63"/>
    </row>
    <row r="115" spans="1:7" ht="13.15" customHeight="1" x14ac:dyDescent="0.2">
      <c r="A115" s="61"/>
      <c r="B115" s="69"/>
      <c r="C115" s="70"/>
      <c r="D115" s="62"/>
      <c r="E115" s="63"/>
      <c r="F115" s="63"/>
      <c r="G115" s="63"/>
    </row>
    <row r="116" spans="1:7" ht="13.15" customHeight="1" x14ac:dyDescent="0.2">
      <c r="A116" s="61"/>
      <c r="B116" s="69"/>
      <c r="C116" s="70"/>
      <c r="D116" s="62"/>
      <c r="E116" s="63"/>
      <c r="F116" s="63"/>
      <c r="G116" s="63"/>
    </row>
    <row r="117" spans="1:7" ht="13.15" customHeight="1" x14ac:dyDescent="0.2">
      <c r="A117" s="61"/>
      <c r="B117" s="69"/>
      <c r="C117" s="70"/>
      <c r="D117" s="62"/>
      <c r="E117" s="63"/>
      <c r="F117" s="63"/>
      <c r="G117" s="63"/>
    </row>
    <row r="118" spans="1:7" ht="13.15" customHeight="1" x14ac:dyDescent="0.2">
      <c r="A118" s="61"/>
      <c r="B118" s="69"/>
      <c r="C118" s="70"/>
      <c r="D118" s="62"/>
      <c r="E118" s="63"/>
      <c r="F118" s="63"/>
      <c r="G118" s="63"/>
    </row>
    <row r="119" spans="1:7" ht="13.15" customHeight="1" x14ac:dyDescent="0.2">
      <c r="A119" s="61"/>
      <c r="B119" s="69"/>
      <c r="C119" s="70"/>
      <c r="D119" s="62"/>
      <c r="E119" s="63"/>
      <c r="F119" s="63"/>
      <c r="G119" s="63"/>
    </row>
    <row r="120" spans="1:7" ht="13.15" customHeight="1" x14ac:dyDescent="0.2">
      <c r="A120" s="61"/>
      <c r="B120" s="69"/>
      <c r="C120" s="70"/>
      <c r="D120" s="62"/>
      <c r="E120" s="63"/>
      <c r="F120" s="63"/>
      <c r="G120" s="63"/>
    </row>
    <row r="121" spans="1:7" ht="13.15" customHeight="1" x14ac:dyDescent="0.2">
      <c r="A121" s="61"/>
      <c r="B121" s="69"/>
      <c r="C121" s="70"/>
      <c r="D121" s="62"/>
      <c r="E121" s="63"/>
      <c r="F121" s="63"/>
      <c r="G121" s="63"/>
    </row>
    <row r="122" spans="1:7" ht="13.15" customHeight="1" x14ac:dyDescent="0.2">
      <c r="A122" s="61"/>
      <c r="B122" s="69"/>
      <c r="C122" s="70"/>
      <c r="D122" s="62"/>
      <c r="E122" s="63"/>
      <c r="F122" s="63"/>
      <c r="G122" s="63"/>
    </row>
    <row r="123" spans="1:7" ht="13.15" customHeight="1" x14ac:dyDescent="0.2">
      <c r="A123" s="61"/>
      <c r="B123" s="69"/>
      <c r="C123" s="70"/>
      <c r="D123" s="62"/>
      <c r="E123" s="63"/>
      <c r="F123" s="63"/>
      <c r="G123" s="63"/>
    </row>
    <row r="124" spans="1:7" ht="13.15" customHeight="1" x14ac:dyDescent="0.2">
      <c r="A124" s="61"/>
      <c r="B124" s="69"/>
      <c r="C124" s="70"/>
      <c r="D124" s="62"/>
      <c r="E124" s="63"/>
      <c r="F124" s="63"/>
      <c r="G124" s="63"/>
    </row>
    <row r="125" spans="1:7" ht="13.15" customHeight="1" x14ac:dyDescent="0.2">
      <c r="A125" s="61"/>
      <c r="B125" s="69"/>
      <c r="C125" s="70"/>
      <c r="D125" s="62"/>
      <c r="E125" s="63"/>
      <c r="F125" s="63"/>
      <c r="G125" s="63"/>
    </row>
    <row r="126" spans="1:7" ht="13.15" customHeight="1" x14ac:dyDescent="0.2">
      <c r="A126" s="61"/>
      <c r="B126" s="69"/>
      <c r="C126" s="70"/>
      <c r="D126" s="62"/>
      <c r="E126" s="63"/>
      <c r="F126" s="63"/>
      <c r="G126" s="63"/>
    </row>
    <row r="127" spans="1:7" ht="13.15" customHeight="1" x14ac:dyDescent="0.2">
      <c r="A127" s="61"/>
      <c r="B127" s="69"/>
      <c r="C127" s="70"/>
      <c r="D127" s="62"/>
      <c r="E127" s="63"/>
      <c r="F127" s="63"/>
      <c r="G127" s="63"/>
    </row>
    <row r="128" spans="1:7" ht="13.15" customHeight="1" x14ac:dyDescent="0.2">
      <c r="A128" s="61"/>
      <c r="B128" s="69"/>
      <c r="C128" s="70"/>
      <c r="D128" s="62"/>
      <c r="E128" s="63"/>
      <c r="F128" s="63"/>
      <c r="G128" s="63"/>
    </row>
    <row r="129" spans="1:8" ht="13.15" customHeight="1" x14ac:dyDescent="0.2">
      <c r="A129" s="61"/>
      <c r="B129" s="69"/>
      <c r="C129" s="70"/>
      <c r="D129" s="62"/>
      <c r="E129" s="63"/>
      <c r="F129" s="63"/>
      <c r="G129" s="63"/>
    </row>
    <row r="130" spans="1:8" ht="13.15" customHeight="1" x14ac:dyDescent="0.2">
      <c r="A130" s="61"/>
      <c r="B130" s="69"/>
      <c r="C130" s="70"/>
      <c r="D130" s="62"/>
      <c r="E130" s="63"/>
      <c r="F130" s="63"/>
      <c r="G130" s="63"/>
    </row>
    <row r="131" spans="1:8" ht="13.15" customHeight="1" x14ac:dyDescent="0.2">
      <c r="A131" s="61"/>
      <c r="B131" s="69"/>
      <c r="C131" s="70"/>
      <c r="D131" s="62"/>
      <c r="E131" s="63"/>
      <c r="F131" s="63"/>
      <c r="G131" s="63"/>
    </row>
    <row r="132" spans="1:8" ht="13.15" customHeight="1" x14ac:dyDescent="0.2">
      <c r="A132" s="61"/>
      <c r="B132" s="69"/>
      <c r="C132" s="70"/>
      <c r="D132" s="62"/>
      <c r="E132" s="63"/>
      <c r="F132" s="63"/>
      <c r="G132" s="63"/>
    </row>
    <row r="133" spans="1:8" ht="13.15" customHeight="1" x14ac:dyDescent="0.2">
      <c r="A133" s="61"/>
      <c r="B133" s="69"/>
      <c r="C133" s="70"/>
      <c r="D133" s="62"/>
      <c r="E133" s="63"/>
      <c r="F133" s="63"/>
      <c r="G133" s="63"/>
    </row>
    <row r="134" spans="1:8" ht="4.9000000000000004" customHeight="1" x14ac:dyDescent="0.2">
      <c r="A134" s="61"/>
      <c r="B134" s="69"/>
      <c r="C134" s="70"/>
      <c r="D134" s="62"/>
      <c r="E134" s="63"/>
      <c r="F134" s="63"/>
      <c r="G134" s="63"/>
    </row>
    <row r="135" spans="1:8" ht="18" customHeight="1" x14ac:dyDescent="0.2">
      <c r="A135" s="64" t="str">
        <f>"TOTAL FOR " &amp; UPPER("Section") &amp; "  1500 CARRIED FORWARD TO SUMMARY"</f>
        <v>TOTAL FOR SECTION  1500 CARRIED FORWARD TO SUMMARY</v>
      </c>
      <c r="B135" s="50"/>
      <c r="C135" s="50"/>
      <c r="D135" s="50"/>
      <c r="E135" s="50"/>
      <c r="F135" s="65"/>
      <c r="G135" s="66"/>
    </row>
    <row r="136" spans="1:8" ht="15.95" customHeight="1" x14ac:dyDescent="0.2">
      <c r="A136" s="71" t="s">
        <v>173</v>
      </c>
      <c r="B136" s="71"/>
      <c r="C136" s="71"/>
      <c r="D136" s="71"/>
      <c r="E136" s="71"/>
      <c r="F136" s="71"/>
      <c r="G136" s="71"/>
    </row>
    <row r="137" spans="1:8" ht="13.15" customHeight="1" x14ac:dyDescent="0.2">
      <c r="A137" s="31" t="s">
        <v>84</v>
      </c>
      <c r="B137" s="32"/>
      <c r="C137" s="31" t="s">
        <v>396</v>
      </c>
      <c r="D137" s="32"/>
      <c r="E137" s="32"/>
      <c r="F137" s="32"/>
      <c r="G137" s="52" t="str">
        <f>UPPER("Schedule")</f>
        <v>SCHEDULE</v>
      </c>
    </row>
    <row r="138" spans="1:8" ht="13.15" customHeight="1" x14ac:dyDescent="0.2">
      <c r="A138" s="31" t="str">
        <f>IF(C138="","","CONTRACT TITLE: ")</f>
        <v xml:space="preserve">CONTRACT TITLE: </v>
      </c>
      <c r="B138" s="31"/>
      <c r="C138" s="72" t="s">
        <v>238</v>
      </c>
      <c r="D138" s="72"/>
      <c r="E138" s="72"/>
      <c r="F138" s="72"/>
      <c r="G138" s="72"/>
    </row>
    <row r="139" spans="1:8" ht="13.15" customHeight="1" x14ac:dyDescent="0.2">
      <c r="A139" s="31" t="str">
        <f>IF((B139&amp;C139)="","",UPPER("SCHEDULE:"))</f>
        <v>SCHEDULE:</v>
      </c>
      <c r="B139" s="32"/>
      <c r="C139" s="73" t="s">
        <v>436</v>
      </c>
      <c r="D139" s="73"/>
      <c r="E139" s="73"/>
      <c r="F139" s="73"/>
      <c r="G139" s="73"/>
    </row>
    <row r="140" spans="1:8" ht="13.15" hidden="1" customHeight="1" x14ac:dyDescent="0.2">
      <c r="A140" s="31" t="str">
        <f>IF(C140="","","SERIES:")</f>
        <v>SERIES:</v>
      </c>
      <c r="B140" s="32"/>
      <c r="C140" s="73" t="s">
        <v>436</v>
      </c>
      <c r="D140" s="73"/>
      <c r="E140" s="73"/>
      <c r="F140" s="73"/>
      <c r="G140" s="73"/>
    </row>
    <row r="141" spans="1:8" ht="13.15" customHeight="1" x14ac:dyDescent="0.2">
      <c r="A141" s="31" t="str">
        <f>IF(C141="","","SECTION:")</f>
        <v>SECTION:</v>
      </c>
      <c r="B141" s="32"/>
      <c r="C141" s="74" t="s">
        <v>550</v>
      </c>
      <c r="D141" s="75"/>
      <c r="E141" s="75"/>
      <c r="F141" s="75"/>
      <c r="G141" s="75"/>
    </row>
    <row r="142" spans="1:8" ht="28.5" customHeight="1" x14ac:dyDescent="0.2">
      <c r="A142" s="33" t="s">
        <v>2</v>
      </c>
      <c r="B142" s="76" t="s">
        <v>45</v>
      </c>
      <c r="C142" s="77"/>
      <c r="D142" s="34" t="s">
        <v>0</v>
      </c>
      <c r="E142" s="35" t="s">
        <v>308</v>
      </c>
      <c r="F142" s="35" t="s">
        <v>164</v>
      </c>
      <c r="G142" s="35" t="s">
        <v>348</v>
      </c>
      <c r="H142" s="54" t="s">
        <v>239</v>
      </c>
    </row>
    <row r="143" spans="1:8" ht="4.5" customHeight="1" x14ac:dyDescent="0.2">
      <c r="A143" s="36"/>
      <c r="B143" s="78"/>
      <c r="C143" s="79"/>
      <c r="D143" s="37"/>
      <c r="E143" s="38"/>
      <c r="F143" s="38"/>
      <c r="G143" s="38"/>
    </row>
    <row r="144" spans="1:8" ht="44.65" customHeight="1" x14ac:dyDescent="0.2">
      <c r="A144" s="39" t="s">
        <v>519</v>
      </c>
      <c r="B144" s="82" t="s">
        <v>559</v>
      </c>
      <c r="C144" s="81"/>
      <c r="D144" s="40" t="s">
        <v>13</v>
      </c>
      <c r="E144" s="43">
        <v>5000</v>
      </c>
      <c r="F144" s="44"/>
      <c r="G144" s="42"/>
      <c r="H144" s="55" t="s">
        <v>174</v>
      </c>
    </row>
    <row r="145" spans="1:8" ht="33.200000000000003" customHeight="1" x14ac:dyDescent="0.2">
      <c r="A145" s="39" t="s">
        <v>56</v>
      </c>
      <c r="B145" s="82" t="s">
        <v>214</v>
      </c>
      <c r="C145" s="81"/>
      <c r="D145" s="40" t="s">
        <v>14</v>
      </c>
      <c r="E145" s="43">
        <v>39600</v>
      </c>
      <c r="F145" s="44"/>
      <c r="G145" s="42"/>
      <c r="H145" s="55" t="s">
        <v>132</v>
      </c>
    </row>
    <row r="146" spans="1:8" ht="13.15" customHeight="1" x14ac:dyDescent="0.2">
      <c r="A146" s="61"/>
      <c r="B146" s="69"/>
      <c r="C146" s="70"/>
      <c r="D146" s="62"/>
      <c r="E146" s="63"/>
      <c r="F146" s="63"/>
      <c r="G146" s="63"/>
    </row>
    <row r="147" spans="1:8" ht="13.15" customHeight="1" x14ac:dyDescent="0.2">
      <c r="A147" s="61"/>
      <c r="B147" s="69"/>
      <c r="C147" s="70"/>
      <c r="D147" s="62"/>
      <c r="E147" s="63"/>
      <c r="F147" s="63"/>
      <c r="G147" s="63"/>
    </row>
    <row r="148" spans="1:8" ht="13.15" customHeight="1" x14ac:dyDescent="0.2">
      <c r="A148" s="61"/>
      <c r="B148" s="69"/>
      <c r="C148" s="70"/>
      <c r="D148" s="62"/>
      <c r="E148" s="63"/>
      <c r="F148" s="63"/>
      <c r="G148" s="63"/>
    </row>
    <row r="149" spans="1:8" ht="13.15" customHeight="1" x14ac:dyDescent="0.2">
      <c r="A149" s="61"/>
      <c r="B149" s="69"/>
      <c r="C149" s="70"/>
      <c r="D149" s="62"/>
      <c r="E149" s="63"/>
      <c r="F149" s="63"/>
      <c r="G149" s="63"/>
    </row>
    <row r="150" spans="1:8" ht="13.15" customHeight="1" x14ac:dyDescent="0.2">
      <c r="A150" s="61"/>
      <c r="B150" s="69"/>
      <c r="C150" s="70"/>
      <c r="D150" s="62"/>
      <c r="E150" s="63"/>
      <c r="F150" s="63"/>
      <c r="G150" s="63"/>
    </row>
    <row r="151" spans="1:8" ht="13.15" customHeight="1" x14ac:dyDescent="0.2">
      <c r="A151" s="61"/>
      <c r="B151" s="69"/>
      <c r="C151" s="70"/>
      <c r="D151" s="62"/>
      <c r="E151" s="63"/>
      <c r="F151" s="63"/>
      <c r="G151" s="63"/>
    </row>
    <row r="152" spans="1:8" ht="13.15" customHeight="1" x14ac:dyDescent="0.2">
      <c r="A152" s="61"/>
      <c r="B152" s="69"/>
      <c r="C152" s="70"/>
      <c r="D152" s="62"/>
      <c r="E152" s="63"/>
      <c r="F152" s="63"/>
      <c r="G152" s="63"/>
    </row>
    <row r="153" spans="1:8" ht="13.15" customHeight="1" x14ac:dyDescent="0.2">
      <c r="A153" s="61"/>
      <c r="B153" s="69"/>
      <c r="C153" s="70"/>
      <c r="D153" s="62"/>
      <c r="E153" s="63"/>
      <c r="F153" s="63"/>
      <c r="G153" s="63"/>
    </row>
    <row r="154" spans="1:8" ht="13.15" customHeight="1" x14ac:dyDescent="0.2">
      <c r="A154" s="61"/>
      <c r="B154" s="69"/>
      <c r="C154" s="70"/>
      <c r="D154" s="62"/>
      <c r="E154" s="63"/>
      <c r="F154" s="63"/>
      <c r="G154" s="63"/>
    </row>
    <row r="155" spans="1:8" ht="13.15" customHeight="1" x14ac:dyDescent="0.2">
      <c r="A155" s="61"/>
      <c r="B155" s="69"/>
      <c r="C155" s="70"/>
      <c r="D155" s="62"/>
      <c r="E155" s="63"/>
      <c r="F155" s="63"/>
      <c r="G155" s="63"/>
    </row>
    <row r="156" spans="1:8" ht="13.15" customHeight="1" x14ac:dyDescent="0.2">
      <c r="A156" s="61"/>
      <c r="B156" s="69"/>
      <c r="C156" s="70"/>
      <c r="D156" s="62"/>
      <c r="E156" s="63"/>
      <c r="F156" s="63"/>
      <c r="G156" s="63"/>
    </row>
    <row r="157" spans="1:8" ht="13.15" customHeight="1" x14ac:dyDescent="0.2">
      <c r="A157" s="61"/>
      <c r="B157" s="69"/>
      <c r="C157" s="70"/>
      <c r="D157" s="62"/>
      <c r="E157" s="63"/>
      <c r="F157" s="63"/>
      <c r="G157" s="63"/>
    </row>
    <row r="158" spans="1:8" ht="13.15" customHeight="1" x14ac:dyDescent="0.2">
      <c r="A158" s="61"/>
      <c r="B158" s="69"/>
      <c r="C158" s="70"/>
      <c r="D158" s="62"/>
      <c r="E158" s="63"/>
      <c r="F158" s="63"/>
      <c r="G158" s="63"/>
    </row>
    <row r="159" spans="1:8" ht="13.15" customHeight="1" x14ac:dyDescent="0.2">
      <c r="A159" s="61"/>
      <c r="B159" s="69"/>
      <c r="C159" s="70"/>
      <c r="D159" s="62"/>
      <c r="E159" s="63"/>
      <c r="F159" s="63"/>
      <c r="G159" s="63"/>
    </row>
    <row r="160" spans="1:8" ht="13.15" customHeight="1" x14ac:dyDescent="0.2">
      <c r="A160" s="61"/>
      <c r="B160" s="69"/>
      <c r="C160" s="70"/>
      <c r="D160" s="62"/>
      <c r="E160" s="63"/>
      <c r="F160" s="63"/>
      <c r="G160" s="63"/>
    </row>
    <row r="161" spans="1:7" ht="13.15" customHeight="1" x14ac:dyDescent="0.2">
      <c r="A161" s="61"/>
      <c r="B161" s="69"/>
      <c r="C161" s="70"/>
      <c r="D161" s="62"/>
      <c r="E161" s="63"/>
      <c r="F161" s="63"/>
      <c r="G161" s="63"/>
    </row>
    <row r="162" spans="1:7" ht="13.15" customHeight="1" x14ac:dyDescent="0.2">
      <c r="A162" s="61"/>
      <c r="B162" s="69"/>
      <c r="C162" s="70"/>
      <c r="D162" s="62"/>
      <c r="E162" s="63"/>
      <c r="F162" s="63"/>
      <c r="G162" s="63"/>
    </row>
    <row r="163" spans="1:7" ht="13.15" customHeight="1" x14ac:dyDescent="0.2">
      <c r="A163" s="61"/>
      <c r="B163" s="69"/>
      <c r="C163" s="70"/>
      <c r="D163" s="62"/>
      <c r="E163" s="63"/>
      <c r="F163" s="63"/>
      <c r="G163" s="63"/>
    </row>
    <row r="164" spans="1:7" ht="13.15" customHeight="1" x14ac:dyDescent="0.2">
      <c r="A164" s="61"/>
      <c r="B164" s="69"/>
      <c r="C164" s="70"/>
      <c r="D164" s="62"/>
      <c r="E164" s="63"/>
      <c r="F164" s="63"/>
      <c r="G164" s="63"/>
    </row>
    <row r="165" spans="1:7" ht="13.15" customHeight="1" x14ac:dyDescent="0.2">
      <c r="A165" s="61"/>
      <c r="B165" s="69"/>
      <c r="C165" s="70"/>
      <c r="D165" s="62"/>
      <c r="E165" s="63"/>
      <c r="F165" s="63"/>
      <c r="G165" s="63"/>
    </row>
    <row r="166" spans="1:7" ht="13.15" customHeight="1" x14ac:dyDescent="0.2">
      <c r="A166" s="61"/>
      <c r="B166" s="69"/>
      <c r="C166" s="70"/>
      <c r="D166" s="62"/>
      <c r="E166" s="63"/>
      <c r="F166" s="63"/>
      <c r="G166" s="63"/>
    </row>
    <row r="167" spans="1:7" ht="13.15" customHeight="1" x14ac:dyDescent="0.2">
      <c r="A167" s="61"/>
      <c r="B167" s="69"/>
      <c r="C167" s="70"/>
      <c r="D167" s="62"/>
      <c r="E167" s="63"/>
      <c r="F167" s="63"/>
      <c r="G167" s="63"/>
    </row>
    <row r="168" spans="1:7" ht="13.15" customHeight="1" x14ac:dyDescent="0.2">
      <c r="A168" s="61"/>
      <c r="B168" s="69"/>
      <c r="C168" s="70"/>
      <c r="D168" s="62"/>
      <c r="E168" s="63"/>
      <c r="F168" s="63"/>
      <c r="G168" s="63"/>
    </row>
    <row r="169" spans="1:7" ht="13.15" customHeight="1" x14ac:dyDescent="0.2">
      <c r="A169" s="61"/>
      <c r="B169" s="69"/>
      <c r="C169" s="70"/>
      <c r="D169" s="62"/>
      <c r="E169" s="63"/>
      <c r="F169" s="63"/>
      <c r="G169" s="63"/>
    </row>
    <row r="170" spans="1:7" ht="13.15" customHeight="1" x14ac:dyDescent="0.2">
      <c r="A170" s="61"/>
      <c r="B170" s="69"/>
      <c r="C170" s="70"/>
      <c r="D170" s="62"/>
      <c r="E170" s="63"/>
      <c r="F170" s="63"/>
      <c r="G170" s="63"/>
    </row>
    <row r="171" spans="1:7" ht="13.15" customHeight="1" x14ac:dyDescent="0.2">
      <c r="A171" s="61"/>
      <c r="B171" s="69"/>
      <c r="C171" s="70"/>
      <c r="D171" s="62"/>
      <c r="E171" s="63"/>
      <c r="F171" s="63"/>
      <c r="G171" s="63"/>
    </row>
    <row r="172" spans="1:7" ht="13.15" customHeight="1" x14ac:dyDescent="0.2">
      <c r="A172" s="61"/>
      <c r="B172" s="69"/>
      <c r="C172" s="70"/>
      <c r="D172" s="62"/>
      <c r="E172" s="63"/>
      <c r="F172" s="63"/>
      <c r="G172" s="63"/>
    </row>
    <row r="173" spans="1:7" ht="13.15" customHeight="1" x14ac:dyDescent="0.2">
      <c r="A173" s="61"/>
      <c r="B173" s="69"/>
      <c r="C173" s="70"/>
      <c r="D173" s="62"/>
      <c r="E173" s="63"/>
      <c r="F173" s="63"/>
      <c r="G173" s="63"/>
    </row>
    <row r="174" spans="1:7" ht="13.15" customHeight="1" x14ac:dyDescent="0.2">
      <c r="A174" s="61"/>
      <c r="B174" s="69"/>
      <c r="C174" s="70"/>
      <c r="D174" s="62"/>
      <c r="E174" s="63"/>
      <c r="F174" s="63"/>
      <c r="G174" s="63"/>
    </row>
    <row r="175" spans="1:7" ht="13.15" customHeight="1" x14ac:dyDescent="0.2">
      <c r="A175" s="61"/>
      <c r="B175" s="69"/>
      <c r="C175" s="70"/>
      <c r="D175" s="62"/>
      <c r="E175" s="63"/>
      <c r="F175" s="63"/>
      <c r="G175" s="63"/>
    </row>
    <row r="176" spans="1:7" ht="13.15" customHeight="1" x14ac:dyDescent="0.2">
      <c r="A176" s="61"/>
      <c r="B176" s="69"/>
      <c r="C176" s="70"/>
      <c r="D176" s="62"/>
      <c r="E176" s="63"/>
      <c r="F176" s="63"/>
      <c r="G176" s="63"/>
    </row>
    <row r="177" spans="1:7" ht="13.15" customHeight="1" x14ac:dyDescent="0.2">
      <c r="A177" s="61"/>
      <c r="B177" s="69"/>
      <c r="C177" s="70"/>
      <c r="D177" s="62"/>
      <c r="E177" s="63"/>
      <c r="F177" s="63"/>
      <c r="G177" s="63"/>
    </row>
    <row r="178" spans="1:7" ht="13.15" customHeight="1" x14ac:dyDescent="0.2">
      <c r="A178" s="61"/>
      <c r="B178" s="69"/>
      <c r="C178" s="70"/>
      <c r="D178" s="62"/>
      <c r="E178" s="63"/>
      <c r="F178" s="63"/>
      <c r="G178" s="63"/>
    </row>
    <row r="179" spans="1:7" ht="13.15" customHeight="1" x14ac:dyDescent="0.2">
      <c r="A179" s="61"/>
      <c r="B179" s="69"/>
      <c r="C179" s="70"/>
      <c r="D179" s="62"/>
      <c r="E179" s="63"/>
      <c r="F179" s="63"/>
      <c r="G179" s="63"/>
    </row>
    <row r="180" spans="1:7" ht="13.15" customHeight="1" x14ac:dyDescent="0.2">
      <c r="A180" s="61"/>
      <c r="B180" s="69"/>
      <c r="C180" s="70"/>
      <c r="D180" s="62"/>
      <c r="E180" s="63"/>
      <c r="F180" s="63"/>
      <c r="G180" s="63"/>
    </row>
    <row r="181" spans="1:7" ht="13.15" customHeight="1" x14ac:dyDescent="0.2">
      <c r="A181" s="61"/>
      <c r="B181" s="69"/>
      <c r="C181" s="70"/>
      <c r="D181" s="62"/>
      <c r="E181" s="63"/>
      <c r="F181" s="63"/>
      <c r="G181" s="63"/>
    </row>
    <row r="182" spans="1:7" ht="13.15" customHeight="1" x14ac:dyDescent="0.2">
      <c r="A182" s="61"/>
      <c r="B182" s="69"/>
      <c r="C182" s="70"/>
      <c r="D182" s="62"/>
      <c r="E182" s="63"/>
      <c r="F182" s="63"/>
      <c r="G182" s="63"/>
    </row>
    <row r="183" spans="1:7" ht="13.15" customHeight="1" x14ac:dyDescent="0.2">
      <c r="A183" s="61"/>
      <c r="B183" s="69"/>
      <c r="C183" s="70"/>
      <c r="D183" s="62"/>
      <c r="E183" s="63"/>
      <c r="F183" s="63"/>
      <c r="G183" s="63"/>
    </row>
    <row r="184" spans="1:7" ht="13.15" customHeight="1" x14ac:dyDescent="0.2">
      <c r="A184" s="61"/>
      <c r="B184" s="69"/>
      <c r="C184" s="70"/>
      <c r="D184" s="62"/>
      <c r="E184" s="63"/>
      <c r="F184" s="63"/>
      <c r="G184" s="63"/>
    </row>
    <row r="185" spans="1:7" ht="13.15" customHeight="1" x14ac:dyDescent="0.2">
      <c r="A185" s="61"/>
      <c r="B185" s="69"/>
      <c r="C185" s="70"/>
      <c r="D185" s="62"/>
      <c r="E185" s="63"/>
      <c r="F185" s="63"/>
      <c r="G185" s="63"/>
    </row>
    <row r="186" spans="1:7" ht="13.15" customHeight="1" x14ac:dyDescent="0.2">
      <c r="A186" s="61"/>
      <c r="B186" s="69"/>
      <c r="C186" s="70"/>
      <c r="D186" s="62"/>
      <c r="E186" s="63"/>
      <c r="F186" s="63"/>
      <c r="G186" s="63"/>
    </row>
    <row r="187" spans="1:7" ht="13.15" customHeight="1" x14ac:dyDescent="0.2">
      <c r="A187" s="61"/>
      <c r="B187" s="69"/>
      <c r="C187" s="70"/>
      <c r="D187" s="62"/>
      <c r="E187" s="63"/>
      <c r="F187" s="63"/>
      <c r="G187" s="63"/>
    </row>
    <row r="188" spans="1:7" ht="13.15" customHeight="1" x14ac:dyDescent="0.2">
      <c r="A188" s="61"/>
      <c r="B188" s="69"/>
      <c r="C188" s="70"/>
      <c r="D188" s="62"/>
      <c r="E188" s="63"/>
      <c r="F188" s="63"/>
      <c r="G188" s="63"/>
    </row>
    <row r="189" spans="1:7" ht="13.15" customHeight="1" x14ac:dyDescent="0.2">
      <c r="A189" s="61"/>
      <c r="B189" s="69"/>
      <c r="C189" s="70"/>
      <c r="D189" s="62"/>
      <c r="E189" s="63"/>
      <c r="F189" s="63"/>
      <c r="G189" s="63"/>
    </row>
    <row r="190" spans="1:7" ht="13.15" customHeight="1" x14ac:dyDescent="0.2">
      <c r="A190" s="61"/>
      <c r="B190" s="69"/>
      <c r="C190" s="70"/>
      <c r="D190" s="62"/>
      <c r="E190" s="63"/>
      <c r="F190" s="63"/>
      <c r="G190" s="63"/>
    </row>
    <row r="191" spans="1:7" ht="13.15" customHeight="1" x14ac:dyDescent="0.2">
      <c r="A191" s="61"/>
      <c r="B191" s="69"/>
      <c r="C191" s="70"/>
      <c r="D191" s="62"/>
      <c r="E191" s="63"/>
      <c r="F191" s="63"/>
      <c r="G191" s="63"/>
    </row>
    <row r="192" spans="1:7" ht="18" customHeight="1" x14ac:dyDescent="0.2">
      <c r="A192" s="64" t="str">
        <f>"TOTAL FOR " &amp; UPPER("Section") &amp; "  1600 CARRIED FORWARD TO SUMMARY"</f>
        <v>TOTAL FOR SECTION  1600 CARRIED FORWARD TO SUMMARY</v>
      </c>
      <c r="B192" s="50"/>
      <c r="C192" s="50"/>
      <c r="D192" s="50"/>
      <c r="E192" s="50"/>
      <c r="F192" s="65"/>
      <c r="G192" s="66"/>
    </row>
    <row r="193" spans="1:8" ht="15.95" customHeight="1" x14ac:dyDescent="0.2">
      <c r="A193" s="71" t="s">
        <v>312</v>
      </c>
      <c r="B193" s="71"/>
      <c r="C193" s="71"/>
      <c r="D193" s="71"/>
      <c r="E193" s="71"/>
      <c r="F193" s="71"/>
      <c r="G193" s="71"/>
    </row>
    <row r="194" spans="1:8" ht="13.15" customHeight="1" x14ac:dyDescent="0.2">
      <c r="A194" s="31" t="s">
        <v>84</v>
      </c>
      <c r="B194" s="32"/>
      <c r="C194" s="31" t="s">
        <v>396</v>
      </c>
      <c r="D194" s="32"/>
      <c r="E194" s="32"/>
      <c r="F194" s="32"/>
      <c r="G194" s="52" t="str">
        <f>UPPER("Schedule")</f>
        <v>SCHEDULE</v>
      </c>
    </row>
    <row r="195" spans="1:8" ht="13.15" customHeight="1" x14ac:dyDescent="0.2">
      <c r="A195" s="31" t="str">
        <f>IF(C195="","","CONTRACT TITLE: ")</f>
        <v xml:space="preserve">CONTRACT TITLE: </v>
      </c>
      <c r="B195" s="31"/>
      <c r="C195" s="72" t="s">
        <v>238</v>
      </c>
      <c r="D195" s="72"/>
      <c r="E195" s="72"/>
      <c r="F195" s="72"/>
      <c r="G195" s="72"/>
    </row>
    <row r="196" spans="1:8" ht="13.15" customHeight="1" x14ac:dyDescent="0.2">
      <c r="A196" s="31" t="str">
        <f>IF((B196&amp;C196)="","",UPPER("SCHEDULE:"))</f>
        <v>SCHEDULE:</v>
      </c>
      <c r="B196" s="32"/>
      <c r="C196" s="73" t="s">
        <v>436</v>
      </c>
      <c r="D196" s="73"/>
      <c r="E196" s="73"/>
      <c r="F196" s="73"/>
      <c r="G196" s="73"/>
    </row>
    <row r="197" spans="1:8" ht="13.15" hidden="1" customHeight="1" x14ac:dyDescent="0.2">
      <c r="A197" s="31" t="str">
        <f>IF(C197="","","SERIES:")</f>
        <v>SERIES:</v>
      </c>
      <c r="B197" s="32"/>
      <c r="C197" s="73" t="s">
        <v>436</v>
      </c>
      <c r="D197" s="73"/>
      <c r="E197" s="73"/>
      <c r="F197" s="73"/>
      <c r="G197" s="73"/>
    </row>
    <row r="198" spans="1:8" ht="13.15" customHeight="1" x14ac:dyDescent="0.2">
      <c r="A198" s="31" t="str">
        <f>IF(C198="","","SECTION:")</f>
        <v>SECTION:</v>
      </c>
      <c r="B198" s="32"/>
      <c r="C198" s="74" t="s">
        <v>595</v>
      </c>
      <c r="D198" s="75"/>
      <c r="E198" s="75"/>
      <c r="F198" s="75"/>
      <c r="G198" s="75"/>
    </row>
    <row r="199" spans="1:8" ht="28.5" customHeight="1" x14ac:dyDescent="0.2">
      <c r="A199" s="33" t="s">
        <v>2</v>
      </c>
      <c r="B199" s="76" t="s">
        <v>45</v>
      </c>
      <c r="C199" s="77"/>
      <c r="D199" s="34" t="s">
        <v>0</v>
      </c>
      <c r="E199" s="35" t="s">
        <v>308</v>
      </c>
      <c r="F199" s="35" t="s">
        <v>164</v>
      </c>
      <c r="G199" s="35" t="s">
        <v>348</v>
      </c>
      <c r="H199" s="54" t="s">
        <v>239</v>
      </c>
    </row>
    <row r="200" spans="1:8" ht="4.5" customHeight="1" x14ac:dyDescent="0.2">
      <c r="A200" s="36"/>
      <c r="B200" s="78"/>
      <c r="C200" s="79"/>
      <c r="D200" s="37"/>
      <c r="E200" s="38"/>
      <c r="F200" s="38"/>
      <c r="G200" s="38"/>
    </row>
    <row r="201" spans="1:8" ht="22.15" customHeight="1" x14ac:dyDescent="0.2">
      <c r="A201" s="39" t="s">
        <v>482</v>
      </c>
      <c r="B201" s="82" t="s">
        <v>57</v>
      </c>
      <c r="C201" s="81"/>
      <c r="D201" s="40" t="s">
        <v>90</v>
      </c>
      <c r="E201" s="43">
        <v>4</v>
      </c>
      <c r="F201" s="44"/>
      <c r="G201" s="42"/>
      <c r="H201" s="55" t="s">
        <v>215</v>
      </c>
    </row>
    <row r="202" spans="1:8" ht="22.15" customHeight="1" x14ac:dyDescent="0.2">
      <c r="A202" s="39" t="s">
        <v>483</v>
      </c>
      <c r="B202" s="82" t="s">
        <v>15</v>
      </c>
      <c r="C202" s="81"/>
      <c r="D202" s="40" t="s">
        <v>3</v>
      </c>
      <c r="E202" s="41"/>
      <c r="F202" s="42"/>
      <c r="G202" s="42"/>
      <c r="H202" s="55" t="s">
        <v>596</v>
      </c>
    </row>
    <row r="203" spans="1:8" ht="33.200000000000003" customHeight="1" x14ac:dyDescent="0.2">
      <c r="A203" s="39" t="s">
        <v>272</v>
      </c>
      <c r="B203" s="82" t="s">
        <v>275</v>
      </c>
      <c r="C203" s="81"/>
      <c r="D203" s="40" t="s">
        <v>13</v>
      </c>
      <c r="E203" s="43">
        <v>3</v>
      </c>
      <c r="F203" s="44"/>
      <c r="G203" s="42"/>
      <c r="H203" s="55" t="s">
        <v>597</v>
      </c>
    </row>
    <row r="204" spans="1:8" ht="22.15" customHeight="1" x14ac:dyDescent="0.2">
      <c r="A204" s="39" t="s">
        <v>167</v>
      </c>
      <c r="B204" s="82" t="s">
        <v>176</v>
      </c>
      <c r="C204" s="81"/>
      <c r="D204" s="40" t="s">
        <v>13</v>
      </c>
      <c r="E204" s="43">
        <v>10</v>
      </c>
      <c r="F204" s="44"/>
      <c r="G204" s="42"/>
      <c r="H204" s="55" t="s">
        <v>318</v>
      </c>
    </row>
    <row r="205" spans="1:8" ht="13.15" customHeight="1" x14ac:dyDescent="0.2">
      <c r="A205" s="61"/>
      <c r="B205" s="69"/>
      <c r="C205" s="70"/>
      <c r="D205" s="62"/>
      <c r="E205" s="63"/>
      <c r="F205" s="63"/>
      <c r="G205" s="63"/>
    </row>
    <row r="206" spans="1:8" ht="13.15" customHeight="1" x14ac:dyDescent="0.2">
      <c r="A206" s="61"/>
      <c r="B206" s="69"/>
      <c r="C206" s="70"/>
      <c r="D206" s="62"/>
      <c r="E206" s="63"/>
      <c r="F206" s="63"/>
      <c r="G206" s="63"/>
    </row>
    <row r="207" spans="1:8" ht="13.15" customHeight="1" x14ac:dyDescent="0.2">
      <c r="A207" s="61"/>
      <c r="B207" s="69"/>
      <c r="C207" s="70"/>
      <c r="D207" s="62"/>
      <c r="E207" s="63"/>
      <c r="F207" s="63"/>
      <c r="G207" s="63"/>
    </row>
    <row r="208" spans="1:8" ht="13.15" customHeight="1" x14ac:dyDescent="0.2">
      <c r="A208" s="61"/>
      <c r="B208" s="69"/>
      <c r="C208" s="70"/>
      <c r="D208" s="62"/>
      <c r="E208" s="63"/>
      <c r="F208" s="63"/>
      <c r="G208" s="63"/>
    </row>
    <row r="209" spans="1:7" ht="13.15" customHeight="1" x14ac:dyDescent="0.2">
      <c r="A209" s="61"/>
      <c r="B209" s="69"/>
      <c r="C209" s="70"/>
      <c r="D209" s="62"/>
      <c r="E209" s="63"/>
      <c r="F209" s="63"/>
      <c r="G209" s="63"/>
    </row>
    <row r="210" spans="1:7" ht="13.15" customHeight="1" x14ac:dyDescent="0.2">
      <c r="A210" s="61"/>
      <c r="B210" s="69"/>
      <c r="C210" s="70"/>
      <c r="D210" s="62"/>
      <c r="E210" s="63"/>
      <c r="F210" s="63"/>
      <c r="G210" s="63"/>
    </row>
    <row r="211" spans="1:7" ht="13.15" customHeight="1" x14ac:dyDescent="0.2">
      <c r="A211" s="61"/>
      <c r="B211" s="69"/>
      <c r="C211" s="70"/>
      <c r="D211" s="62"/>
      <c r="E211" s="63"/>
      <c r="F211" s="63"/>
      <c r="G211" s="63"/>
    </row>
    <row r="212" spans="1:7" ht="13.15" customHeight="1" x14ac:dyDescent="0.2">
      <c r="A212" s="61"/>
      <c r="B212" s="69"/>
      <c r="C212" s="70"/>
      <c r="D212" s="62"/>
      <c r="E212" s="63"/>
      <c r="F212" s="63"/>
      <c r="G212" s="63"/>
    </row>
    <row r="213" spans="1:7" ht="13.15" customHeight="1" x14ac:dyDescent="0.2">
      <c r="A213" s="61"/>
      <c r="B213" s="69"/>
      <c r="C213" s="70"/>
      <c r="D213" s="62"/>
      <c r="E213" s="63"/>
      <c r="F213" s="63"/>
      <c r="G213" s="63"/>
    </row>
    <row r="214" spans="1:7" ht="13.15" customHeight="1" x14ac:dyDescent="0.2">
      <c r="A214" s="61"/>
      <c r="B214" s="69"/>
      <c r="C214" s="70"/>
      <c r="D214" s="62"/>
      <c r="E214" s="63"/>
      <c r="F214" s="63"/>
      <c r="G214" s="63"/>
    </row>
    <row r="215" spans="1:7" ht="13.15" customHeight="1" x14ac:dyDescent="0.2">
      <c r="A215" s="61"/>
      <c r="B215" s="69"/>
      <c r="C215" s="70"/>
      <c r="D215" s="62"/>
      <c r="E215" s="63"/>
      <c r="F215" s="63"/>
      <c r="G215" s="63"/>
    </row>
    <row r="216" spans="1:7" ht="13.15" customHeight="1" x14ac:dyDescent="0.2">
      <c r="A216" s="61"/>
      <c r="B216" s="69"/>
      <c r="C216" s="70"/>
      <c r="D216" s="62"/>
      <c r="E216" s="63"/>
      <c r="F216" s="63"/>
      <c r="G216" s="63"/>
    </row>
    <row r="217" spans="1:7" ht="13.15" customHeight="1" x14ac:dyDescent="0.2">
      <c r="A217" s="61"/>
      <c r="B217" s="69"/>
      <c r="C217" s="70"/>
      <c r="D217" s="62"/>
      <c r="E217" s="63"/>
      <c r="F217" s="63"/>
      <c r="G217" s="63"/>
    </row>
    <row r="218" spans="1:7" ht="13.15" customHeight="1" x14ac:dyDescent="0.2">
      <c r="A218" s="61"/>
      <c r="B218" s="69"/>
      <c r="C218" s="70"/>
      <c r="D218" s="62"/>
      <c r="E218" s="63"/>
      <c r="F218" s="63"/>
      <c r="G218" s="63"/>
    </row>
    <row r="219" spans="1:7" ht="13.15" customHeight="1" x14ac:dyDescent="0.2">
      <c r="A219" s="61"/>
      <c r="B219" s="69"/>
      <c r="C219" s="70"/>
      <c r="D219" s="62"/>
      <c r="E219" s="63"/>
      <c r="F219" s="63"/>
      <c r="G219" s="63"/>
    </row>
    <row r="220" spans="1:7" ht="13.15" customHeight="1" x14ac:dyDescent="0.2">
      <c r="A220" s="61"/>
      <c r="B220" s="69"/>
      <c r="C220" s="70"/>
      <c r="D220" s="62"/>
      <c r="E220" s="63"/>
      <c r="F220" s="63"/>
      <c r="G220" s="63"/>
    </row>
    <row r="221" spans="1:7" ht="13.15" customHeight="1" x14ac:dyDescent="0.2">
      <c r="A221" s="61"/>
      <c r="B221" s="69"/>
      <c r="C221" s="70"/>
      <c r="D221" s="62"/>
      <c r="E221" s="63"/>
      <c r="F221" s="63"/>
      <c r="G221" s="63"/>
    </row>
    <row r="222" spans="1:7" ht="13.15" customHeight="1" x14ac:dyDescent="0.2">
      <c r="A222" s="61"/>
      <c r="B222" s="69"/>
      <c r="C222" s="70"/>
      <c r="D222" s="62"/>
      <c r="E222" s="63"/>
      <c r="F222" s="63"/>
      <c r="G222" s="63"/>
    </row>
    <row r="223" spans="1:7" ht="13.15" customHeight="1" x14ac:dyDescent="0.2">
      <c r="A223" s="61"/>
      <c r="B223" s="69"/>
      <c r="C223" s="70"/>
      <c r="D223" s="62"/>
      <c r="E223" s="63"/>
      <c r="F223" s="63"/>
      <c r="G223" s="63"/>
    </row>
    <row r="224" spans="1:7" ht="13.15" customHeight="1" x14ac:dyDescent="0.2">
      <c r="A224" s="61"/>
      <c r="B224" s="69"/>
      <c r="C224" s="70"/>
      <c r="D224" s="62"/>
      <c r="E224" s="63"/>
      <c r="F224" s="63"/>
      <c r="G224" s="63"/>
    </row>
    <row r="225" spans="1:7" ht="13.15" customHeight="1" x14ac:dyDescent="0.2">
      <c r="A225" s="61"/>
      <c r="B225" s="69"/>
      <c r="C225" s="70"/>
      <c r="D225" s="62"/>
      <c r="E225" s="63"/>
      <c r="F225" s="63"/>
      <c r="G225" s="63"/>
    </row>
    <row r="226" spans="1:7" ht="13.15" customHeight="1" x14ac:dyDescent="0.2">
      <c r="A226" s="61"/>
      <c r="B226" s="69"/>
      <c r="C226" s="70"/>
      <c r="D226" s="62"/>
      <c r="E226" s="63"/>
      <c r="F226" s="63"/>
      <c r="G226" s="63"/>
    </row>
    <row r="227" spans="1:7" ht="13.15" customHeight="1" x14ac:dyDescent="0.2">
      <c r="A227" s="61"/>
      <c r="B227" s="69"/>
      <c r="C227" s="70"/>
      <c r="D227" s="62"/>
      <c r="E227" s="63"/>
      <c r="F227" s="63"/>
      <c r="G227" s="63"/>
    </row>
    <row r="228" spans="1:7" ht="13.15" customHeight="1" x14ac:dyDescent="0.2">
      <c r="A228" s="61"/>
      <c r="B228" s="69"/>
      <c r="C228" s="70"/>
      <c r="D228" s="62"/>
      <c r="E228" s="63"/>
      <c r="F228" s="63"/>
      <c r="G228" s="63"/>
    </row>
    <row r="229" spans="1:7" ht="13.15" customHeight="1" x14ac:dyDescent="0.2">
      <c r="A229" s="61"/>
      <c r="B229" s="69"/>
      <c r="C229" s="70"/>
      <c r="D229" s="62"/>
      <c r="E229" s="63"/>
      <c r="F229" s="63"/>
      <c r="G229" s="63"/>
    </row>
    <row r="230" spans="1:7" ht="13.15" customHeight="1" x14ac:dyDescent="0.2">
      <c r="A230" s="61"/>
      <c r="B230" s="69"/>
      <c r="C230" s="70"/>
      <c r="D230" s="62"/>
      <c r="E230" s="63"/>
      <c r="F230" s="63"/>
      <c r="G230" s="63"/>
    </row>
    <row r="231" spans="1:7" ht="13.15" customHeight="1" x14ac:dyDescent="0.2">
      <c r="A231" s="61"/>
      <c r="B231" s="69"/>
      <c r="C231" s="70"/>
      <c r="D231" s="62"/>
      <c r="E231" s="63"/>
      <c r="F231" s="63"/>
      <c r="G231" s="63"/>
    </row>
    <row r="232" spans="1:7" ht="13.15" customHeight="1" x14ac:dyDescent="0.2">
      <c r="A232" s="61"/>
      <c r="B232" s="69"/>
      <c r="C232" s="70"/>
      <c r="D232" s="62"/>
      <c r="E232" s="63"/>
      <c r="F232" s="63"/>
      <c r="G232" s="63"/>
    </row>
    <row r="233" spans="1:7" ht="13.15" customHeight="1" x14ac:dyDescent="0.2">
      <c r="A233" s="61"/>
      <c r="B233" s="69"/>
      <c r="C233" s="70"/>
      <c r="D233" s="62"/>
      <c r="E233" s="63"/>
      <c r="F233" s="63"/>
      <c r="G233" s="63"/>
    </row>
    <row r="234" spans="1:7" ht="13.15" customHeight="1" x14ac:dyDescent="0.2">
      <c r="A234" s="61"/>
      <c r="B234" s="69"/>
      <c r="C234" s="70"/>
      <c r="D234" s="62"/>
      <c r="E234" s="63"/>
      <c r="F234" s="63"/>
      <c r="G234" s="63"/>
    </row>
    <row r="235" spans="1:7" ht="13.15" customHeight="1" x14ac:dyDescent="0.2">
      <c r="A235" s="61"/>
      <c r="B235" s="69"/>
      <c r="C235" s="70"/>
      <c r="D235" s="62"/>
      <c r="E235" s="63"/>
      <c r="F235" s="63"/>
      <c r="G235" s="63"/>
    </row>
    <row r="236" spans="1:7" ht="13.15" customHeight="1" x14ac:dyDescent="0.2">
      <c r="A236" s="61"/>
      <c r="B236" s="69"/>
      <c r="C236" s="70"/>
      <c r="D236" s="62"/>
      <c r="E236" s="63"/>
      <c r="F236" s="63"/>
      <c r="G236" s="63"/>
    </row>
    <row r="237" spans="1:7" ht="13.15" customHeight="1" x14ac:dyDescent="0.2">
      <c r="A237" s="61"/>
      <c r="B237" s="69"/>
      <c r="C237" s="70"/>
      <c r="D237" s="62"/>
      <c r="E237" s="63"/>
      <c r="F237" s="63"/>
      <c r="G237" s="63"/>
    </row>
    <row r="238" spans="1:7" ht="13.15" customHeight="1" x14ac:dyDescent="0.2">
      <c r="A238" s="61"/>
      <c r="B238" s="69"/>
      <c r="C238" s="70"/>
      <c r="D238" s="62"/>
      <c r="E238" s="63"/>
      <c r="F238" s="63"/>
      <c r="G238" s="63"/>
    </row>
    <row r="239" spans="1:7" ht="13.15" customHeight="1" x14ac:dyDescent="0.2">
      <c r="A239" s="61"/>
      <c r="B239" s="69"/>
      <c r="C239" s="70"/>
      <c r="D239" s="62"/>
      <c r="E239" s="63"/>
      <c r="F239" s="63"/>
      <c r="G239" s="63"/>
    </row>
    <row r="240" spans="1:7" ht="13.15" customHeight="1" x14ac:dyDescent="0.2">
      <c r="A240" s="61"/>
      <c r="B240" s="69"/>
      <c r="C240" s="70"/>
      <c r="D240" s="62"/>
      <c r="E240" s="63"/>
      <c r="F240" s="63"/>
      <c r="G240" s="63"/>
    </row>
    <row r="241" spans="1:7" ht="13.15" customHeight="1" x14ac:dyDescent="0.2">
      <c r="A241" s="61"/>
      <c r="B241" s="69"/>
      <c r="C241" s="70"/>
      <c r="D241" s="62"/>
      <c r="E241" s="63"/>
      <c r="F241" s="63"/>
      <c r="G241" s="63"/>
    </row>
    <row r="242" spans="1:7" ht="13.15" customHeight="1" x14ac:dyDescent="0.2">
      <c r="A242" s="61"/>
      <c r="B242" s="69"/>
      <c r="C242" s="70"/>
      <c r="D242" s="62"/>
      <c r="E242" s="63"/>
      <c r="F242" s="63"/>
      <c r="G242" s="63"/>
    </row>
    <row r="243" spans="1:7" ht="13.15" customHeight="1" x14ac:dyDescent="0.2">
      <c r="A243" s="61"/>
      <c r="B243" s="69"/>
      <c r="C243" s="70"/>
      <c r="D243" s="62"/>
      <c r="E243" s="63"/>
      <c r="F243" s="63"/>
      <c r="G243" s="63"/>
    </row>
    <row r="244" spans="1:7" ht="13.15" customHeight="1" x14ac:dyDescent="0.2">
      <c r="A244" s="61"/>
      <c r="B244" s="69"/>
      <c r="C244" s="70"/>
      <c r="D244" s="62"/>
      <c r="E244" s="63"/>
      <c r="F244" s="63"/>
      <c r="G244" s="63"/>
    </row>
    <row r="245" spans="1:7" ht="13.15" customHeight="1" x14ac:dyDescent="0.2">
      <c r="A245" s="61"/>
      <c r="B245" s="69"/>
      <c r="C245" s="70"/>
      <c r="D245" s="62"/>
      <c r="E245" s="63"/>
      <c r="F245" s="63"/>
      <c r="G245" s="63"/>
    </row>
    <row r="246" spans="1:7" ht="13.15" customHeight="1" x14ac:dyDescent="0.2">
      <c r="A246" s="61"/>
      <c r="B246" s="69"/>
      <c r="C246" s="70"/>
      <c r="D246" s="62"/>
      <c r="E246" s="63"/>
      <c r="F246" s="63"/>
      <c r="G246" s="63"/>
    </row>
    <row r="247" spans="1:7" ht="13.15" customHeight="1" x14ac:dyDescent="0.2">
      <c r="A247" s="61"/>
      <c r="B247" s="69"/>
      <c r="C247" s="70"/>
      <c r="D247" s="62"/>
      <c r="E247" s="63"/>
      <c r="F247" s="63"/>
      <c r="G247" s="63"/>
    </row>
    <row r="248" spans="1:7" ht="13.15" customHeight="1" x14ac:dyDescent="0.2">
      <c r="A248" s="61"/>
      <c r="B248" s="69"/>
      <c r="C248" s="70"/>
      <c r="D248" s="62"/>
      <c r="E248" s="63"/>
      <c r="F248" s="63"/>
      <c r="G248" s="63"/>
    </row>
    <row r="249" spans="1:7" ht="5.45" customHeight="1" x14ac:dyDescent="0.2">
      <c r="A249" s="61"/>
      <c r="B249" s="69"/>
      <c r="C249" s="70"/>
      <c r="D249" s="62"/>
      <c r="E249" s="63"/>
      <c r="F249" s="63"/>
      <c r="G249" s="63"/>
    </row>
    <row r="250" spans="1:7" ht="18" customHeight="1" x14ac:dyDescent="0.2">
      <c r="A250" s="64" t="str">
        <f>"TOTAL FOR " &amp; UPPER("Section") &amp; "  1700 CARRIED FORWARD TO SUMMARY"</f>
        <v>TOTAL FOR SECTION  1700 CARRIED FORWARD TO SUMMARY</v>
      </c>
      <c r="B250" s="50"/>
      <c r="C250" s="50"/>
      <c r="D250" s="50"/>
      <c r="E250" s="50"/>
      <c r="F250" s="65"/>
      <c r="G250" s="66">
        <f>SUM(G201:G249)</f>
        <v>0</v>
      </c>
    </row>
    <row r="251" spans="1:7" ht="15.95" customHeight="1" x14ac:dyDescent="0.2">
      <c r="A251" s="71" t="s">
        <v>484</v>
      </c>
      <c r="B251" s="71"/>
      <c r="C251" s="71"/>
      <c r="D251" s="71"/>
      <c r="E251" s="71"/>
      <c r="F251" s="71"/>
      <c r="G251" s="71"/>
    </row>
    <row r="252" spans="1:7" ht="13.15" customHeight="1" x14ac:dyDescent="0.2">
      <c r="A252" s="31" t="s">
        <v>84</v>
      </c>
      <c r="B252" s="32"/>
      <c r="C252" s="31" t="s">
        <v>396</v>
      </c>
      <c r="D252" s="32"/>
      <c r="E252" s="32"/>
      <c r="F252" s="32"/>
      <c r="G252" s="52" t="str">
        <f>UPPER("Schedule")</f>
        <v>SCHEDULE</v>
      </c>
    </row>
    <row r="253" spans="1:7" ht="13.15" customHeight="1" x14ac:dyDescent="0.2">
      <c r="A253" s="31" t="str">
        <f>IF(C253="","","CONTRACT TITLE: ")</f>
        <v xml:space="preserve">CONTRACT TITLE: </v>
      </c>
      <c r="B253" s="31"/>
      <c r="C253" s="72" t="s">
        <v>238</v>
      </c>
      <c r="D253" s="72"/>
      <c r="E253" s="72"/>
      <c r="F253" s="72"/>
      <c r="G253" s="72"/>
    </row>
    <row r="254" spans="1:7" ht="13.15" customHeight="1" x14ac:dyDescent="0.2">
      <c r="A254" s="31" t="str">
        <f>IF((B254&amp;C254)="","",UPPER("SCHEDULE:"))</f>
        <v>SCHEDULE:</v>
      </c>
      <c r="B254" s="32"/>
      <c r="C254" s="73" t="s">
        <v>436</v>
      </c>
      <c r="D254" s="73"/>
      <c r="E254" s="73"/>
      <c r="F254" s="73"/>
      <c r="G254" s="73"/>
    </row>
    <row r="255" spans="1:7" ht="13.15" hidden="1" customHeight="1" x14ac:dyDescent="0.2">
      <c r="A255" s="31" t="str">
        <f>IF(C255="","","SERIES:")</f>
        <v>SERIES:</v>
      </c>
      <c r="B255" s="32"/>
      <c r="C255" s="73" t="s">
        <v>436</v>
      </c>
      <c r="D255" s="73"/>
      <c r="E255" s="73"/>
      <c r="F255" s="73"/>
      <c r="G255" s="73"/>
    </row>
    <row r="256" spans="1:7" ht="13.15" customHeight="1" x14ac:dyDescent="0.2">
      <c r="A256" s="31" t="str">
        <f>IF(C256="","","SECTION:")</f>
        <v>SECTION:</v>
      </c>
      <c r="B256" s="32"/>
      <c r="C256" s="74" t="s">
        <v>92</v>
      </c>
      <c r="D256" s="75"/>
      <c r="E256" s="75"/>
      <c r="F256" s="75"/>
      <c r="G256" s="75"/>
    </row>
    <row r="257" spans="1:8" ht="28.5" customHeight="1" x14ac:dyDescent="0.2">
      <c r="A257" s="33" t="s">
        <v>2</v>
      </c>
      <c r="B257" s="76" t="s">
        <v>45</v>
      </c>
      <c r="C257" s="77"/>
      <c r="D257" s="34" t="s">
        <v>0</v>
      </c>
      <c r="E257" s="35" t="s">
        <v>308</v>
      </c>
      <c r="F257" s="35" t="s">
        <v>164</v>
      </c>
      <c r="G257" s="35" t="s">
        <v>348</v>
      </c>
      <c r="H257" s="54" t="s">
        <v>239</v>
      </c>
    </row>
    <row r="258" spans="1:8" ht="4.5" customHeight="1" x14ac:dyDescent="0.2">
      <c r="A258" s="36"/>
      <c r="B258" s="78"/>
      <c r="C258" s="79"/>
      <c r="D258" s="37"/>
      <c r="E258" s="38"/>
      <c r="F258" s="38"/>
      <c r="G258" s="38"/>
    </row>
    <row r="259" spans="1:8" ht="22.15" customHeight="1" x14ac:dyDescent="0.2">
      <c r="A259" s="39" t="s">
        <v>58</v>
      </c>
      <c r="B259" s="82" t="s">
        <v>399</v>
      </c>
      <c r="C259" s="81"/>
      <c r="D259" s="40" t="s">
        <v>3</v>
      </c>
      <c r="E259" s="41"/>
      <c r="F259" s="42"/>
      <c r="G259" s="42"/>
      <c r="H259" s="55" t="s">
        <v>16</v>
      </c>
    </row>
    <row r="260" spans="1:8" ht="33.200000000000003" customHeight="1" x14ac:dyDescent="0.2">
      <c r="A260" s="39" t="s">
        <v>272</v>
      </c>
      <c r="B260" s="82" t="s">
        <v>245</v>
      </c>
      <c r="C260" s="81"/>
      <c r="D260" s="40" t="s">
        <v>3</v>
      </c>
      <c r="E260" s="41"/>
      <c r="F260" s="42"/>
      <c r="G260" s="42"/>
      <c r="H260" s="55" t="s">
        <v>246</v>
      </c>
    </row>
    <row r="261" spans="1:8" ht="22.15" customHeight="1" x14ac:dyDescent="0.2">
      <c r="A261" s="39" t="s">
        <v>54</v>
      </c>
      <c r="B261" s="82" t="s">
        <v>269</v>
      </c>
      <c r="C261" s="81"/>
      <c r="D261" s="40" t="s">
        <v>13</v>
      </c>
      <c r="E261" s="43">
        <v>250</v>
      </c>
      <c r="F261" s="44"/>
      <c r="G261" s="42"/>
      <c r="H261" s="55" t="s">
        <v>520</v>
      </c>
    </row>
    <row r="262" spans="1:8" ht="22.15" customHeight="1" x14ac:dyDescent="0.2">
      <c r="A262" s="39" t="s">
        <v>521</v>
      </c>
      <c r="B262" s="82" t="s">
        <v>359</v>
      </c>
      <c r="C262" s="81"/>
      <c r="D262" s="40" t="s">
        <v>13</v>
      </c>
      <c r="E262" s="43">
        <v>50</v>
      </c>
      <c r="F262" s="44"/>
      <c r="G262" s="42"/>
      <c r="H262" s="55" t="s">
        <v>522</v>
      </c>
    </row>
    <row r="263" spans="1:8" ht="22.15" customHeight="1" x14ac:dyDescent="0.2">
      <c r="A263" s="39" t="s">
        <v>401</v>
      </c>
      <c r="B263" s="82" t="s">
        <v>216</v>
      </c>
      <c r="C263" s="81"/>
      <c r="D263" s="40" t="s">
        <v>3</v>
      </c>
      <c r="E263" s="41"/>
      <c r="F263" s="42"/>
      <c r="G263" s="42"/>
      <c r="H263" s="55" t="s">
        <v>398</v>
      </c>
    </row>
    <row r="264" spans="1:8" ht="22.15" customHeight="1" x14ac:dyDescent="0.2">
      <c r="A264" s="39" t="s">
        <v>437</v>
      </c>
      <c r="B264" s="82" t="s">
        <v>93</v>
      </c>
      <c r="C264" s="81"/>
      <c r="D264" s="40" t="s">
        <v>585</v>
      </c>
      <c r="E264" s="43">
        <v>1</v>
      </c>
      <c r="F264" s="45">
        <v>50000</v>
      </c>
      <c r="G264" s="42">
        <v>50000</v>
      </c>
      <c r="H264" s="55" t="s">
        <v>276</v>
      </c>
    </row>
    <row r="265" spans="1:8" ht="22.15" customHeight="1" x14ac:dyDescent="0.2">
      <c r="A265" s="39" t="s">
        <v>267</v>
      </c>
      <c r="B265" s="82" t="s">
        <v>121</v>
      </c>
      <c r="C265" s="81"/>
      <c r="D265" s="40" t="s">
        <v>350</v>
      </c>
      <c r="E265" s="46">
        <f>ROUND(G264,2)</f>
        <v>50000</v>
      </c>
      <c r="F265" s="47"/>
      <c r="G265" s="42"/>
      <c r="H265" s="55" t="s">
        <v>360</v>
      </c>
    </row>
    <row r="266" spans="1:8" ht="13.15" customHeight="1" x14ac:dyDescent="0.2">
      <c r="A266" s="61"/>
      <c r="B266" s="69"/>
      <c r="C266" s="70"/>
      <c r="D266" s="62"/>
      <c r="E266" s="63"/>
      <c r="F266" s="63"/>
      <c r="G266" s="63"/>
    </row>
    <row r="267" spans="1:8" ht="13.15" customHeight="1" x14ac:dyDescent="0.2">
      <c r="A267" s="61"/>
      <c r="B267" s="69"/>
      <c r="C267" s="70"/>
      <c r="D267" s="62"/>
      <c r="E267" s="63"/>
      <c r="F267" s="63"/>
      <c r="G267" s="63"/>
    </row>
    <row r="268" spans="1:8" ht="13.15" customHeight="1" x14ac:dyDescent="0.2">
      <c r="A268" s="61"/>
      <c r="B268" s="69"/>
      <c r="C268" s="70"/>
      <c r="D268" s="62"/>
      <c r="E268" s="63"/>
      <c r="F268" s="63"/>
      <c r="G268" s="63"/>
    </row>
    <row r="269" spans="1:8" ht="13.15" customHeight="1" x14ac:dyDescent="0.2">
      <c r="A269" s="61"/>
      <c r="B269" s="69"/>
      <c r="C269" s="70"/>
      <c r="D269" s="62"/>
      <c r="E269" s="63"/>
      <c r="F269" s="63"/>
      <c r="G269" s="63"/>
    </row>
    <row r="270" spans="1:8" ht="13.15" customHeight="1" x14ac:dyDescent="0.2">
      <c r="A270" s="61"/>
      <c r="B270" s="69"/>
      <c r="C270" s="70"/>
      <c r="D270" s="62"/>
      <c r="E270" s="63"/>
      <c r="F270" s="63"/>
      <c r="G270" s="63"/>
    </row>
    <row r="271" spans="1:8" ht="13.15" customHeight="1" x14ac:dyDescent="0.2">
      <c r="A271" s="61"/>
      <c r="B271" s="69"/>
      <c r="C271" s="70"/>
      <c r="D271" s="62"/>
      <c r="E271" s="63"/>
      <c r="F271" s="63"/>
      <c r="G271" s="63"/>
    </row>
    <row r="272" spans="1:8" ht="13.15" customHeight="1" x14ac:dyDescent="0.2">
      <c r="A272" s="61"/>
      <c r="B272" s="69"/>
      <c r="C272" s="70"/>
      <c r="D272" s="62"/>
      <c r="E272" s="63"/>
      <c r="F272" s="63"/>
      <c r="G272" s="63"/>
    </row>
    <row r="273" spans="1:7" ht="13.15" customHeight="1" x14ac:dyDescent="0.2">
      <c r="A273" s="61"/>
      <c r="B273" s="69"/>
      <c r="C273" s="70"/>
      <c r="D273" s="62"/>
      <c r="E273" s="63"/>
      <c r="F273" s="63"/>
      <c r="G273" s="63"/>
    </row>
    <row r="274" spans="1:7" ht="13.15" customHeight="1" x14ac:dyDescent="0.2">
      <c r="A274" s="61"/>
      <c r="B274" s="69"/>
      <c r="C274" s="70"/>
      <c r="D274" s="62"/>
      <c r="E274" s="63"/>
      <c r="F274" s="63"/>
      <c r="G274" s="63"/>
    </row>
    <row r="275" spans="1:7" ht="13.15" customHeight="1" x14ac:dyDescent="0.2">
      <c r="A275" s="61"/>
      <c r="B275" s="69"/>
      <c r="C275" s="70"/>
      <c r="D275" s="62"/>
      <c r="E275" s="63"/>
      <c r="F275" s="63"/>
      <c r="G275" s="63"/>
    </row>
    <row r="276" spans="1:7" ht="13.15" customHeight="1" x14ac:dyDescent="0.2">
      <c r="A276" s="61"/>
      <c r="B276" s="69"/>
      <c r="C276" s="70"/>
      <c r="D276" s="62"/>
      <c r="E276" s="63"/>
      <c r="F276" s="63"/>
      <c r="G276" s="63"/>
    </row>
    <row r="277" spans="1:7" ht="13.15" customHeight="1" x14ac:dyDescent="0.2">
      <c r="A277" s="61"/>
      <c r="B277" s="69"/>
      <c r="C277" s="70"/>
      <c r="D277" s="62"/>
      <c r="E277" s="63"/>
      <c r="F277" s="63"/>
      <c r="G277" s="63"/>
    </row>
    <row r="278" spans="1:7" ht="13.15" customHeight="1" x14ac:dyDescent="0.2">
      <c r="A278" s="61"/>
      <c r="B278" s="69"/>
      <c r="C278" s="70"/>
      <c r="D278" s="62"/>
      <c r="E278" s="63"/>
      <c r="F278" s="63"/>
      <c r="G278" s="63"/>
    </row>
    <row r="279" spans="1:7" ht="13.15" customHeight="1" x14ac:dyDescent="0.2">
      <c r="A279" s="61"/>
      <c r="B279" s="69"/>
      <c r="C279" s="70"/>
      <c r="D279" s="62"/>
      <c r="E279" s="63"/>
      <c r="F279" s="63"/>
      <c r="G279" s="63"/>
    </row>
    <row r="280" spans="1:7" ht="13.15" customHeight="1" x14ac:dyDescent="0.2">
      <c r="A280" s="61"/>
      <c r="B280" s="69"/>
      <c r="C280" s="70"/>
      <c r="D280" s="62"/>
      <c r="E280" s="63"/>
      <c r="F280" s="63"/>
      <c r="G280" s="63"/>
    </row>
    <row r="281" spans="1:7" ht="13.15" customHeight="1" x14ac:dyDescent="0.2">
      <c r="A281" s="61"/>
      <c r="B281" s="69"/>
      <c r="C281" s="70"/>
      <c r="D281" s="62"/>
      <c r="E281" s="63"/>
      <c r="F281" s="63"/>
      <c r="G281" s="63"/>
    </row>
    <row r="282" spans="1:7" ht="13.15" customHeight="1" x14ac:dyDescent="0.2">
      <c r="A282" s="61"/>
      <c r="B282" s="69"/>
      <c r="C282" s="70"/>
      <c r="D282" s="62"/>
      <c r="E282" s="63"/>
      <c r="F282" s="63"/>
      <c r="G282" s="63"/>
    </row>
    <row r="283" spans="1:7" ht="13.15" customHeight="1" x14ac:dyDescent="0.2">
      <c r="A283" s="61"/>
      <c r="B283" s="69"/>
      <c r="C283" s="70"/>
      <c r="D283" s="62"/>
      <c r="E283" s="63"/>
      <c r="F283" s="63"/>
      <c r="G283" s="63"/>
    </row>
    <row r="284" spans="1:7" ht="13.15" customHeight="1" x14ac:dyDescent="0.2">
      <c r="A284" s="61"/>
      <c r="B284" s="69"/>
      <c r="C284" s="70"/>
      <c r="D284" s="62"/>
      <c r="E284" s="63"/>
      <c r="F284" s="63"/>
      <c r="G284" s="63"/>
    </row>
    <row r="285" spans="1:7" ht="13.15" customHeight="1" x14ac:dyDescent="0.2">
      <c r="A285" s="61"/>
      <c r="B285" s="69"/>
      <c r="C285" s="70"/>
      <c r="D285" s="62"/>
      <c r="E285" s="63"/>
      <c r="F285" s="63"/>
      <c r="G285" s="63"/>
    </row>
    <row r="286" spans="1:7" ht="13.15" customHeight="1" x14ac:dyDescent="0.2">
      <c r="A286" s="61"/>
      <c r="B286" s="69"/>
      <c r="C286" s="70"/>
      <c r="D286" s="62"/>
      <c r="E286" s="63"/>
      <c r="F286" s="63"/>
      <c r="G286" s="63"/>
    </row>
    <row r="287" spans="1:7" ht="13.15" customHeight="1" x14ac:dyDescent="0.2">
      <c r="A287" s="61"/>
      <c r="B287" s="69"/>
      <c r="C287" s="70"/>
      <c r="D287" s="62"/>
      <c r="E287" s="63"/>
      <c r="F287" s="63"/>
      <c r="G287" s="63"/>
    </row>
    <row r="288" spans="1:7" ht="13.15" customHeight="1" x14ac:dyDescent="0.2">
      <c r="A288" s="61"/>
      <c r="B288" s="69"/>
      <c r="C288" s="70"/>
      <c r="D288" s="62"/>
      <c r="E288" s="63"/>
      <c r="F288" s="63"/>
      <c r="G288" s="63"/>
    </row>
    <row r="289" spans="1:7" ht="13.15" customHeight="1" x14ac:dyDescent="0.2">
      <c r="A289" s="61"/>
      <c r="B289" s="69"/>
      <c r="C289" s="70"/>
      <c r="D289" s="62"/>
      <c r="E289" s="63"/>
      <c r="F289" s="63"/>
      <c r="G289" s="63"/>
    </row>
    <row r="290" spans="1:7" ht="13.15" customHeight="1" x14ac:dyDescent="0.2">
      <c r="A290" s="61"/>
      <c r="B290" s="69"/>
      <c r="C290" s="70"/>
      <c r="D290" s="62"/>
      <c r="E290" s="63"/>
      <c r="F290" s="63"/>
      <c r="G290" s="63"/>
    </row>
    <row r="291" spans="1:7" ht="13.15" customHeight="1" x14ac:dyDescent="0.2">
      <c r="A291" s="61"/>
      <c r="B291" s="69"/>
      <c r="C291" s="70"/>
      <c r="D291" s="62"/>
      <c r="E291" s="63"/>
      <c r="F291" s="63"/>
      <c r="G291" s="63"/>
    </row>
    <row r="292" spans="1:7" ht="13.15" customHeight="1" x14ac:dyDescent="0.2">
      <c r="A292" s="61"/>
      <c r="B292" s="69"/>
      <c r="C292" s="70"/>
      <c r="D292" s="62"/>
      <c r="E292" s="63"/>
      <c r="F292" s="63"/>
      <c r="G292" s="63"/>
    </row>
    <row r="293" spans="1:7" ht="13.15" customHeight="1" x14ac:dyDescent="0.2">
      <c r="A293" s="61"/>
      <c r="B293" s="69"/>
      <c r="C293" s="70"/>
      <c r="D293" s="62"/>
      <c r="E293" s="63"/>
      <c r="F293" s="63"/>
      <c r="G293" s="63"/>
    </row>
    <row r="294" spans="1:7" ht="13.15" customHeight="1" x14ac:dyDescent="0.2">
      <c r="A294" s="61"/>
      <c r="B294" s="69"/>
      <c r="C294" s="70"/>
      <c r="D294" s="62"/>
      <c r="E294" s="63"/>
      <c r="F294" s="63"/>
      <c r="G294" s="63"/>
    </row>
    <row r="295" spans="1:7" ht="13.15" customHeight="1" x14ac:dyDescent="0.2">
      <c r="A295" s="61"/>
      <c r="B295" s="69"/>
      <c r="C295" s="70"/>
      <c r="D295" s="62"/>
      <c r="E295" s="63"/>
      <c r="F295" s="63"/>
      <c r="G295" s="63"/>
    </row>
    <row r="296" spans="1:7" ht="13.15" customHeight="1" x14ac:dyDescent="0.2">
      <c r="A296" s="61"/>
      <c r="B296" s="69"/>
      <c r="C296" s="70"/>
      <c r="D296" s="62"/>
      <c r="E296" s="63"/>
      <c r="F296" s="63"/>
      <c r="G296" s="63"/>
    </row>
    <row r="297" spans="1:7" ht="13.15" customHeight="1" x14ac:dyDescent="0.2">
      <c r="A297" s="61"/>
      <c r="B297" s="69"/>
      <c r="C297" s="70"/>
      <c r="D297" s="62"/>
      <c r="E297" s="63"/>
      <c r="F297" s="63"/>
      <c r="G297" s="63"/>
    </row>
    <row r="298" spans="1:7" ht="13.15" customHeight="1" x14ac:dyDescent="0.2">
      <c r="A298" s="61"/>
      <c r="B298" s="69"/>
      <c r="C298" s="70"/>
      <c r="D298" s="62"/>
      <c r="E298" s="63"/>
      <c r="F298" s="63"/>
      <c r="G298" s="63"/>
    </row>
    <row r="299" spans="1:7" ht="13.15" customHeight="1" x14ac:dyDescent="0.2">
      <c r="A299" s="61"/>
      <c r="B299" s="69"/>
      <c r="C299" s="70"/>
      <c r="D299" s="62"/>
      <c r="E299" s="63"/>
      <c r="F299" s="63"/>
      <c r="G299" s="63"/>
    </row>
    <row r="300" spans="1:7" ht="13.15" customHeight="1" x14ac:dyDescent="0.2">
      <c r="A300" s="61"/>
      <c r="B300" s="69"/>
      <c r="C300" s="70"/>
      <c r="D300" s="62"/>
      <c r="E300" s="63"/>
      <c r="F300" s="63"/>
      <c r="G300" s="63"/>
    </row>
    <row r="301" spans="1:7" ht="13.15" customHeight="1" x14ac:dyDescent="0.2">
      <c r="A301" s="61"/>
      <c r="B301" s="69"/>
      <c r="C301" s="70"/>
      <c r="D301" s="62"/>
      <c r="E301" s="63"/>
      <c r="F301" s="63"/>
      <c r="G301" s="63"/>
    </row>
    <row r="302" spans="1:7" ht="13.15" customHeight="1" x14ac:dyDescent="0.2">
      <c r="A302" s="61"/>
      <c r="B302" s="69"/>
      <c r="C302" s="70"/>
      <c r="D302" s="62"/>
      <c r="E302" s="63"/>
      <c r="F302" s="63"/>
      <c r="G302" s="63"/>
    </row>
    <row r="303" spans="1:7" ht="13.15" customHeight="1" x14ac:dyDescent="0.2">
      <c r="A303" s="61"/>
      <c r="B303" s="69"/>
      <c r="C303" s="70"/>
      <c r="D303" s="62"/>
      <c r="E303" s="63"/>
      <c r="F303" s="63"/>
      <c r="G303" s="63"/>
    </row>
    <row r="304" spans="1:7" ht="13.15" customHeight="1" x14ac:dyDescent="0.2">
      <c r="A304" s="61"/>
      <c r="B304" s="69"/>
      <c r="C304" s="70"/>
      <c r="D304" s="62"/>
      <c r="E304" s="63"/>
      <c r="F304" s="63"/>
      <c r="G304" s="63"/>
    </row>
    <row r="305" spans="1:8" ht="4.3499999999999996" customHeight="1" x14ac:dyDescent="0.2">
      <c r="A305" s="61"/>
      <c r="B305" s="69"/>
      <c r="C305" s="70"/>
      <c r="D305" s="62"/>
      <c r="E305" s="63"/>
      <c r="F305" s="63"/>
      <c r="G305" s="63"/>
    </row>
    <row r="306" spans="1:8" ht="18" customHeight="1" x14ac:dyDescent="0.2">
      <c r="A306" s="64" t="str">
        <f>"TOTAL FOR " &amp; UPPER("Section") &amp; "  2100 CARRIED FORWARD TO SUMMARY"</f>
        <v>TOTAL FOR SECTION  2100 CARRIED FORWARD TO SUMMARY</v>
      </c>
      <c r="B306" s="50"/>
      <c r="C306" s="50"/>
      <c r="D306" s="50"/>
      <c r="E306" s="50"/>
      <c r="F306" s="65"/>
      <c r="G306" s="66"/>
    </row>
    <row r="307" spans="1:8" ht="15.95" customHeight="1" x14ac:dyDescent="0.2">
      <c r="A307" s="71" t="s">
        <v>17</v>
      </c>
      <c r="B307" s="71"/>
      <c r="C307" s="71"/>
      <c r="D307" s="71"/>
      <c r="E307" s="71"/>
      <c r="F307" s="71"/>
      <c r="G307" s="71"/>
    </row>
    <row r="308" spans="1:8" ht="13.15" customHeight="1" x14ac:dyDescent="0.2">
      <c r="A308" s="31" t="s">
        <v>84</v>
      </c>
      <c r="B308" s="32"/>
      <c r="C308" s="31" t="s">
        <v>396</v>
      </c>
      <c r="D308" s="32"/>
      <c r="E308" s="32"/>
      <c r="F308" s="32"/>
      <c r="G308" s="52" t="str">
        <f>UPPER("Schedule")</f>
        <v>SCHEDULE</v>
      </c>
    </row>
    <row r="309" spans="1:8" ht="13.15" customHeight="1" x14ac:dyDescent="0.2">
      <c r="A309" s="31" t="str">
        <f>IF(C309="","","CONTRACT TITLE: ")</f>
        <v xml:space="preserve">CONTRACT TITLE: </v>
      </c>
      <c r="B309" s="31"/>
      <c r="C309" s="72" t="s">
        <v>238</v>
      </c>
      <c r="D309" s="72"/>
      <c r="E309" s="72"/>
      <c r="F309" s="72"/>
      <c r="G309" s="72"/>
    </row>
    <row r="310" spans="1:8" ht="13.15" customHeight="1" x14ac:dyDescent="0.2">
      <c r="A310" s="31" t="str">
        <f>IF((B310&amp;C310)="","",UPPER("SCHEDULE:"))</f>
        <v>SCHEDULE:</v>
      </c>
      <c r="B310" s="32"/>
      <c r="C310" s="73" t="s">
        <v>436</v>
      </c>
      <c r="D310" s="73"/>
      <c r="E310" s="73"/>
      <c r="F310" s="73"/>
      <c r="G310" s="73"/>
    </row>
    <row r="311" spans="1:8" ht="13.15" hidden="1" customHeight="1" x14ac:dyDescent="0.2">
      <c r="A311" s="31" t="str">
        <f>IF(C311="","","SERIES:")</f>
        <v>SERIES:</v>
      </c>
      <c r="B311" s="32"/>
      <c r="C311" s="73" t="s">
        <v>436</v>
      </c>
      <c r="D311" s="73"/>
      <c r="E311" s="73"/>
      <c r="F311" s="73"/>
      <c r="G311" s="73"/>
    </row>
    <row r="312" spans="1:8" ht="13.15" customHeight="1" x14ac:dyDescent="0.2">
      <c r="A312" s="31" t="str">
        <f>IF(C312="","","SECTION:")</f>
        <v>SECTION:</v>
      </c>
      <c r="B312" s="32"/>
      <c r="C312" s="74" t="s">
        <v>400</v>
      </c>
      <c r="D312" s="75"/>
      <c r="E312" s="75"/>
      <c r="F312" s="75"/>
      <c r="G312" s="75"/>
    </row>
    <row r="313" spans="1:8" ht="28.5" customHeight="1" x14ac:dyDescent="0.2">
      <c r="A313" s="33" t="s">
        <v>2</v>
      </c>
      <c r="B313" s="76" t="s">
        <v>45</v>
      </c>
      <c r="C313" s="77"/>
      <c r="D313" s="34" t="s">
        <v>0</v>
      </c>
      <c r="E313" s="35" t="s">
        <v>308</v>
      </c>
      <c r="F313" s="35" t="s">
        <v>164</v>
      </c>
      <c r="G313" s="35" t="s">
        <v>348</v>
      </c>
      <c r="H313" s="54" t="s">
        <v>239</v>
      </c>
    </row>
    <row r="314" spans="1:8" ht="4.5" customHeight="1" x14ac:dyDescent="0.2">
      <c r="A314" s="36"/>
      <c r="B314" s="78"/>
      <c r="C314" s="79"/>
      <c r="D314" s="37"/>
      <c r="E314" s="38"/>
      <c r="F314" s="38"/>
      <c r="G314" s="38"/>
    </row>
    <row r="315" spans="1:8" ht="22.15" customHeight="1" x14ac:dyDescent="0.2">
      <c r="A315" s="39" t="s">
        <v>18</v>
      </c>
      <c r="B315" s="82" t="s">
        <v>177</v>
      </c>
      <c r="C315" s="81"/>
      <c r="D315" s="40" t="s">
        <v>3</v>
      </c>
      <c r="E315" s="41"/>
      <c r="F315" s="42"/>
      <c r="G315" s="42"/>
      <c r="H315" s="55" t="s">
        <v>19</v>
      </c>
    </row>
    <row r="316" spans="1:8" ht="33.200000000000003" customHeight="1" x14ac:dyDescent="0.2">
      <c r="A316" s="39" t="s">
        <v>272</v>
      </c>
      <c r="B316" s="82" t="s">
        <v>245</v>
      </c>
      <c r="C316" s="81"/>
      <c r="D316" s="40" t="s">
        <v>3</v>
      </c>
      <c r="E316" s="41"/>
      <c r="F316" s="42"/>
      <c r="G316" s="42"/>
      <c r="H316" s="55" t="s">
        <v>319</v>
      </c>
    </row>
    <row r="317" spans="1:8" ht="22.15" customHeight="1" x14ac:dyDescent="0.2">
      <c r="A317" s="39" t="s">
        <v>54</v>
      </c>
      <c r="B317" s="82" t="s">
        <v>217</v>
      </c>
      <c r="C317" s="81"/>
      <c r="D317" s="40" t="s">
        <v>13</v>
      </c>
      <c r="E317" s="43">
        <v>500</v>
      </c>
      <c r="F317" s="44"/>
      <c r="G317" s="42"/>
      <c r="H317" s="55" t="s">
        <v>523</v>
      </c>
    </row>
    <row r="318" spans="1:8" ht="22.15" customHeight="1" x14ac:dyDescent="0.2">
      <c r="A318" s="39" t="s">
        <v>521</v>
      </c>
      <c r="B318" s="82" t="s">
        <v>359</v>
      </c>
      <c r="C318" s="81"/>
      <c r="D318" s="40" t="s">
        <v>13</v>
      </c>
      <c r="E318" s="43">
        <v>100</v>
      </c>
      <c r="F318" s="44"/>
      <c r="G318" s="42"/>
      <c r="H318" s="55" t="s">
        <v>175</v>
      </c>
    </row>
    <row r="319" spans="1:8" ht="22.15" customHeight="1" x14ac:dyDescent="0.2">
      <c r="A319" s="39" t="s">
        <v>179</v>
      </c>
      <c r="B319" s="82" t="s">
        <v>277</v>
      </c>
      <c r="C319" s="81"/>
      <c r="D319" s="40" t="s">
        <v>3</v>
      </c>
      <c r="E319" s="41"/>
      <c r="F319" s="42"/>
      <c r="G319" s="42"/>
      <c r="H319" s="55" t="s">
        <v>20</v>
      </c>
    </row>
    <row r="320" spans="1:8" ht="22.15" customHeight="1" x14ac:dyDescent="0.2">
      <c r="A320" s="39" t="s">
        <v>272</v>
      </c>
      <c r="B320" s="82" t="s">
        <v>598</v>
      </c>
      <c r="C320" s="81"/>
      <c r="D320" s="40" t="s">
        <v>13</v>
      </c>
      <c r="E320" s="43">
        <v>350</v>
      </c>
      <c r="F320" s="44"/>
      <c r="G320" s="42"/>
      <c r="H320" s="55" t="s">
        <v>95</v>
      </c>
    </row>
    <row r="321" spans="1:8" ht="22.15" customHeight="1" x14ac:dyDescent="0.2">
      <c r="A321" s="39" t="s">
        <v>167</v>
      </c>
      <c r="B321" s="82" t="s">
        <v>94</v>
      </c>
      <c r="C321" s="81"/>
      <c r="D321" s="40" t="s">
        <v>13</v>
      </c>
      <c r="E321" s="43">
        <v>400</v>
      </c>
      <c r="F321" s="44"/>
      <c r="G321" s="42"/>
      <c r="H321" s="55" t="s">
        <v>599</v>
      </c>
    </row>
    <row r="322" spans="1:8" ht="22.15" customHeight="1" x14ac:dyDescent="0.2">
      <c r="A322" s="39" t="s">
        <v>321</v>
      </c>
      <c r="B322" s="82" t="s">
        <v>279</v>
      </c>
      <c r="C322" s="81"/>
      <c r="D322" s="40" t="s">
        <v>3</v>
      </c>
      <c r="E322" s="41"/>
      <c r="F322" s="42"/>
      <c r="G322" s="42"/>
      <c r="H322" s="55" t="s">
        <v>447</v>
      </c>
    </row>
    <row r="323" spans="1:8" ht="22.15" customHeight="1" x14ac:dyDescent="0.2">
      <c r="A323" s="39" t="s">
        <v>4</v>
      </c>
      <c r="B323" s="82" t="s">
        <v>485</v>
      </c>
      <c r="C323" s="81"/>
      <c r="D323" s="40" t="s">
        <v>3</v>
      </c>
      <c r="E323" s="41"/>
      <c r="F323" s="42"/>
      <c r="G323" s="42"/>
      <c r="H323" s="55" t="s">
        <v>560</v>
      </c>
    </row>
    <row r="324" spans="1:8" ht="33.200000000000003" customHeight="1" x14ac:dyDescent="0.2">
      <c r="A324" s="39" t="s">
        <v>54</v>
      </c>
      <c r="B324" s="82" t="s">
        <v>91</v>
      </c>
      <c r="C324" s="81"/>
      <c r="D324" s="40" t="s">
        <v>55</v>
      </c>
      <c r="E324" s="43">
        <v>160</v>
      </c>
      <c r="F324" s="44"/>
      <c r="G324" s="42"/>
      <c r="H324" s="55" t="s">
        <v>96</v>
      </c>
    </row>
    <row r="325" spans="1:8" ht="33.200000000000003" customHeight="1" x14ac:dyDescent="0.2">
      <c r="A325" s="39" t="s">
        <v>521</v>
      </c>
      <c r="B325" s="82" t="s">
        <v>448</v>
      </c>
      <c r="C325" s="81"/>
      <c r="D325" s="40" t="s">
        <v>55</v>
      </c>
      <c r="E325" s="43">
        <v>25</v>
      </c>
      <c r="F325" s="44"/>
      <c r="G325" s="42"/>
      <c r="H325" s="55" t="s">
        <v>247</v>
      </c>
    </row>
    <row r="326" spans="1:8" ht="33.200000000000003" customHeight="1" x14ac:dyDescent="0.2">
      <c r="A326" s="39" t="s">
        <v>361</v>
      </c>
      <c r="B326" s="82" t="s">
        <v>180</v>
      </c>
      <c r="C326" s="81"/>
      <c r="D326" s="40" t="s">
        <v>55</v>
      </c>
      <c r="E326" s="43">
        <v>36</v>
      </c>
      <c r="F326" s="44"/>
      <c r="G326" s="42"/>
      <c r="H326" s="55" t="s">
        <v>449</v>
      </c>
    </row>
    <row r="327" spans="1:8" ht="22.15" customHeight="1" x14ac:dyDescent="0.2">
      <c r="A327" s="39" t="s">
        <v>59</v>
      </c>
      <c r="B327" s="82" t="s">
        <v>135</v>
      </c>
      <c r="C327" s="81"/>
      <c r="D327" s="40" t="s">
        <v>3</v>
      </c>
      <c r="E327" s="41"/>
      <c r="F327" s="42"/>
      <c r="G327" s="42"/>
      <c r="H327" s="55" t="s">
        <v>362</v>
      </c>
    </row>
    <row r="328" spans="1:8" ht="22.15" customHeight="1" x14ac:dyDescent="0.2">
      <c r="A328" s="39" t="s">
        <v>267</v>
      </c>
      <c r="B328" s="82" t="s">
        <v>280</v>
      </c>
      <c r="C328" s="81"/>
      <c r="D328" s="40" t="s">
        <v>3</v>
      </c>
      <c r="E328" s="41"/>
      <c r="F328" s="42"/>
      <c r="G328" s="42"/>
      <c r="H328" s="55" t="s">
        <v>320</v>
      </c>
    </row>
    <row r="329" spans="1:8" ht="33.200000000000003" customHeight="1" x14ac:dyDescent="0.2">
      <c r="A329" s="39" t="s">
        <v>470</v>
      </c>
      <c r="B329" s="82" t="s">
        <v>218</v>
      </c>
      <c r="C329" s="81"/>
      <c r="D329" s="40" t="s">
        <v>55</v>
      </c>
      <c r="E329" s="43">
        <v>25</v>
      </c>
      <c r="F329" s="44"/>
      <c r="G329" s="42"/>
      <c r="H329" s="55" t="s">
        <v>134</v>
      </c>
    </row>
    <row r="330" spans="1:8" ht="33.200000000000003" customHeight="1" x14ac:dyDescent="0.2">
      <c r="A330" s="39" t="s">
        <v>6</v>
      </c>
      <c r="B330" s="82" t="s">
        <v>486</v>
      </c>
      <c r="C330" s="81"/>
      <c r="D330" s="40" t="s">
        <v>55</v>
      </c>
      <c r="E330" s="43">
        <v>40</v>
      </c>
      <c r="F330" s="44"/>
      <c r="G330" s="42"/>
      <c r="H330" s="55" t="s">
        <v>600</v>
      </c>
    </row>
    <row r="331" spans="1:8" ht="22.15" customHeight="1" x14ac:dyDescent="0.2">
      <c r="A331" s="39" t="s">
        <v>363</v>
      </c>
      <c r="B331" s="82" t="s">
        <v>97</v>
      </c>
      <c r="C331" s="81"/>
      <c r="D331" s="40" t="s">
        <v>3</v>
      </c>
      <c r="E331" s="41"/>
      <c r="F331" s="42"/>
      <c r="G331" s="42"/>
      <c r="H331" s="55" t="s">
        <v>322</v>
      </c>
    </row>
    <row r="332" spans="1:8" ht="44.65" customHeight="1" x14ac:dyDescent="0.2">
      <c r="A332" s="39" t="s">
        <v>4</v>
      </c>
      <c r="B332" s="82" t="s">
        <v>403</v>
      </c>
      <c r="C332" s="81"/>
      <c r="D332" s="40" t="s">
        <v>3</v>
      </c>
      <c r="E332" s="41"/>
      <c r="F332" s="42"/>
      <c r="G332" s="42"/>
      <c r="H332" s="55" t="s">
        <v>487</v>
      </c>
    </row>
    <row r="333" spans="1:8" ht="22.15" customHeight="1" x14ac:dyDescent="0.2">
      <c r="A333" s="39" t="s">
        <v>54</v>
      </c>
      <c r="B333" s="82" t="s">
        <v>524</v>
      </c>
      <c r="C333" s="81"/>
      <c r="D333" s="40" t="s">
        <v>13</v>
      </c>
      <c r="E333" s="43">
        <v>100</v>
      </c>
      <c r="F333" s="44"/>
      <c r="G333" s="42"/>
      <c r="H333" s="55" t="s">
        <v>323</v>
      </c>
    </row>
    <row r="334" spans="1:8" ht="22.15" customHeight="1" x14ac:dyDescent="0.2">
      <c r="A334" s="39" t="s">
        <v>478</v>
      </c>
      <c r="B334" s="82" t="s">
        <v>364</v>
      </c>
      <c r="C334" s="81"/>
      <c r="D334" s="40" t="s">
        <v>3</v>
      </c>
      <c r="E334" s="41"/>
      <c r="F334" s="42"/>
      <c r="G334" s="42"/>
      <c r="H334" s="55" t="s">
        <v>324</v>
      </c>
    </row>
    <row r="335" spans="1:8" ht="22.15" customHeight="1" x14ac:dyDescent="0.2">
      <c r="A335" s="39" t="s">
        <v>54</v>
      </c>
      <c r="B335" s="82" t="s">
        <v>248</v>
      </c>
      <c r="C335" s="81"/>
      <c r="D335" s="40" t="s">
        <v>488</v>
      </c>
      <c r="E335" s="43">
        <v>200</v>
      </c>
      <c r="F335" s="44"/>
      <c r="G335" s="42"/>
      <c r="H335" s="55" t="s">
        <v>60</v>
      </c>
    </row>
    <row r="336" spans="1:8" ht="22.15" customHeight="1" x14ac:dyDescent="0.2">
      <c r="A336" s="39" t="s">
        <v>521</v>
      </c>
      <c r="B336" s="82" t="s">
        <v>489</v>
      </c>
      <c r="C336" s="81"/>
      <c r="D336" s="40" t="s">
        <v>488</v>
      </c>
      <c r="E336" s="43">
        <v>5</v>
      </c>
      <c r="F336" s="44"/>
      <c r="G336" s="42"/>
      <c r="H336" s="55" t="s">
        <v>178</v>
      </c>
    </row>
    <row r="337" spans="1:8" ht="22.15" customHeight="1" x14ac:dyDescent="0.2">
      <c r="A337" s="39" t="s">
        <v>405</v>
      </c>
      <c r="B337" s="82" t="s">
        <v>561</v>
      </c>
      <c r="C337" s="81"/>
      <c r="D337" s="40" t="s">
        <v>488</v>
      </c>
      <c r="E337" s="43">
        <v>5</v>
      </c>
      <c r="F337" s="44"/>
      <c r="G337" s="42"/>
      <c r="H337" s="55" t="s">
        <v>525</v>
      </c>
    </row>
    <row r="338" spans="1:8" ht="22.15" customHeight="1" x14ac:dyDescent="0.2">
      <c r="A338" s="39" t="s">
        <v>326</v>
      </c>
      <c r="B338" s="82" t="s">
        <v>98</v>
      </c>
      <c r="C338" s="81"/>
      <c r="D338" s="40" t="s">
        <v>3</v>
      </c>
      <c r="E338" s="41"/>
      <c r="F338" s="42"/>
      <c r="G338" s="42"/>
      <c r="H338" s="55" t="s">
        <v>61</v>
      </c>
    </row>
    <row r="339" spans="1:8" ht="22.15" customHeight="1" x14ac:dyDescent="0.2">
      <c r="A339" s="39" t="s">
        <v>4</v>
      </c>
      <c r="B339" s="82" t="s">
        <v>601</v>
      </c>
      <c r="C339" s="81"/>
      <c r="D339" s="40" t="s">
        <v>488</v>
      </c>
      <c r="E339" s="43">
        <v>75</v>
      </c>
      <c r="F339" s="44"/>
      <c r="G339" s="42"/>
      <c r="H339" s="55" t="s">
        <v>450</v>
      </c>
    </row>
    <row r="340" spans="1:8" ht="33.200000000000003" customHeight="1" x14ac:dyDescent="0.2">
      <c r="A340" s="39" t="s">
        <v>219</v>
      </c>
      <c r="B340" s="82" t="s">
        <v>602</v>
      </c>
      <c r="C340" s="81"/>
      <c r="D340" s="40" t="s">
        <v>3</v>
      </c>
      <c r="E340" s="41"/>
      <c r="F340" s="42"/>
      <c r="G340" s="42"/>
      <c r="H340" s="55" t="s">
        <v>526</v>
      </c>
    </row>
    <row r="341" spans="1:8" ht="18" customHeight="1" x14ac:dyDescent="0.2">
      <c r="A341" s="48"/>
      <c r="B341" s="49" t="s">
        <v>440</v>
      </c>
      <c r="C341" s="49"/>
      <c r="D341" s="50"/>
      <c r="E341" s="50"/>
      <c r="F341" s="50"/>
      <c r="G341" s="51"/>
      <c r="H341" s="55"/>
    </row>
    <row r="342" spans="1:8" ht="15.95" customHeight="1" x14ac:dyDescent="0.2">
      <c r="A342" s="71" t="s">
        <v>181</v>
      </c>
      <c r="B342" s="71"/>
      <c r="C342" s="71"/>
      <c r="D342" s="71"/>
      <c r="E342" s="71"/>
      <c r="F342" s="71"/>
      <c r="G342" s="71"/>
      <c r="H342" s="55"/>
    </row>
    <row r="343" spans="1:8" ht="13.15" customHeight="1" x14ac:dyDescent="0.2">
      <c r="A343" s="31" t="s">
        <v>84</v>
      </c>
      <c r="B343" s="32"/>
      <c r="C343" s="31" t="s">
        <v>396</v>
      </c>
      <c r="D343" s="32"/>
      <c r="E343" s="32"/>
      <c r="F343" s="32"/>
      <c r="G343" s="52" t="str">
        <f>UPPER("Schedule")</f>
        <v>SCHEDULE</v>
      </c>
    </row>
    <row r="344" spans="1:8" ht="13.15" customHeight="1" x14ac:dyDescent="0.2">
      <c r="A344" s="31" t="str">
        <f>IF(C344="","","CONTRACT TITLE: ")</f>
        <v xml:space="preserve">CONTRACT TITLE: </v>
      </c>
      <c r="B344" s="31"/>
      <c r="C344" s="72" t="s">
        <v>238</v>
      </c>
      <c r="D344" s="72"/>
      <c r="E344" s="72"/>
      <c r="F344" s="72"/>
      <c r="G344" s="72"/>
    </row>
    <row r="345" spans="1:8" ht="13.15" customHeight="1" x14ac:dyDescent="0.2">
      <c r="A345" s="31" t="str">
        <f>IF((B345&amp;C345)="","",UPPER("SCHEDULE:"))</f>
        <v>SCHEDULE:</v>
      </c>
      <c r="B345" s="32"/>
      <c r="C345" s="73" t="s">
        <v>436</v>
      </c>
      <c r="D345" s="73"/>
      <c r="E345" s="73"/>
      <c r="F345" s="73"/>
      <c r="G345" s="73"/>
    </row>
    <row r="346" spans="1:8" ht="13.15" hidden="1" customHeight="1" x14ac:dyDescent="0.2">
      <c r="A346" s="31" t="str">
        <f>IF(C346="","","SERIES:")</f>
        <v>SERIES:</v>
      </c>
      <c r="B346" s="32"/>
      <c r="C346" s="73" t="s">
        <v>436</v>
      </c>
      <c r="D346" s="73"/>
      <c r="E346" s="73"/>
      <c r="F346" s="73"/>
      <c r="G346" s="73"/>
    </row>
    <row r="347" spans="1:8" ht="13.15" customHeight="1" x14ac:dyDescent="0.2">
      <c r="A347" s="31" t="str">
        <f>IF(C347="","","SECTION:")</f>
        <v>SECTION:</v>
      </c>
      <c r="B347" s="32"/>
      <c r="C347" s="74" t="s">
        <v>400</v>
      </c>
      <c r="D347" s="75"/>
      <c r="E347" s="75"/>
      <c r="F347" s="75"/>
      <c r="G347" s="75"/>
    </row>
    <row r="348" spans="1:8" ht="28.5" customHeight="1" x14ac:dyDescent="0.2">
      <c r="A348" s="33" t="s">
        <v>2</v>
      </c>
      <c r="B348" s="76" t="s">
        <v>45</v>
      </c>
      <c r="C348" s="77"/>
      <c r="D348" s="34" t="s">
        <v>0</v>
      </c>
      <c r="E348" s="35" t="s">
        <v>308</v>
      </c>
      <c r="F348" s="35" t="s">
        <v>164</v>
      </c>
      <c r="G348" s="35" t="s">
        <v>348</v>
      </c>
      <c r="H348" s="54" t="s">
        <v>239</v>
      </c>
    </row>
    <row r="349" spans="1:8" ht="4.5" customHeight="1" x14ac:dyDescent="0.2">
      <c r="A349" s="36"/>
      <c r="B349" s="78"/>
      <c r="C349" s="79"/>
      <c r="D349" s="37"/>
      <c r="E349" s="38"/>
      <c r="F349" s="38"/>
      <c r="G349" s="38"/>
    </row>
    <row r="350" spans="1:8" ht="18" customHeight="1" x14ac:dyDescent="0.2">
      <c r="A350" s="56"/>
      <c r="B350" s="83" t="s">
        <v>266</v>
      </c>
      <c r="C350" s="84"/>
      <c r="D350" s="57"/>
      <c r="E350" s="58"/>
      <c r="F350" s="56"/>
      <c r="G350" s="59"/>
    </row>
    <row r="351" spans="1:8" ht="4.5" customHeight="1" x14ac:dyDescent="0.2">
      <c r="A351" s="56"/>
      <c r="B351" s="85"/>
      <c r="C351" s="86"/>
      <c r="D351" s="57"/>
      <c r="E351" s="58"/>
      <c r="F351" s="58"/>
      <c r="G351" s="60"/>
    </row>
    <row r="352" spans="1:8" ht="22.15" customHeight="1" x14ac:dyDescent="0.2">
      <c r="A352" s="39" t="s">
        <v>167</v>
      </c>
      <c r="B352" s="82" t="s">
        <v>451</v>
      </c>
      <c r="C352" s="81"/>
      <c r="D352" s="40" t="s">
        <v>3</v>
      </c>
      <c r="E352" s="41"/>
      <c r="F352" s="42"/>
      <c r="G352" s="42"/>
      <c r="H352" s="55" t="s">
        <v>249</v>
      </c>
    </row>
    <row r="353" spans="1:8" ht="22.15" customHeight="1" x14ac:dyDescent="0.2">
      <c r="A353" s="39" t="s">
        <v>54</v>
      </c>
      <c r="B353" s="82" t="s">
        <v>327</v>
      </c>
      <c r="C353" s="81"/>
      <c r="D353" s="40" t="s">
        <v>590</v>
      </c>
      <c r="E353" s="43">
        <v>15</v>
      </c>
      <c r="F353" s="44"/>
      <c r="G353" s="42"/>
      <c r="H353" s="55" t="s">
        <v>365</v>
      </c>
    </row>
    <row r="354" spans="1:8" ht="22.15" customHeight="1" x14ac:dyDescent="0.2">
      <c r="A354" s="39" t="s">
        <v>521</v>
      </c>
      <c r="B354" s="82" t="s">
        <v>328</v>
      </c>
      <c r="C354" s="81"/>
      <c r="D354" s="40" t="s">
        <v>590</v>
      </c>
      <c r="E354" s="43">
        <v>6</v>
      </c>
      <c r="F354" s="44"/>
      <c r="G354" s="42"/>
      <c r="H354" s="55" t="s">
        <v>325</v>
      </c>
    </row>
    <row r="355" spans="1:8" ht="22.15" customHeight="1" x14ac:dyDescent="0.2">
      <c r="A355" s="39" t="s">
        <v>4</v>
      </c>
      <c r="B355" s="82" t="s">
        <v>101</v>
      </c>
      <c r="C355" s="81"/>
      <c r="D355" s="40" t="s">
        <v>3</v>
      </c>
      <c r="E355" s="41"/>
      <c r="F355" s="42"/>
      <c r="G355" s="42"/>
      <c r="H355" s="55" t="s">
        <v>250</v>
      </c>
    </row>
    <row r="356" spans="1:8" ht="22.15" customHeight="1" x14ac:dyDescent="0.2">
      <c r="A356" s="39" t="s">
        <v>54</v>
      </c>
      <c r="B356" s="82" t="s">
        <v>327</v>
      </c>
      <c r="C356" s="81"/>
      <c r="D356" s="40" t="s">
        <v>590</v>
      </c>
      <c r="E356" s="43">
        <v>15</v>
      </c>
      <c r="F356" s="44"/>
      <c r="G356" s="42"/>
      <c r="H356" s="55" t="s">
        <v>329</v>
      </c>
    </row>
    <row r="357" spans="1:8" ht="22.15" customHeight="1" x14ac:dyDescent="0.2">
      <c r="A357" s="39" t="s">
        <v>521</v>
      </c>
      <c r="B357" s="82" t="s">
        <v>328</v>
      </c>
      <c r="C357" s="81"/>
      <c r="D357" s="40" t="s">
        <v>590</v>
      </c>
      <c r="E357" s="43">
        <v>10</v>
      </c>
      <c r="F357" s="44"/>
      <c r="G357" s="42"/>
      <c r="H357" s="55" t="s">
        <v>330</v>
      </c>
    </row>
    <row r="358" spans="1:8" ht="22.15" customHeight="1" x14ac:dyDescent="0.2">
      <c r="A358" s="39" t="s">
        <v>405</v>
      </c>
      <c r="B358" s="82" t="s">
        <v>366</v>
      </c>
      <c r="C358" s="81"/>
      <c r="D358" s="40" t="s">
        <v>590</v>
      </c>
      <c r="E358" s="43">
        <v>4</v>
      </c>
      <c r="F358" s="44"/>
      <c r="G358" s="42"/>
      <c r="H358" s="55" t="s">
        <v>490</v>
      </c>
    </row>
    <row r="359" spans="1:8" ht="22.15" customHeight="1" x14ac:dyDescent="0.2">
      <c r="A359" s="39" t="s">
        <v>452</v>
      </c>
      <c r="B359" s="82" t="s">
        <v>367</v>
      </c>
      <c r="C359" s="81"/>
      <c r="D359" s="40" t="s">
        <v>590</v>
      </c>
      <c r="E359" s="43">
        <v>4</v>
      </c>
      <c r="F359" s="44"/>
      <c r="G359" s="42"/>
      <c r="H359" s="55" t="s">
        <v>491</v>
      </c>
    </row>
    <row r="360" spans="1:8" ht="13.15" customHeight="1" x14ac:dyDescent="0.2">
      <c r="A360" s="61"/>
      <c r="B360" s="69"/>
      <c r="C360" s="70"/>
      <c r="D360" s="62"/>
      <c r="E360" s="63"/>
      <c r="F360" s="63"/>
      <c r="G360" s="63"/>
    </row>
    <row r="361" spans="1:8" ht="13.15" customHeight="1" x14ac:dyDescent="0.2">
      <c r="A361" s="61"/>
      <c r="B361" s="69"/>
      <c r="C361" s="70"/>
      <c r="D361" s="62"/>
      <c r="E361" s="63"/>
      <c r="F361" s="63"/>
      <c r="G361" s="63"/>
    </row>
    <row r="362" spans="1:8" ht="13.15" customHeight="1" x14ac:dyDescent="0.2">
      <c r="A362" s="61"/>
      <c r="B362" s="69"/>
      <c r="C362" s="70"/>
      <c r="D362" s="62"/>
      <c r="E362" s="63"/>
      <c r="F362" s="63"/>
      <c r="G362" s="63"/>
    </row>
    <row r="363" spans="1:8" ht="13.15" customHeight="1" x14ac:dyDescent="0.2">
      <c r="A363" s="61"/>
      <c r="B363" s="69"/>
      <c r="C363" s="70"/>
      <c r="D363" s="62"/>
      <c r="E363" s="63"/>
      <c r="F363" s="63"/>
      <c r="G363" s="63"/>
    </row>
    <row r="364" spans="1:8" ht="13.15" customHeight="1" x14ac:dyDescent="0.2">
      <c r="A364" s="61"/>
      <c r="B364" s="69"/>
      <c r="C364" s="70"/>
      <c r="D364" s="62"/>
      <c r="E364" s="63"/>
      <c r="F364" s="63"/>
      <c r="G364" s="63"/>
    </row>
    <row r="365" spans="1:8" ht="13.15" customHeight="1" x14ac:dyDescent="0.2">
      <c r="A365" s="61"/>
      <c r="B365" s="69"/>
      <c r="C365" s="70"/>
      <c r="D365" s="62"/>
      <c r="E365" s="63"/>
      <c r="F365" s="63"/>
      <c r="G365" s="63"/>
    </row>
    <row r="366" spans="1:8" ht="13.15" customHeight="1" x14ac:dyDescent="0.2">
      <c r="A366" s="61"/>
      <c r="B366" s="69"/>
      <c r="C366" s="70"/>
      <c r="D366" s="62"/>
      <c r="E366" s="63"/>
      <c r="F366" s="63"/>
      <c r="G366" s="63"/>
    </row>
    <row r="367" spans="1:8" ht="13.15" customHeight="1" x14ac:dyDescent="0.2">
      <c r="A367" s="61"/>
      <c r="B367" s="69"/>
      <c r="C367" s="70"/>
      <c r="D367" s="62"/>
      <c r="E367" s="63"/>
      <c r="F367" s="63"/>
      <c r="G367" s="63"/>
    </row>
    <row r="368" spans="1:8" ht="13.15" customHeight="1" x14ac:dyDescent="0.2">
      <c r="A368" s="61"/>
      <c r="B368" s="69"/>
      <c r="C368" s="70"/>
      <c r="D368" s="62"/>
      <c r="E368" s="63"/>
      <c r="F368" s="63"/>
      <c r="G368" s="63"/>
    </row>
    <row r="369" spans="1:7" ht="13.15" customHeight="1" x14ac:dyDescent="0.2">
      <c r="A369" s="61"/>
      <c r="B369" s="69"/>
      <c r="C369" s="70"/>
      <c r="D369" s="62"/>
      <c r="E369" s="63"/>
      <c r="F369" s="63"/>
      <c r="G369" s="63"/>
    </row>
    <row r="370" spans="1:7" ht="13.15" customHeight="1" x14ac:dyDescent="0.2">
      <c r="A370" s="61"/>
      <c r="B370" s="69"/>
      <c r="C370" s="70"/>
      <c r="D370" s="62"/>
      <c r="E370" s="63"/>
      <c r="F370" s="63"/>
      <c r="G370" s="63"/>
    </row>
    <row r="371" spans="1:7" ht="13.15" customHeight="1" x14ac:dyDescent="0.2">
      <c r="A371" s="61"/>
      <c r="B371" s="69"/>
      <c r="C371" s="70"/>
      <c r="D371" s="62"/>
      <c r="E371" s="63"/>
      <c r="F371" s="63"/>
      <c r="G371" s="63"/>
    </row>
    <row r="372" spans="1:7" ht="13.15" customHeight="1" x14ac:dyDescent="0.2">
      <c r="A372" s="61"/>
      <c r="B372" s="69"/>
      <c r="C372" s="70"/>
      <c r="D372" s="62"/>
      <c r="E372" s="63"/>
      <c r="F372" s="63"/>
      <c r="G372" s="63"/>
    </row>
    <row r="373" spans="1:7" ht="13.15" customHeight="1" x14ac:dyDescent="0.2">
      <c r="A373" s="61"/>
      <c r="B373" s="69"/>
      <c r="C373" s="70"/>
      <c r="D373" s="62"/>
      <c r="E373" s="63"/>
      <c r="F373" s="63"/>
      <c r="G373" s="63"/>
    </row>
    <row r="374" spans="1:7" ht="13.15" customHeight="1" x14ac:dyDescent="0.2">
      <c r="A374" s="61"/>
      <c r="B374" s="69"/>
      <c r="C374" s="70"/>
      <c r="D374" s="62"/>
      <c r="E374" s="63"/>
      <c r="F374" s="63"/>
      <c r="G374" s="63"/>
    </row>
    <row r="375" spans="1:7" ht="13.15" customHeight="1" x14ac:dyDescent="0.2">
      <c r="A375" s="61"/>
      <c r="B375" s="69"/>
      <c r="C375" s="70"/>
      <c r="D375" s="62"/>
      <c r="E375" s="63"/>
      <c r="F375" s="63"/>
      <c r="G375" s="63"/>
    </row>
    <row r="376" spans="1:7" ht="13.15" customHeight="1" x14ac:dyDescent="0.2">
      <c r="A376" s="61"/>
      <c r="B376" s="69"/>
      <c r="C376" s="70"/>
      <c r="D376" s="62"/>
      <c r="E376" s="63"/>
      <c r="F376" s="63"/>
      <c r="G376" s="63"/>
    </row>
    <row r="377" spans="1:7" ht="13.15" customHeight="1" x14ac:dyDescent="0.2">
      <c r="A377" s="61"/>
      <c r="B377" s="69"/>
      <c r="C377" s="70"/>
      <c r="D377" s="62"/>
      <c r="E377" s="63"/>
      <c r="F377" s="63"/>
      <c r="G377" s="63"/>
    </row>
    <row r="378" spans="1:7" ht="13.15" customHeight="1" x14ac:dyDescent="0.2">
      <c r="A378" s="61"/>
      <c r="B378" s="69"/>
      <c r="C378" s="70"/>
      <c r="D378" s="62"/>
      <c r="E378" s="63"/>
      <c r="F378" s="63"/>
      <c r="G378" s="63"/>
    </row>
    <row r="379" spans="1:7" ht="13.15" customHeight="1" x14ac:dyDescent="0.2">
      <c r="A379" s="61"/>
      <c r="B379" s="69"/>
      <c r="C379" s="70"/>
      <c r="D379" s="62"/>
      <c r="E379" s="63"/>
      <c r="F379" s="63"/>
      <c r="G379" s="63"/>
    </row>
    <row r="380" spans="1:7" ht="13.15" customHeight="1" x14ac:dyDescent="0.2">
      <c r="A380" s="61"/>
      <c r="B380" s="69"/>
      <c r="C380" s="70"/>
      <c r="D380" s="62"/>
      <c r="E380" s="63"/>
      <c r="F380" s="63"/>
      <c r="G380" s="63"/>
    </row>
    <row r="381" spans="1:7" ht="13.15" customHeight="1" x14ac:dyDescent="0.2">
      <c r="A381" s="61"/>
      <c r="B381" s="69"/>
      <c r="C381" s="70"/>
      <c r="D381" s="62"/>
      <c r="E381" s="63"/>
      <c r="F381" s="63"/>
      <c r="G381" s="63"/>
    </row>
    <row r="382" spans="1:7" ht="13.15" customHeight="1" x14ac:dyDescent="0.2">
      <c r="A382" s="61"/>
      <c r="B382" s="69"/>
      <c r="C382" s="70"/>
      <c r="D382" s="62"/>
      <c r="E382" s="63"/>
      <c r="F382" s="63"/>
      <c r="G382" s="63"/>
    </row>
    <row r="383" spans="1:7" ht="13.15" customHeight="1" x14ac:dyDescent="0.2">
      <c r="A383" s="61"/>
      <c r="B383" s="69"/>
      <c r="C383" s="70"/>
      <c r="D383" s="62"/>
      <c r="E383" s="63"/>
      <c r="F383" s="63"/>
      <c r="G383" s="63"/>
    </row>
    <row r="384" spans="1:7" ht="13.15" customHeight="1" x14ac:dyDescent="0.2">
      <c r="A384" s="61"/>
      <c r="B384" s="69"/>
      <c r="C384" s="70"/>
      <c r="D384" s="62"/>
      <c r="E384" s="63"/>
      <c r="F384" s="63"/>
      <c r="G384" s="63"/>
    </row>
    <row r="385" spans="1:7" ht="13.15" customHeight="1" x14ac:dyDescent="0.2">
      <c r="A385" s="61"/>
      <c r="B385" s="69"/>
      <c r="C385" s="70"/>
      <c r="D385" s="62"/>
      <c r="E385" s="63"/>
      <c r="F385" s="63"/>
      <c r="G385" s="63"/>
    </row>
    <row r="386" spans="1:7" ht="13.15" customHeight="1" x14ac:dyDescent="0.2">
      <c r="A386" s="61"/>
      <c r="B386" s="69"/>
      <c r="C386" s="70"/>
      <c r="D386" s="62"/>
      <c r="E386" s="63"/>
      <c r="F386" s="63"/>
      <c r="G386" s="63"/>
    </row>
    <row r="387" spans="1:7" ht="13.15" customHeight="1" x14ac:dyDescent="0.2">
      <c r="A387" s="61"/>
      <c r="B387" s="69"/>
      <c r="C387" s="70"/>
      <c r="D387" s="62"/>
      <c r="E387" s="63"/>
      <c r="F387" s="63"/>
      <c r="G387" s="63"/>
    </row>
    <row r="388" spans="1:7" ht="13.15" customHeight="1" x14ac:dyDescent="0.2">
      <c r="A388" s="61"/>
      <c r="B388" s="69"/>
      <c r="C388" s="70"/>
      <c r="D388" s="62"/>
      <c r="E388" s="63"/>
      <c r="F388" s="63"/>
      <c r="G388" s="63"/>
    </row>
    <row r="389" spans="1:7" ht="13.15" customHeight="1" x14ac:dyDescent="0.2">
      <c r="A389" s="61"/>
      <c r="B389" s="69"/>
      <c r="C389" s="70"/>
      <c r="D389" s="62"/>
      <c r="E389" s="63"/>
      <c r="F389" s="63"/>
      <c r="G389" s="63"/>
    </row>
    <row r="390" spans="1:7" ht="13.15" customHeight="1" x14ac:dyDescent="0.2">
      <c r="A390" s="61"/>
      <c r="B390" s="69"/>
      <c r="C390" s="70"/>
      <c r="D390" s="62"/>
      <c r="E390" s="63"/>
      <c r="F390" s="63"/>
      <c r="G390" s="63"/>
    </row>
    <row r="391" spans="1:7" ht="13.15" customHeight="1" x14ac:dyDescent="0.2">
      <c r="A391" s="61"/>
      <c r="B391" s="69"/>
      <c r="C391" s="70"/>
      <c r="D391" s="62"/>
      <c r="E391" s="63"/>
      <c r="F391" s="63"/>
      <c r="G391" s="63"/>
    </row>
    <row r="392" spans="1:7" ht="13.15" customHeight="1" x14ac:dyDescent="0.2">
      <c r="A392" s="61"/>
      <c r="B392" s="69"/>
      <c r="C392" s="70"/>
      <c r="D392" s="62"/>
      <c r="E392" s="63"/>
      <c r="F392" s="63"/>
      <c r="G392" s="63"/>
    </row>
    <row r="393" spans="1:7" ht="13.15" customHeight="1" x14ac:dyDescent="0.2">
      <c r="A393" s="61"/>
      <c r="B393" s="69"/>
      <c r="C393" s="70"/>
      <c r="D393" s="62"/>
      <c r="E393" s="63"/>
      <c r="F393" s="63"/>
      <c r="G393" s="63"/>
    </row>
    <row r="394" spans="1:7" ht="13.15" customHeight="1" x14ac:dyDescent="0.2">
      <c r="A394" s="61"/>
      <c r="B394" s="69"/>
      <c r="C394" s="70"/>
      <c r="D394" s="62"/>
      <c r="E394" s="63"/>
      <c r="F394" s="63"/>
      <c r="G394" s="63"/>
    </row>
    <row r="395" spans="1:7" ht="13.15" customHeight="1" x14ac:dyDescent="0.2">
      <c r="A395" s="61"/>
      <c r="B395" s="69"/>
      <c r="C395" s="70"/>
      <c r="D395" s="62"/>
      <c r="E395" s="63"/>
      <c r="F395" s="63"/>
      <c r="G395" s="63"/>
    </row>
    <row r="396" spans="1:7" ht="10.15" customHeight="1" x14ac:dyDescent="0.2">
      <c r="A396" s="61"/>
      <c r="B396" s="69"/>
      <c r="C396" s="70"/>
      <c r="D396" s="62"/>
      <c r="E396" s="63"/>
      <c r="F396" s="63"/>
      <c r="G396" s="63"/>
    </row>
    <row r="397" spans="1:7" ht="18" customHeight="1" x14ac:dyDescent="0.2">
      <c r="A397" s="64" t="str">
        <f>"TOTAL FOR " &amp; UPPER("Section") &amp; "  2200 CARRIED FORWARD TO SUMMARY"</f>
        <v>TOTAL FOR SECTION  2200 CARRIED FORWARD TO SUMMARY</v>
      </c>
      <c r="B397" s="50"/>
      <c r="C397" s="50"/>
      <c r="D397" s="50"/>
      <c r="E397" s="50"/>
      <c r="F397" s="65"/>
      <c r="G397" s="66"/>
    </row>
    <row r="398" spans="1:7" ht="15.95" customHeight="1" x14ac:dyDescent="0.2">
      <c r="A398" s="71" t="s">
        <v>368</v>
      </c>
      <c r="B398" s="71"/>
      <c r="C398" s="71"/>
      <c r="D398" s="71"/>
      <c r="E398" s="71"/>
      <c r="F398" s="71"/>
      <c r="G398" s="71"/>
    </row>
    <row r="399" spans="1:7" ht="13.15" customHeight="1" x14ac:dyDescent="0.2">
      <c r="A399" s="31" t="s">
        <v>84</v>
      </c>
      <c r="B399" s="32"/>
      <c r="C399" s="31" t="s">
        <v>396</v>
      </c>
      <c r="D399" s="32"/>
      <c r="E399" s="32"/>
      <c r="F399" s="32"/>
      <c r="G399" s="52" t="str">
        <f>UPPER("Schedule")</f>
        <v>SCHEDULE</v>
      </c>
    </row>
    <row r="400" spans="1:7" ht="13.15" customHeight="1" x14ac:dyDescent="0.2">
      <c r="A400" s="31" t="str">
        <f>IF(C400="","","CONTRACT TITLE: ")</f>
        <v xml:space="preserve">CONTRACT TITLE: </v>
      </c>
      <c r="B400" s="31"/>
      <c r="C400" s="72" t="s">
        <v>238</v>
      </c>
      <c r="D400" s="72"/>
      <c r="E400" s="72"/>
      <c r="F400" s="72"/>
      <c r="G400" s="72"/>
    </row>
    <row r="401" spans="1:8" ht="13.15" customHeight="1" x14ac:dyDescent="0.2">
      <c r="A401" s="31" t="str">
        <f>IF((B401&amp;C401)="","",UPPER("SCHEDULE:"))</f>
        <v>SCHEDULE:</v>
      </c>
      <c r="B401" s="32"/>
      <c r="C401" s="73" t="s">
        <v>436</v>
      </c>
      <c r="D401" s="73"/>
      <c r="E401" s="73"/>
      <c r="F401" s="73"/>
      <c r="G401" s="73"/>
    </row>
    <row r="402" spans="1:8" ht="13.15" hidden="1" customHeight="1" x14ac:dyDescent="0.2">
      <c r="A402" s="31" t="str">
        <f>IF(C402="","","SERIES:")</f>
        <v>SERIES:</v>
      </c>
      <c r="B402" s="32"/>
      <c r="C402" s="73" t="s">
        <v>436</v>
      </c>
      <c r="D402" s="73"/>
      <c r="E402" s="73"/>
      <c r="F402" s="73"/>
      <c r="G402" s="73"/>
    </row>
    <row r="403" spans="1:8" ht="25.5" customHeight="1" x14ac:dyDescent="0.2">
      <c r="A403" s="31" t="str">
        <f>IF(C403="","","SECTION:")</f>
        <v>SECTION:</v>
      </c>
      <c r="B403" s="32"/>
      <c r="C403" s="74" t="s">
        <v>402</v>
      </c>
      <c r="D403" s="75"/>
      <c r="E403" s="75"/>
      <c r="F403" s="75"/>
      <c r="G403" s="75"/>
    </row>
    <row r="404" spans="1:8" ht="28.5" customHeight="1" x14ac:dyDescent="0.2">
      <c r="A404" s="33" t="s">
        <v>2</v>
      </c>
      <c r="B404" s="76" t="s">
        <v>45</v>
      </c>
      <c r="C404" s="77"/>
      <c r="D404" s="34" t="s">
        <v>0</v>
      </c>
      <c r="E404" s="35" t="s">
        <v>308</v>
      </c>
      <c r="F404" s="35" t="s">
        <v>164</v>
      </c>
      <c r="G404" s="35" t="s">
        <v>348</v>
      </c>
      <c r="H404" s="54" t="s">
        <v>239</v>
      </c>
    </row>
    <row r="405" spans="1:8" ht="4.5" customHeight="1" x14ac:dyDescent="0.2">
      <c r="A405" s="36"/>
      <c r="B405" s="78"/>
      <c r="C405" s="79"/>
      <c r="D405" s="37"/>
      <c r="E405" s="38"/>
      <c r="F405" s="38"/>
      <c r="G405" s="38"/>
    </row>
    <row r="406" spans="1:8" ht="22.15" customHeight="1" x14ac:dyDescent="0.2">
      <c r="A406" s="39" t="s">
        <v>492</v>
      </c>
      <c r="B406" s="82" t="s">
        <v>137</v>
      </c>
      <c r="C406" s="81"/>
      <c r="D406" s="40" t="s">
        <v>3</v>
      </c>
      <c r="E406" s="41"/>
      <c r="F406" s="42"/>
      <c r="G406" s="42"/>
      <c r="H406" s="55" t="s">
        <v>369</v>
      </c>
    </row>
    <row r="407" spans="1:8" ht="22.15" customHeight="1" x14ac:dyDescent="0.2">
      <c r="A407" s="39" t="s">
        <v>272</v>
      </c>
      <c r="B407" s="82" t="s">
        <v>251</v>
      </c>
      <c r="C407" s="81"/>
      <c r="D407" s="40" t="s">
        <v>3</v>
      </c>
      <c r="E407" s="41"/>
      <c r="F407" s="42"/>
      <c r="G407" s="42"/>
      <c r="H407" s="55" t="s">
        <v>278</v>
      </c>
    </row>
    <row r="408" spans="1:8" ht="22.15" customHeight="1" x14ac:dyDescent="0.2">
      <c r="A408" s="39" t="s">
        <v>54</v>
      </c>
      <c r="B408" s="82" t="s">
        <v>21</v>
      </c>
      <c r="C408" s="81"/>
      <c r="D408" s="40" t="s">
        <v>13</v>
      </c>
      <c r="E408" s="43">
        <v>30</v>
      </c>
      <c r="F408" s="44"/>
      <c r="G408" s="42"/>
      <c r="H408" s="55" t="s">
        <v>252</v>
      </c>
    </row>
    <row r="409" spans="1:8" ht="22.15" customHeight="1" x14ac:dyDescent="0.2">
      <c r="A409" s="39" t="s">
        <v>167</v>
      </c>
      <c r="B409" s="82" t="s">
        <v>22</v>
      </c>
      <c r="C409" s="81"/>
      <c r="D409" s="40" t="s">
        <v>488</v>
      </c>
      <c r="E409" s="43">
        <v>300</v>
      </c>
      <c r="F409" s="44"/>
      <c r="G409" s="42"/>
      <c r="H409" s="55" t="s">
        <v>182</v>
      </c>
    </row>
    <row r="410" spans="1:8" ht="33.200000000000003" customHeight="1" x14ac:dyDescent="0.2">
      <c r="A410" s="39" t="s">
        <v>23</v>
      </c>
      <c r="B410" s="82" t="s">
        <v>404</v>
      </c>
      <c r="C410" s="81"/>
      <c r="D410" s="40" t="s">
        <v>3</v>
      </c>
      <c r="E410" s="41"/>
      <c r="F410" s="42"/>
      <c r="G410" s="42"/>
      <c r="H410" s="55" t="s">
        <v>281</v>
      </c>
    </row>
    <row r="411" spans="1:8" ht="22.15" customHeight="1" x14ac:dyDescent="0.2">
      <c r="A411" s="39" t="s">
        <v>272</v>
      </c>
      <c r="B411" s="82" t="s">
        <v>527</v>
      </c>
      <c r="C411" s="81"/>
      <c r="D411" s="40" t="s">
        <v>488</v>
      </c>
      <c r="E411" s="43">
        <v>230</v>
      </c>
      <c r="F411" s="44"/>
      <c r="G411" s="42"/>
      <c r="H411" s="55" t="s">
        <v>407</v>
      </c>
    </row>
    <row r="412" spans="1:8" ht="33.200000000000003" customHeight="1" x14ac:dyDescent="0.2">
      <c r="A412" s="39" t="s">
        <v>167</v>
      </c>
      <c r="B412" s="82" t="s">
        <v>528</v>
      </c>
      <c r="C412" s="81"/>
      <c r="D412" s="40" t="s">
        <v>488</v>
      </c>
      <c r="E412" s="43">
        <v>5</v>
      </c>
      <c r="F412" s="44"/>
      <c r="G412" s="42"/>
      <c r="H412" s="55" t="s">
        <v>370</v>
      </c>
    </row>
    <row r="413" spans="1:8" ht="22.15" customHeight="1" x14ac:dyDescent="0.2">
      <c r="A413" s="39" t="s">
        <v>4</v>
      </c>
      <c r="B413" s="82" t="s">
        <v>562</v>
      </c>
      <c r="C413" s="81"/>
      <c r="D413" s="40" t="s">
        <v>488</v>
      </c>
      <c r="E413" s="43">
        <v>230</v>
      </c>
      <c r="F413" s="44"/>
      <c r="G413" s="42"/>
      <c r="H413" s="55" t="s">
        <v>603</v>
      </c>
    </row>
    <row r="414" spans="1:8" ht="22.15" customHeight="1" x14ac:dyDescent="0.2">
      <c r="A414" s="39" t="s">
        <v>283</v>
      </c>
      <c r="B414" s="82" t="s">
        <v>102</v>
      </c>
      <c r="C414" s="81"/>
      <c r="D414" s="40" t="s">
        <v>3</v>
      </c>
      <c r="E414" s="41"/>
      <c r="F414" s="42"/>
      <c r="G414" s="42"/>
      <c r="H414" s="55" t="s">
        <v>99</v>
      </c>
    </row>
    <row r="415" spans="1:8" ht="22.15" customHeight="1" x14ac:dyDescent="0.2">
      <c r="A415" s="39" t="s">
        <v>272</v>
      </c>
      <c r="B415" s="82" t="s">
        <v>24</v>
      </c>
      <c r="C415" s="81"/>
      <c r="D415" s="40" t="s">
        <v>55</v>
      </c>
      <c r="E415" s="43">
        <v>230</v>
      </c>
      <c r="F415" s="44"/>
      <c r="G415" s="42"/>
      <c r="H415" s="55" t="s">
        <v>25</v>
      </c>
    </row>
    <row r="416" spans="1:8" ht="22.15" customHeight="1" x14ac:dyDescent="0.2">
      <c r="A416" s="39" t="s">
        <v>604</v>
      </c>
      <c r="B416" s="82" t="s">
        <v>98</v>
      </c>
      <c r="C416" s="81"/>
      <c r="D416" s="40" t="s">
        <v>3</v>
      </c>
      <c r="E416" s="41"/>
      <c r="F416" s="42"/>
      <c r="G416" s="42"/>
      <c r="H416" s="55" t="s">
        <v>183</v>
      </c>
    </row>
    <row r="417" spans="1:8" ht="22.15" customHeight="1" x14ac:dyDescent="0.2">
      <c r="A417" s="39" t="s">
        <v>4</v>
      </c>
      <c r="B417" s="82" t="s">
        <v>601</v>
      </c>
      <c r="C417" s="81"/>
      <c r="D417" s="40" t="s">
        <v>488</v>
      </c>
      <c r="E417" s="43">
        <v>300</v>
      </c>
      <c r="F417" s="44"/>
      <c r="G417" s="42"/>
      <c r="H417" s="55" t="s">
        <v>26</v>
      </c>
    </row>
    <row r="418" spans="1:8" ht="33.200000000000003" customHeight="1" x14ac:dyDescent="0.2">
      <c r="A418" s="39" t="s">
        <v>138</v>
      </c>
      <c r="B418" s="82" t="s">
        <v>220</v>
      </c>
      <c r="C418" s="81"/>
      <c r="D418" s="40" t="s">
        <v>488</v>
      </c>
      <c r="E418" s="43">
        <v>700</v>
      </c>
      <c r="F418" s="44"/>
      <c r="G418" s="42"/>
      <c r="H418" s="55" t="s">
        <v>27</v>
      </c>
    </row>
    <row r="419" spans="1:8" ht="13.15" customHeight="1" x14ac:dyDescent="0.2">
      <c r="A419" s="61"/>
      <c r="B419" s="69"/>
      <c r="C419" s="70"/>
      <c r="D419" s="62"/>
      <c r="E419" s="63"/>
      <c r="F419" s="63"/>
      <c r="G419" s="63"/>
    </row>
    <row r="420" spans="1:8" ht="13.15" customHeight="1" x14ac:dyDescent="0.2">
      <c r="A420" s="61"/>
      <c r="B420" s="69"/>
      <c r="C420" s="70"/>
      <c r="D420" s="62"/>
      <c r="E420" s="63"/>
      <c r="F420" s="63"/>
      <c r="G420" s="63"/>
    </row>
    <row r="421" spans="1:8" ht="13.15" customHeight="1" x14ac:dyDescent="0.2">
      <c r="A421" s="61"/>
      <c r="B421" s="69"/>
      <c r="C421" s="70"/>
      <c r="D421" s="62"/>
      <c r="E421" s="63"/>
      <c r="F421" s="63"/>
      <c r="G421" s="63"/>
    </row>
    <row r="422" spans="1:8" ht="13.15" customHeight="1" x14ac:dyDescent="0.2">
      <c r="A422" s="61"/>
      <c r="B422" s="69"/>
      <c r="C422" s="70"/>
      <c r="D422" s="62"/>
      <c r="E422" s="63"/>
      <c r="F422" s="63"/>
      <c r="G422" s="63"/>
    </row>
    <row r="423" spans="1:8" ht="13.15" customHeight="1" x14ac:dyDescent="0.2">
      <c r="A423" s="61"/>
      <c r="B423" s="69"/>
      <c r="C423" s="70"/>
      <c r="D423" s="62"/>
      <c r="E423" s="63"/>
      <c r="F423" s="63"/>
      <c r="G423" s="63"/>
    </row>
    <row r="424" spans="1:8" ht="13.15" customHeight="1" x14ac:dyDescent="0.2">
      <c r="A424" s="61"/>
      <c r="B424" s="69"/>
      <c r="C424" s="70"/>
      <c r="D424" s="62"/>
      <c r="E424" s="63"/>
      <c r="F424" s="63"/>
      <c r="G424" s="63"/>
    </row>
    <row r="425" spans="1:8" ht="13.15" customHeight="1" x14ac:dyDescent="0.2">
      <c r="A425" s="61"/>
      <c r="B425" s="69"/>
      <c r="C425" s="70"/>
      <c r="D425" s="62"/>
      <c r="E425" s="63"/>
      <c r="F425" s="63"/>
      <c r="G425" s="63"/>
    </row>
    <row r="426" spans="1:8" ht="13.15" customHeight="1" x14ac:dyDescent="0.2">
      <c r="A426" s="61"/>
      <c r="B426" s="69"/>
      <c r="C426" s="70"/>
      <c r="D426" s="62"/>
      <c r="E426" s="63"/>
      <c r="F426" s="63"/>
      <c r="G426" s="63"/>
    </row>
    <row r="427" spans="1:8" ht="13.15" customHeight="1" x14ac:dyDescent="0.2">
      <c r="A427" s="61"/>
      <c r="B427" s="69"/>
      <c r="C427" s="70"/>
      <c r="D427" s="62"/>
      <c r="E427" s="63"/>
      <c r="F427" s="63"/>
      <c r="G427" s="63"/>
    </row>
    <row r="428" spans="1:8" ht="13.15" customHeight="1" x14ac:dyDescent="0.2">
      <c r="A428" s="61"/>
      <c r="B428" s="69"/>
      <c r="C428" s="70"/>
      <c r="D428" s="62"/>
      <c r="E428" s="63"/>
      <c r="F428" s="63"/>
      <c r="G428" s="63"/>
    </row>
    <row r="429" spans="1:8" ht="13.15" customHeight="1" x14ac:dyDescent="0.2">
      <c r="A429" s="61"/>
      <c r="B429" s="69"/>
      <c r="C429" s="70"/>
      <c r="D429" s="62"/>
      <c r="E429" s="63"/>
      <c r="F429" s="63"/>
      <c r="G429" s="63"/>
    </row>
    <row r="430" spans="1:8" ht="13.15" customHeight="1" x14ac:dyDescent="0.2">
      <c r="A430" s="61"/>
      <c r="B430" s="69"/>
      <c r="C430" s="70"/>
      <c r="D430" s="62"/>
      <c r="E430" s="63"/>
      <c r="F430" s="63"/>
      <c r="G430" s="63"/>
    </row>
    <row r="431" spans="1:8" ht="13.15" customHeight="1" x14ac:dyDescent="0.2">
      <c r="A431" s="61"/>
      <c r="B431" s="69"/>
      <c r="C431" s="70"/>
      <c r="D431" s="62"/>
      <c r="E431" s="63"/>
      <c r="F431" s="63"/>
      <c r="G431" s="63"/>
    </row>
    <row r="432" spans="1:8" ht="13.15" customHeight="1" x14ac:dyDescent="0.2">
      <c r="A432" s="61"/>
      <c r="B432" s="69"/>
      <c r="C432" s="70"/>
      <c r="D432" s="62"/>
      <c r="E432" s="63"/>
      <c r="F432" s="63"/>
      <c r="G432" s="63"/>
    </row>
    <row r="433" spans="1:7" ht="13.15" customHeight="1" x14ac:dyDescent="0.2">
      <c r="A433" s="61"/>
      <c r="B433" s="69"/>
      <c r="C433" s="70"/>
      <c r="D433" s="62"/>
      <c r="E433" s="63"/>
      <c r="F433" s="63"/>
      <c r="G433" s="63"/>
    </row>
    <row r="434" spans="1:7" ht="13.15" customHeight="1" x14ac:dyDescent="0.2">
      <c r="A434" s="61"/>
      <c r="B434" s="69"/>
      <c r="C434" s="70"/>
      <c r="D434" s="62"/>
      <c r="E434" s="63"/>
      <c r="F434" s="63"/>
      <c r="G434" s="63"/>
    </row>
    <row r="435" spans="1:7" ht="13.15" customHeight="1" x14ac:dyDescent="0.2">
      <c r="A435" s="61"/>
      <c r="B435" s="69"/>
      <c r="C435" s="70"/>
      <c r="D435" s="62"/>
      <c r="E435" s="63"/>
      <c r="F435" s="63"/>
      <c r="G435" s="63"/>
    </row>
    <row r="436" spans="1:7" ht="13.15" customHeight="1" x14ac:dyDescent="0.2">
      <c r="A436" s="61"/>
      <c r="B436" s="69"/>
      <c r="C436" s="70"/>
      <c r="D436" s="62"/>
      <c r="E436" s="63"/>
      <c r="F436" s="63"/>
      <c r="G436" s="63"/>
    </row>
    <row r="437" spans="1:7" ht="13.15" customHeight="1" x14ac:dyDescent="0.2">
      <c r="A437" s="61"/>
      <c r="B437" s="69"/>
      <c r="C437" s="70"/>
      <c r="D437" s="62"/>
      <c r="E437" s="63"/>
      <c r="F437" s="63"/>
      <c r="G437" s="63"/>
    </row>
    <row r="438" spans="1:7" ht="13.15" customHeight="1" x14ac:dyDescent="0.2">
      <c r="A438" s="61"/>
      <c r="B438" s="69"/>
      <c r="C438" s="70"/>
      <c r="D438" s="62"/>
      <c r="E438" s="63"/>
      <c r="F438" s="63"/>
      <c r="G438" s="63"/>
    </row>
    <row r="439" spans="1:7" ht="13.15" customHeight="1" x14ac:dyDescent="0.2">
      <c r="A439" s="61"/>
      <c r="B439" s="69"/>
      <c r="C439" s="70"/>
      <c r="D439" s="62"/>
      <c r="E439" s="63"/>
      <c r="F439" s="63"/>
      <c r="G439" s="63"/>
    </row>
    <row r="440" spans="1:7" ht="13.15" customHeight="1" x14ac:dyDescent="0.2">
      <c r="A440" s="61"/>
      <c r="B440" s="69"/>
      <c r="C440" s="70"/>
      <c r="D440" s="62"/>
      <c r="E440" s="63"/>
      <c r="F440" s="63"/>
      <c r="G440" s="63"/>
    </row>
    <row r="441" spans="1:7" ht="13.15" customHeight="1" x14ac:dyDescent="0.2">
      <c r="A441" s="61"/>
      <c r="B441" s="69"/>
      <c r="C441" s="70"/>
      <c r="D441" s="62"/>
      <c r="E441" s="63"/>
      <c r="F441" s="63"/>
      <c r="G441" s="63"/>
    </row>
    <row r="442" spans="1:7" ht="13.15" customHeight="1" x14ac:dyDescent="0.2">
      <c r="A442" s="61"/>
      <c r="B442" s="69"/>
      <c r="C442" s="70"/>
      <c r="D442" s="62"/>
      <c r="E442" s="63"/>
      <c r="F442" s="63"/>
      <c r="G442" s="63"/>
    </row>
    <row r="443" spans="1:7" ht="13.15" customHeight="1" x14ac:dyDescent="0.2">
      <c r="A443" s="61"/>
      <c r="B443" s="69"/>
      <c r="C443" s="70"/>
      <c r="D443" s="62"/>
      <c r="E443" s="63"/>
      <c r="F443" s="63"/>
      <c r="G443" s="63"/>
    </row>
    <row r="444" spans="1:7" ht="13.15" customHeight="1" x14ac:dyDescent="0.2">
      <c r="A444" s="61"/>
      <c r="B444" s="69"/>
      <c r="C444" s="70"/>
      <c r="D444" s="62"/>
      <c r="E444" s="63"/>
      <c r="F444" s="63"/>
      <c r="G444" s="63"/>
    </row>
    <row r="445" spans="1:7" ht="6.4" customHeight="1" x14ac:dyDescent="0.2">
      <c r="A445" s="61"/>
      <c r="B445" s="69"/>
      <c r="C445" s="70"/>
      <c r="D445" s="62"/>
      <c r="E445" s="63"/>
      <c r="F445" s="63"/>
      <c r="G445" s="63"/>
    </row>
    <row r="446" spans="1:7" ht="18" customHeight="1" x14ac:dyDescent="0.2">
      <c r="A446" s="64" t="str">
        <f>"TOTAL FOR " &amp; UPPER("Section") &amp; "  2300 CARRIED FORWARD TO SUMMARY"</f>
        <v>TOTAL FOR SECTION  2300 CARRIED FORWARD TO SUMMARY</v>
      </c>
      <c r="B446" s="50"/>
      <c r="C446" s="50"/>
      <c r="D446" s="50"/>
      <c r="E446" s="50"/>
      <c r="F446" s="65"/>
      <c r="G446" s="66"/>
    </row>
    <row r="447" spans="1:7" ht="15.95" customHeight="1" x14ac:dyDescent="0.2">
      <c r="A447" s="71" t="s">
        <v>529</v>
      </c>
      <c r="B447" s="71"/>
      <c r="C447" s="71"/>
      <c r="D447" s="71"/>
      <c r="E447" s="71"/>
      <c r="F447" s="71"/>
      <c r="G447" s="71"/>
    </row>
    <row r="448" spans="1:7" ht="13.15" customHeight="1" x14ac:dyDescent="0.2">
      <c r="A448" s="31" t="s">
        <v>84</v>
      </c>
      <c r="B448" s="32"/>
      <c r="C448" s="31" t="s">
        <v>396</v>
      </c>
      <c r="D448" s="32"/>
      <c r="E448" s="32"/>
      <c r="F448" s="32"/>
      <c r="G448" s="52" t="str">
        <f>UPPER("Schedule")</f>
        <v>SCHEDULE</v>
      </c>
    </row>
    <row r="449" spans="1:8" ht="13.15" customHeight="1" x14ac:dyDescent="0.2">
      <c r="A449" s="31" t="str">
        <f>IF(C449="","","CONTRACT TITLE: ")</f>
        <v xml:space="preserve">CONTRACT TITLE: </v>
      </c>
      <c r="B449" s="31"/>
      <c r="C449" s="72" t="s">
        <v>238</v>
      </c>
      <c r="D449" s="72"/>
      <c r="E449" s="72"/>
      <c r="F449" s="72"/>
      <c r="G449" s="72"/>
    </row>
    <row r="450" spans="1:8" ht="13.15" customHeight="1" x14ac:dyDescent="0.2">
      <c r="A450" s="31" t="str">
        <f>IF((B450&amp;C450)="","",UPPER("SCHEDULE:"))</f>
        <v>SCHEDULE:</v>
      </c>
      <c r="B450" s="32"/>
      <c r="C450" s="73" t="s">
        <v>436</v>
      </c>
      <c r="D450" s="73"/>
      <c r="E450" s="73"/>
      <c r="F450" s="73"/>
      <c r="G450" s="73"/>
    </row>
    <row r="451" spans="1:8" ht="13.15" hidden="1" customHeight="1" x14ac:dyDescent="0.2">
      <c r="A451" s="31" t="str">
        <f>IF(C451="","","SERIES:")</f>
        <v>SERIES:</v>
      </c>
      <c r="B451" s="32"/>
      <c r="C451" s="73" t="s">
        <v>436</v>
      </c>
      <c r="D451" s="73"/>
      <c r="E451" s="73"/>
      <c r="F451" s="73"/>
      <c r="G451" s="73"/>
    </row>
    <row r="452" spans="1:8" ht="13.15" customHeight="1" x14ac:dyDescent="0.2">
      <c r="A452" s="31" t="str">
        <f>IF(C452="","","SECTION:")</f>
        <v>SECTION:</v>
      </c>
      <c r="B452" s="32"/>
      <c r="C452" s="74" t="s">
        <v>62</v>
      </c>
      <c r="D452" s="75"/>
      <c r="E452" s="75"/>
      <c r="F452" s="75"/>
      <c r="G452" s="75"/>
    </row>
    <row r="453" spans="1:8" ht="28.5" customHeight="1" x14ac:dyDescent="0.2">
      <c r="A453" s="33" t="s">
        <v>2</v>
      </c>
      <c r="B453" s="76" t="s">
        <v>45</v>
      </c>
      <c r="C453" s="77"/>
      <c r="D453" s="34" t="s">
        <v>0</v>
      </c>
      <c r="E453" s="35" t="s">
        <v>308</v>
      </c>
      <c r="F453" s="35" t="s">
        <v>164</v>
      </c>
      <c r="G453" s="35" t="s">
        <v>348</v>
      </c>
      <c r="H453" s="54" t="s">
        <v>239</v>
      </c>
    </row>
    <row r="454" spans="1:8" ht="4.5" customHeight="1" x14ac:dyDescent="0.2">
      <c r="A454" s="36"/>
      <c r="B454" s="78"/>
      <c r="C454" s="79"/>
      <c r="D454" s="37"/>
      <c r="E454" s="38"/>
      <c r="F454" s="38"/>
      <c r="G454" s="38"/>
    </row>
    <row r="455" spans="1:8" ht="22.15" customHeight="1" x14ac:dyDescent="0.2">
      <c r="A455" s="39" t="s">
        <v>28</v>
      </c>
      <c r="B455" s="82" t="s">
        <v>605</v>
      </c>
      <c r="C455" s="81"/>
      <c r="D455" s="40" t="s">
        <v>13</v>
      </c>
      <c r="E455" s="43">
        <v>200</v>
      </c>
      <c r="F455" s="44"/>
      <c r="G455" s="42"/>
      <c r="H455" s="55" t="s">
        <v>221</v>
      </c>
    </row>
    <row r="456" spans="1:8" ht="22.15" customHeight="1" x14ac:dyDescent="0.2">
      <c r="A456" s="39" t="s">
        <v>332</v>
      </c>
      <c r="B456" s="82" t="s">
        <v>493</v>
      </c>
      <c r="C456" s="81"/>
      <c r="D456" s="40" t="s">
        <v>3</v>
      </c>
      <c r="E456" s="41"/>
      <c r="F456" s="42"/>
      <c r="G456" s="42"/>
      <c r="H456" s="55" t="s">
        <v>563</v>
      </c>
    </row>
    <row r="457" spans="1:8" ht="22.15" customHeight="1" x14ac:dyDescent="0.2">
      <c r="A457" s="39" t="s">
        <v>167</v>
      </c>
      <c r="B457" s="82" t="s">
        <v>253</v>
      </c>
      <c r="C457" s="81"/>
      <c r="D457" s="40" t="s">
        <v>488</v>
      </c>
      <c r="E457" s="43">
        <v>100</v>
      </c>
      <c r="F457" s="44"/>
      <c r="G457" s="42"/>
      <c r="H457" s="55" t="s">
        <v>494</v>
      </c>
    </row>
    <row r="458" spans="1:8" ht="22.15" customHeight="1" x14ac:dyDescent="0.2">
      <c r="A458" s="39" t="s">
        <v>4</v>
      </c>
      <c r="B458" s="82" t="s">
        <v>606</v>
      </c>
      <c r="C458" s="81"/>
      <c r="D458" s="40" t="s">
        <v>488</v>
      </c>
      <c r="E458" s="43">
        <v>300</v>
      </c>
      <c r="F458" s="44"/>
      <c r="G458" s="42"/>
      <c r="H458" s="55" t="s">
        <v>222</v>
      </c>
    </row>
    <row r="459" spans="1:8" ht="13.15" customHeight="1" x14ac:dyDescent="0.2">
      <c r="A459" s="61"/>
      <c r="B459" s="69"/>
      <c r="C459" s="70"/>
      <c r="D459" s="62"/>
      <c r="E459" s="63"/>
      <c r="F459" s="63"/>
      <c r="G459" s="63"/>
    </row>
    <row r="460" spans="1:8" ht="13.15" customHeight="1" x14ac:dyDescent="0.2">
      <c r="A460" s="61"/>
      <c r="B460" s="69"/>
      <c r="C460" s="70"/>
      <c r="D460" s="62"/>
      <c r="E460" s="63"/>
      <c r="F460" s="63"/>
      <c r="G460" s="63"/>
    </row>
    <row r="461" spans="1:8" ht="13.15" customHeight="1" x14ac:dyDescent="0.2">
      <c r="A461" s="61"/>
      <c r="B461" s="69"/>
      <c r="C461" s="70"/>
      <c r="D461" s="62"/>
      <c r="E461" s="63"/>
      <c r="F461" s="63"/>
      <c r="G461" s="63"/>
    </row>
    <row r="462" spans="1:8" ht="13.15" customHeight="1" x14ac:dyDescent="0.2">
      <c r="A462" s="61"/>
      <c r="B462" s="69"/>
      <c r="C462" s="70"/>
      <c r="D462" s="62"/>
      <c r="E462" s="63"/>
      <c r="F462" s="63"/>
      <c r="G462" s="63"/>
    </row>
    <row r="463" spans="1:8" ht="13.15" customHeight="1" x14ac:dyDescent="0.2">
      <c r="A463" s="61"/>
      <c r="B463" s="69"/>
      <c r="C463" s="70"/>
      <c r="D463" s="62"/>
      <c r="E463" s="63"/>
      <c r="F463" s="63"/>
      <c r="G463" s="63"/>
    </row>
    <row r="464" spans="1:8" ht="13.15" customHeight="1" x14ac:dyDescent="0.2">
      <c r="A464" s="61"/>
      <c r="B464" s="69"/>
      <c r="C464" s="70"/>
      <c r="D464" s="62"/>
      <c r="E464" s="63"/>
      <c r="F464" s="63"/>
      <c r="G464" s="63"/>
    </row>
    <row r="465" spans="1:7" ht="13.15" customHeight="1" x14ac:dyDescent="0.2">
      <c r="A465" s="61"/>
      <c r="B465" s="69"/>
      <c r="C465" s="70"/>
      <c r="D465" s="62"/>
      <c r="E465" s="63"/>
      <c r="F465" s="63"/>
      <c r="G465" s="63"/>
    </row>
    <row r="466" spans="1:7" ht="13.15" customHeight="1" x14ac:dyDescent="0.2">
      <c r="A466" s="61"/>
      <c r="B466" s="69"/>
      <c r="C466" s="70"/>
      <c r="D466" s="62"/>
      <c r="E466" s="63"/>
      <c r="F466" s="63"/>
      <c r="G466" s="63"/>
    </row>
    <row r="467" spans="1:7" ht="13.15" customHeight="1" x14ac:dyDescent="0.2">
      <c r="A467" s="61"/>
      <c r="B467" s="69"/>
      <c r="C467" s="70"/>
      <c r="D467" s="62"/>
      <c r="E467" s="63"/>
      <c r="F467" s="63"/>
      <c r="G467" s="63"/>
    </row>
    <row r="468" spans="1:7" ht="13.15" customHeight="1" x14ac:dyDescent="0.2">
      <c r="A468" s="61"/>
      <c r="B468" s="69"/>
      <c r="C468" s="70"/>
      <c r="D468" s="62"/>
      <c r="E468" s="63"/>
      <c r="F468" s="63"/>
      <c r="G468" s="63"/>
    </row>
    <row r="469" spans="1:7" ht="13.15" customHeight="1" x14ac:dyDescent="0.2">
      <c r="A469" s="61"/>
      <c r="B469" s="69"/>
      <c r="C469" s="70"/>
      <c r="D469" s="62"/>
      <c r="E469" s="63"/>
      <c r="F469" s="63"/>
      <c r="G469" s="63"/>
    </row>
    <row r="470" spans="1:7" ht="13.15" customHeight="1" x14ac:dyDescent="0.2">
      <c r="A470" s="61"/>
      <c r="B470" s="69"/>
      <c r="C470" s="70"/>
      <c r="D470" s="62"/>
      <c r="E470" s="63"/>
      <c r="F470" s="63"/>
      <c r="G470" s="63"/>
    </row>
    <row r="471" spans="1:7" ht="13.15" customHeight="1" x14ac:dyDescent="0.2">
      <c r="A471" s="61"/>
      <c r="B471" s="69"/>
      <c r="C471" s="70"/>
      <c r="D471" s="62"/>
      <c r="E471" s="63"/>
      <c r="F471" s="63"/>
      <c r="G471" s="63"/>
    </row>
    <row r="472" spans="1:7" ht="13.15" customHeight="1" x14ac:dyDescent="0.2">
      <c r="A472" s="61"/>
      <c r="B472" s="69"/>
      <c r="C472" s="70"/>
      <c r="D472" s="62"/>
      <c r="E472" s="63"/>
      <c r="F472" s="63"/>
      <c r="G472" s="63"/>
    </row>
    <row r="473" spans="1:7" ht="13.15" customHeight="1" x14ac:dyDescent="0.2">
      <c r="A473" s="61"/>
      <c r="B473" s="69"/>
      <c r="C473" s="70"/>
      <c r="D473" s="62"/>
      <c r="E473" s="63"/>
      <c r="F473" s="63"/>
      <c r="G473" s="63"/>
    </row>
    <row r="474" spans="1:7" ht="13.15" customHeight="1" x14ac:dyDescent="0.2">
      <c r="A474" s="61"/>
      <c r="B474" s="69"/>
      <c r="C474" s="70"/>
      <c r="D474" s="62"/>
      <c r="E474" s="63"/>
      <c r="F474" s="63"/>
      <c r="G474" s="63"/>
    </row>
    <row r="475" spans="1:7" ht="13.15" customHeight="1" x14ac:dyDescent="0.2">
      <c r="A475" s="61"/>
      <c r="B475" s="69"/>
      <c r="C475" s="70"/>
      <c r="D475" s="62"/>
      <c r="E475" s="63"/>
      <c r="F475" s="63"/>
      <c r="G475" s="63"/>
    </row>
    <row r="476" spans="1:7" ht="13.15" customHeight="1" x14ac:dyDescent="0.2">
      <c r="A476" s="61"/>
      <c r="B476" s="69"/>
      <c r="C476" s="70"/>
      <c r="D476" s="62"/>
      <c r="E476" s="63"/>
      <c r="F476" s="63"/>
      <c r="G476" s="63"/>
    </row>
    <row r="477" spans="1:7" ht="13.15" customHeight="1" x14ac:dyDescent="0.2">
      <c r="A477" s="61"/>
      <c r="B477" s="69"/>
      <c r="C477" s="70"/>
      <c r="D477" s="62"/>
      <c r="E477" s="63"/>
      <c r="F477" s="63"/>
      <c r="G477" s="63"/>
    </row>
    <row r="478" spans="1:7" ht="13.15" customHeight="1" x14ac:dyDescent="0.2">
      <c r="A478" s="61"/>
      <c r="B478" s="69"/>
      <c r="C478" s="70"/>
      <c r="D478" s="62"/>
      <c r="E478" s="63"/>
      <c r="F478" s="63"/>
      <c r="G478" s="63"/>
    </row>
    <row r="479" spans="1:7" ht="13.15" customHeight="1" x14ac:dyDescent="0.2">
      <c r="A479" s="61"/>
      <c r="B479" s="69"/>
      <c r="C479" s="70"/>
      <c r="D479" s="62"/>
      <c r="E479" s="63"/>
      <c r="F479" s="63"/>
      <c r="G479" s="63"/>
    </row>
    <row r="480" spans="1:7" ht="13.15" customHeight="1" x14ac:dyDescent="0.2">
      <c r="A480" s="61"/>
      <c r="B480" s="69"/>
      <c r="C480" s="70"/>
      <c r="D480" s="62"/>
      <c r="E480" s="63"/>
      <c r="F480" s="63"/>
      <c r="G480" s="63"/>
    </row>
    <row r="481" spans="1:7" ht="13.15" customHeight="1" x14ac:dyDescent="0.2">
      <c r="A481" s="61"/>
      <c r="B481" s="69"/>
      <c r="C481" s="70"/>
      <c r="D481" s="62"/>
      <c r="E481" s="63"/>
      <c r="F481" s="63"/>
      <c r="G481" s="63"/>
    </row>
    <row r="482" spans="1:7" ht="13.15" customHeight="1" x14ac:dyDescent="0.2">
      <c r="A482" s="61"/>
      <c r="B482" s="69"/>
      <c r="C482" s="70"/>
      <c r="D482" s="62"/>
      <c r="E482" s="63"/>
      <c r="F482" s="63"/>
      <c r="G482" s="63"/>
    </row>
    <row r="483" spans="1:7" ht="13.15" customHeight="1" x14ac:dyDescent="0.2">
      <c r="A483" s="61"/>
      <c r="B483" s="69"/>
      <c r="C483" s="70"/>
      <c r="D483" s="62"/>
      <c r="E483" s="63"/>
      <c r="F483" s="63"/>
      <c r="G483" s="63"/>
    </row>
    <row r="484" spans="1:7" ht="13.15" customHeight="1" x14ac:dyDescent="0.2">
      <c r="A484" s="61"/>
      <c r="B484" s="69"/>
      <c r="C484" s="70"/>
      <c r="D484" s="62"/>
      <c r="E484" s="63"/>
      <c r="F484" s="63"/>
      <c r="G484" s="63"/>
    </row>
    <row r="485" spans="1:7" ht="13.15" customHeight="1" x14ac:dyDescent="0.2">
      <c r="A485" s="61"/>
      <c r="B485" s="69"/>
      <c r="C485" s="70"/>
      <c r="D485" s="62"/>
      <c r="E485" s="63"/>
      <c r="F485" s="63"/>
      <c r="G485" s="63"/>
    </row>
    <row r="486" spans="1:7" ht="13.15" customHeight="1" x14ac:dyDescent="0.2">
      <c r="A486" s="61"/>
      <c r="B486" s="69"/>
      <c r="C486" s="70"/>
      <c r="D486" s="62"/>
      <c r="E486" s="63"/>
      <c r="F486" s="63"/>
      <c r="G486" s="63"/>
    </row>
    <row r="487" spans="1:7" ht="13.15" customHeight="1" x14ac:dyDescent="0.2">
      <c r="A487" s="61"/>
      <c r="B487" s="69"/>
      <c r="C487" s="70"/>
      <c r="D487" s="62"/>
      <c r="E487" s="63"/>
      <c r="F487" s="63"/>
      <c r="G487" s="63"/>
    </row>
    <row r="488" spans="1:7" ht="13.15" customHeight="1" x14ac:dyDescent="0.2">
      <c r="A488" s="61"/>
      <c r="B488" s="69"/>
      <c r="C488" s="70"/>
      <c r="D488" s="62"/>
      <c r="E488" s="63"/>
      <c r="F488" s="63"/>
      <c r="G488" s="63"/>
    </row>
    <row r="489" spans="1:7" ht="13.15" customHeight="1" x14ac:dyDescent="0.2">
      <c r="A489" s="61"/>
      <c r="B489" s="69"/>
      <c r="C489" s="70"/>
      <c r="D489" s="62"/>
      <c r="E489" s="63"/>
      <c r="F489" s="63"/>
      <c r="G489" s="63"/>
    </row>
    <row r="490" spans="1:7" ht="13.15" customHeight="1" x14ac:dyDescent="0.2">
      <c r="A490" s="61"/>
      <c r="B490" s="69"/>
      <c r="C490" s="70"/>
      <c r="D490" s="62"/>
      <c r="E490" s="63"/>
      <c r="F490" s="63"/>
      <c r="G490" s="63"/>
    </row>
    <row r="491" spans="1:7" ht="13.15" customHeight="1" x14ac:dyDescent="0.2">
      <c r="A491" s="61"/>
      <c r="B491" s="69"/>
      <c r="C491" s="70"/>
      <c r="D491" s="62"/>
      <c r="E491" s="63"/>
      <c r="F491" s="63"/>
      <c r="G491" s="63"/>
    </row>
    <row r="492" spans="1:7" ht="13.15" customHeight="1" x14ac:dyDescent="0.2">
      <c r="A492" s="61"/>
      <c r="B492" s="69"/>
      <c r="C492" s="70"/>
      <c r="D492" s="62"/>
      <c r="E492" s="63"/>
      <c r="F492" s="63"/>
      <c r="G492" s="63"/>
    </row>
    <row r="493" spans="1:7" ht="13.15" customHeight="1" x14ac:dyDescent="0.2">
      <c r="A493" s="61"/>
      <c r="B493" s="69"/>
      <c r="C493" s="70"/>
      <c r="D493" s="62"/>
      <c r="E493" s="63"/>
      <c r="F493" s="63"/>
      <c r="G493" s="63"/>
    </row>
    <row r="494" spans="1:7" ht="13.15" customHeight="1" x14ac:dyDescent="0.2">
      <c r="A494" s="61"/>
      <c r="B494" s="69"/>
      <c r="C494" s="70"/>
      <c r="D494" s="62"/>
      <c r="E494" s="63"/>
      <c r="F494" s="63"/>
      <c r="G494" s="63"/>
    </row>
    <row r="495" spans="1:7" ht="13.15" customHeight="1" x14ac:dyDescent="0.2">
      <c r="A495" s="61"/>
      <c r="B495" s="69"/>
      <c r="C495" s="70"/>
      <c r="D495" s="62"/>
      <c r="E495" s="63"/>
      <c r="F495" s="63"/>
      <c r="G495" s="63"/>
    </row>
    <row r="496" spans="1:7" ht="13.15" customHeight="1" x14ac:dyDescent="0.2">
      <c r="A496" s="61"/>
      <c r="B496" s="69"/>
      <c r="C496" s="70"/>
      <c r="D496" s="62"/>
      <c r="E496" s="63"/>
      <c r="F496" s="63"/>
      <c r="G496" s="63"/>
    </row>
    <row r="497" spans="1:8" ht="13.15" customHeight="1" x14ac:dyDescent="0.2">
      <c r="A497" s="61"/>
      <c r="B497" s="69"/>
      <c r="C497" s="70"/>
      <c r="D497" s="62"/>
      <c r="E497" s="63"/>
      <c r="F497" s="63"/>
      <c r="G497" s="63"/>
    </row>
    <row r="498" spans="1:8" ht="13.15" customHeight="1" x14ac:dyDescent="0.2">
      <c r="A498" s="61"/>
      <c r="B498" s="69"/>
      <c r="C498" s="70"/>
      <c r="D498" s="62"/>
      <c r="E498" s="63"/>
      <c r="F498" s="63"/>
      <c r="G498" s="63"/>
    </row>
    <row r="499" spans="1:8" ht="13.15" customHeight="1" x14ac:dyDescent="0.2">
      <c r="A499" s="61"/>
      <c r="B499" s="69"/>
      <c r="C499" s="70"/>
      <c r="D499" s="62"/>
      <c r="E499" s="63"/>
      <c r="F499" s="63"/>
      <c r="G499" s="63"/>
    </row>
    <row r="500" spans="1:8" ht="13.15" customHeight="1" x14ac:dyDescent="0.2">
      <c r="A500" s="61"/>
      <c r="B500" s="69"/>
      <c r="C500" s="70"/>
      <c r="D500" s="62"/>
      <c r="E500" s="63"/>
      <c r="F500" s="63"/>
      <c r="G500" s="63"/>
    </row>
    <row r="501" spans="1:8" ht="13.15" customHeight="1" x14ac:dyDescent="0.2">
      <c r="A501" s="61"/>
      <c r="B501" s="69"/>
      <c r="C501" s="70"/>
      <c r="D501" s="62"/>
      <c r="E501" s="63"/>
      <c r="F501" s="63"/>
      <c r="G501" s="63"/>
    </row>
    <row r="502" spans="1:8" ht="13.15" customHeight="1" x14ac:dyDescent="0.2">
      <c r="A502" s="61"/>
      <c r="B502" s="69"/>
      <c r="C502" s="70"/>
      <c r="D502" s="62"/>
      <c r="E502" s="63"/>
      <c r="F502" s="63"/>
      <c r="G502" s="63"/>
    </row>
    <row r="503" spans="1:8" ht="13.15" customHeight="1" x14ac:dyDescent="0.2">
      <c r="A503" s="61"/>
      <c r="B503" s="69"/>
      <c r="C503" s="70"/>
      <c r="D503" s="62"/>
      <c r="E503" s="63"/>
      <c r="F503" s="63"/>
      <c r="G503" s="63"/>
    </row>
    <row r="504" spans="1:8" ht="3.6" customHeight="1" x14ac:dyDescent="0.2">
      <c r="A504" s="61"/>
      <c r="B504" s="69"/>
      <c r="C504" s="70"/>
      <c r="D504" s="62"/>
      <c r="E504" s="63"/>
      <c r="F504" s="63"/>
      <c r="G504" s="63"/>
    </row>
    <row r="505" spans="1:8" ht="18" customHeight="1" x14ac:dyDescent="0.2">
      <c r="A505" s="64" t="str">
        <f>"TOTAL FOR " &amp; UPPER("Section") &amp; "  3100 CARRIED FORWARD TO SUMMARY"</f>
        <v>TOTAL FOR SECTION  3100 CARRIED FORWARD TO SUMMARY</v>
      </c>
      <c r="B505" s="50"/>
      <c r="C505" s="50"/>
      <c r="D505" s="50"/>
      <c r="E505" s="50"/>
      <c r="F505" s="65"/>
      <c r="G505" s="66"/>
    </row>
    <row r="506" spans="1:8" ht="15.95" customHeight="1" x14ac:dyDescent="0.2">
      <c r="A506" s="71" t="s">
        <v>63</v>
      </c>
      <c r="B506" s="71"/>
      <c r="C506" s="71"/>
      <c r="D506" s="71"/>
      <c r="E506" s="71"/>
      <c r="F506" s="71"/>
      <c r="G506" s="71"/>
    </row>
    <row r="507" spans="1:8" ht="13.15" customHeight="1" x14ac:dyDescent="0.2">
      <c r="A507" s="31" t="s">
        <v>84</v>
      </c>
      <c r="B507" s="32"/>
      <c r="C507" s="31" t="s">
        <v>396</v>
      </c>
      <c r="D507" s="32"/>
      <c r="E507" s="32"/>
      <c r="F507" s="32"/>
      <c r="G507" s="52" t="str">
        <f>UPPER("Schedule")</f>
        <v>SCHEDULE</v>
      </c>
    </row>
    <row r="508" spans="1:8" ht="13.15" customHeight="1" x14ac:dyDescent="0.2">
      <c r="A508" s="31" t="str">
        <f>IF(C508="","","CONTRACT TITLE: ")</f>
        <v xml:space="preserve">CONTRACT TITLE: </v>
      </c>
      <c r="B508" s="31"/>
      <c r="C508" s="72" t="s">
        <v>238</v>
      </c>
      <c r="D508" s="72"/>
      <c r="E508" s="72"/>
      <c r="F508" s="72"/>
      <c r="G508" s="72"/>
    </row>
    <row r="509" spans="1:8" ht="13.15" customHeight="1" x14ac:dyDescent="0.2">
      <c r="A509" s="31" t="str">
        <f>IF((B509&amp;C509)="","",UPPER("SCHEDULE:"))</f>
        <v>SCHEDULE:</v>
      </c>
      <c r="B509" s="32"/>
      <c r="C509" s="73" t="s">
        <v>436</v>
      </c>
      <c r="D509" s="73"/>
      <c r="E509" s="73"/>
      <c r="F509" s="73"/>
      <c r="G509" s="73"/>
    </row>
    <row r="510" spans="1:8" ht="13.15" hidden="1" customHeight="1" x14ac:dyDescent="0.2">
      <c r="A510" s="31" t="str">
        <f>IF(C510="","","SERIES:")</f>
        <v>SERIES:</v>
      </c>
      <c r="B510" s="32"/>
      <c r="C510" s="73" t="s">
        <v>436</v>
      </c>
      <c r="D510" s="73"/>
      <c r="E510" s="73"/>
      <c r="F510" s="73"/>
      <c r="G510" s="73"/>
    </row>
    <row r="511" spans="1:8" ht="13.15" customHeight="1" x14ac:dyDescent="0.2">
      <c r="A511" s="31" t="str">
        <f>IF(C511="","","SECTION:")</f>
        <v>SECTION:</v>
      </c>
      <c r="B511" s="32"/>
      <c r="C511" s="74" t="s">
        <v>607</v>
      </c>
      <c r="D511" s="75"/>
      <c r="E511" s="75"/>
      <c r="F511" s="75"/>
      <c r="G511" s="75"/>
    </row>
    <row r="512" spans="1:8" ht="28.5" customHeight="1" x14ac:dyDescent="0.2">
      <c r="A512" s="33" t="s">
        <v>2</v>
      </c>
      <c r="B512" s="76" t="s">
        <v>45</v>
      </c>
      <c r="C512" s="77"/>
      <c r="D512" s="34" t="s">
        <v>0</v>
      </c>
      <c r="E512" s="35" t="s">
        <v>308</v>
      </c>
      <c r="F512" s="35" t="s">
        <v>164</v>
      </c>
      <c r="G512" s="35" t="s">
        <v>348</v>
      </c>
      <c r="H512" s="54" t="s">
        <v>239</v>
      </c>
    </row>
    <row r="513" spans="1:8" ht="4.5" customHeight="1" x14ac:dyDescent="0.2">
      <c r="A513" s="36"/>
      <c r="B513" s="78"/>
      <c r="C513" s="79"/>
      <c r="D513" s="37"/>
      <c r="E513" s="38"/>
      <c r="F513" s="38"/>
      <c r="G513" s="38"/>
    </row>
    <row r="514" spans="1:8" ht="22.15" customHeight="1" x14ac:dyDescent="0.2">
      <c r="A514" s="39" t="s">
        <v>564</v>
      </c>
      <c r="B514" s="82" t="s">
        <v>408</v>
      </c>
      <c r="C514" s="81"/>
      <c r="D514" s="40" t="s">
        <v>3</v>
      </c>
      <c r="E514" s="41"/>
      <c r="F514" s="42"/>
      <c r="G514" s="42"/>
      <c r="H514" s="55" t="s">
        <v>184</v>
      </c>
    </row>
    <row r="515" spans="1:8" ht="22.15" customHeight="1" x14ac:dyDescent="0.2">
      <c r="A515" s="39" t="s">
        <v>272</v>
      </c>
      <c r="B515" s="82" t="s">
        <v>333</v>
      </c>
      <c r="C515" s="81"/>
      <c r="D515" s="40" t="s">
        <v>3</v>
      </c>
      <c r="E515" s="41"/>
      <c r="F515" s="42"/>
      <c r="G515" s="42"/>
      <c r="H515" s="55" t="s">
        <v>530</v>
      </c>
    </row>
    <row r="516" spans="1:8" ht="22.15" customHeight="1" x14ac:dyDescent="0.2">
      <c r="A516" s="39" t="s">
        <v>521</v>
      </c>
      <c r="B516" s="82" t="s">
        <v>608</v>
      </c>
      <c r="C516" s="81"/>
      <c r="D516" s="40" t="s">
        <v>13</v>
      </c>
      <c r="E516" s="43">
        <v>9800</v>
      </c>
      <c r="F516" s="44"/>
      <c r="G516" s="42"/>
      <c r="H516" s="55" t="s">
        <v>565</v>
      </c>
    </row>
    <row r="517" spans="1:8" ht="33.200000000000003" customHeight="1" x14ac:dyDescent="0.2">
      <c r="A517" s="39" t="s">
        <v>410</v>
      </c>
      <c r="B517" s="82" t="s">
        <v>609</v>
      </c>
      <c r="C517" s="81"/>
      <c r="D517" s="40" t="s">
        <v>3</v>
      </c>
      <c r="E517" s="41"/>
      <c r="F517" s="42"/>
      <c r="G517" s="42"/>
      <c r="H517" s="55" t="s">
        <v>610</v>
      </c>
    </row>
    <row r="518" spans="1:8" ht="22.15" customHeight="1" x14ac:dyDescent="0.2">
      <c r="A518" s="39" t="s">
        <v>272</v>
      </c>
      <c r="B518" s="82" t="s">
        <v>29</v>
      </c>
      <c r="C518" s="81"/>
      <c r="D518" s="40" t="s">
        <v>13</v>
      </c>
      <c r="E518" s="43">
        <v>1000</v>
      </c>
      <c r="F518" s="44"/>
      <c r="G518" s="42"/>
      <c r="H518" s="55" t="s">
        <v>100</v>
      </c>
    </row>
    <row r="519" spans="1:8" ht="22.15" customHeight="1" x14ac:dyDescent="0.2">
      <c r="A519" s="39" t="s">
        <v>167</v>
      </c>
      <c r="B519" s="82" t="s">
        <v>64</v>
      </c>
      <c r="C519" s="81"/>
      <c r="D519" s="40" t="s">
        <v>13</v>
      </c>
      <c r="E519" s="43">
        <v>3100</v>
      </c>
      <c r="F519" s="44"/>
      <c r="G519" s="42"/>
      <c r="H519" s="55" t="s">
        <v>254</v>
      </c>
    </row>
    <row r="520" spans="1:8" ht="22.15" customHeight="1" x14ac:dyDescent="0.2">
      <c r="A520" s="39" t="s">
        <v>4</v>
      </c>
      <c r="B520" s="82" t="s">
        <v>495</v>
      </c>
      <c r="C520" s="81"/>
      <c r="D520" s="40" t="s">
        <v>13</v>
      </c>
      <c r="E520" s="43">
        <v>10</v>
      </c>
      <c r="F520" s="44"/>
      <c r="G520" s="42"/>
      <c r="H520" s="55" t="s">
        <v>331</v>
      </c>
    </row>
    <row r="521" spans="1:8" ht="22.15" customHeight="1" x14ac:dyDescent="0.2">
      <c r="A521" s="39" t="s">
        <v>255</v>
      </c>
      <c r="B521" s="82" t="s">
        <v>566</v>
      </c>
      <c r="C521" s="81"/>
      <c r="D521" s="40" t="s">
        <v>3</v>
      </c>
      <c r="E521" s="41"/>
      <c r="F521" s="42"/>
      <c r="G521" s="42"/>
      <c r="H521" s="55" t="s">
        <v>136</v>
      </c>
    </row>
    <row r="522" spans="1:8" ht="22.15" customHeight="1" x14ac:dyDescent="0.2">
      <c r="A522" s="39" t="s">
        <v>167</v>
      </c>
      <c r="B522" s="82" t="s">
        <v>335</v>
      </c>
      <c r="C522" s="81"/>
      <c r="D522" s="40" t="s">
        <v>13</v>
      </c>
      <c r="E522" s="43">
        <v>3000</v>
      </c>
      <c r="F522" s="44"/>
      <c r="G522" s="42"/>
      <c r="H522" s="55" t="s">
        <v>139</v>
      </c>
    </row>
    <row r="523" spans="1:8" ht="44.65" customHeight="1" x14ac:dyDescent="0.2">
      <c r="A523" s="39" t="s">
        <v>284</v>
      </c>
      <c r="B523" s="82" t="s">
        <v>285</v>
      </c>
      <c r="C523" s="81"/>
      <c r="D523" s="40" t="s">
        <v>3</v>
      </c>
      <c r="E523" s="41"/>
      <c r="F523" s="42"/>
      <c r="G523" s="42"/>
      <c r="H523" s="55" t="s">
        <v>256</v>
      </c>
    </row>
    <row r="524" spans="1:8" ht="33.200000000000003" customHeight="1" x14ac:dyDescent="0.2">
      <c r="A524" s="39" t="s">
        <v>272</v>
      </c>
      <c r="B524" s="82" t="s">
        <v>65</v>
      </c>
      <c r="C524" s="81"/>
      <c r="D524" s="40" t="s">
        <v>13</v>
      </c>
      <c r="E524" s="43">
        <v>5</v>
      </c>
      <c r="F524" s="44"/>
      <c r="G524" s="42"/>
      <c r="H524" s="55" t="s">
        <v>334</v>
      </c>
    </row>
    <row r="525" spans="1:8" ht="13.15" customHeight="1" x14ac:dyDescent="0.2">
      <c r="A525" s="61"/>
      <c r="B525" s="69"/>
      <c r="C525" s="70"/>
      <c r="D525" s="62"/>
      <c r="E525" s="63"/>
      <c r="F525" s="63"/>
      <c r="G525" s="63"/>
    </row>
    <row r="526" spans="1:8" ht="13.15" customHeight="1" x14ac:dyDescent="0.2">
      <c r="A526" s="61"/>
      <c r="B526" s="69"/>
      <c r="C526" s="70"/>
      <c r="D526" s="62"/>
      <c r="E526" s="63"/>
      <c r="F526" s="63"/>
      <c r="G526" s="63"/>
    </row>
    <row r="527" spans="1:8" ht="13.15" customHeight="1" x14ac:dyDescent="0.2">
      <c r="A527" s="61"/>
      <c r="B527" s="69"/>
      <c r="C527" s="70"/>
      <c r="D527" s="62"/>
      <c r="E527" s="63"/>
      <c r="F527" s="63"/>
      <c r="G527" s="63"/>
    </row>
    <row r="528" spans="1:8" ht="13.15" customHeight="1" x14ac:dyDescent="0.2">
      <c r="A528" s="61"/>
      <c r="B528" s="69"/>
      <c r="C528" s="70"/>
      <c r="D528" s="62"/>
      <c r="E528" s="63"/>
      <c r="F528" s="63"/>
      <c r="G528" s="63"/>
    </row>
    <row r="529" spans="1:7" ht="13.15" customHeight="1" x14ac:dyDescent="0.2">
      <c r="A529" s="61"/>
      <c r="B529" s="69"/>
      <c r="C529" s="70"/>
      <c r="D529" s="62"/>
      <c r="E529" s="63"/>
      <c r="F529" s="63"/>
      <c r="G529" s="63"/>
    </row>
    <row r="530" spans="1:7" ht="13.15" customHeight="1" x14ac:dyDescent="0.2">
      <c r="A530" s="61"/>
      <c r="B530" s="69"/>
      <c r="C530" s="70"/>
      <c r="D530" s="62"/>
      <c r="E530" s="63"/>
      <c r="F530" s="63"/>
      <c r="G530" s="63"/>
    </row>
    <row r="531" spans="1:7" ht="13.15" customHeight="1" x14ac:dyDescent="0.2">
      <c r="A531" s="61"/>
      <c r="B531" s="69"/>
      <c r="C531" s="70"/>
      <c r="D531" s="62"/>
      <c r="E531" s="63"/>
      <c r="F531" s="63"/>
      <c r="G531" s="63"/>
    </row>
    <row r="532" spans="1:7" ht="13.15" customHeight="1" x14ac:dyDescent="0.2">
      <c r="A532" s="61"/>
      <c r="B532" s="69"/>
      <c r="C532" s="70"/>
      <c r="D532" s="62"/>
      <c r="E532" s="63"/>
      <c r="F532" s="63"/>
      <c r="G532" s="63"/>
    </row>
    <row r="533" spans="1:7" ht="13.15" customHeight="1" x14ac:dyDescent="0.2">
      <c r="A533" s="61"/>
      <c r="B533" s="69"/>
      <c r="C533" s="70"/>
      <c r="D533" s="62"/>
      <c r="E533" s="63"/>
      <c r="F533" s="63"/>
      <c r="G533" s="63"/>
    </row>
    <row r="534" spans="1:7" ht="13.15" customHeight="1" x14ac:dyDescent="0.2">
      <c r="A534" s="61"/>
      <c r="B534" s="69"/>
      <c r="C534" s="70"/>
      <c r="D534" s="62"/>
      <c r="E534" s="63"/>
      <c r="F534" s="63"/>
      <c r="G534" s="63"/>
    </row>
    <row r="535" spans="1:7" ht="13.15" customHeight="1" x14ac:dyDescent="0.2">
      <c r="A535" s="61"/>
      <c r="B535" s="69"/>
      <c r="C535" s="70"/>
      <c r="D535" s="62"/>
      <c r="E535" s="63"/>
      <c r="F535" s="63"/>
      <c r="G535" s="63"/>
    </row>
    <row r="536" spans="1:7" ht="13.15" customHeight="1" x14ac:dyDescent="0.2">
      <c r="A536" s="61"/>
      <c r="B536" s="69"/>
      <c r="C536" s="70"/>
      <c r="D536" s="62"/>
      <c r="E536" s="63"/>
      <c r="F536" s="63"/>
      <c r="G536" s="63"/>
    </row>
    <row r="537" spans="1:7" ht="13.15" customHeight="1" x14ac:dyDescent="0.2">
      <c r="A537" s="61"/>
      <c r="B537" s="69"/>
      <c r="C537" s="70"/>
      <c r="D537" s="62"/>
      <c r="E537" s="63"/>
      <c r="F537" s="63"/>
      <c r="G537" s="63"/>
    </row>
    <row r="538" spans="1:7" ht="13.15" customHeight="1" x14ac:dyDescent="0.2">
      <c r="A538" s="61"/>
      <c r="B538" s="69"/>
      <c r="C538" s="70"/>
      <c r="D538" s="62"/>
      <c r="E538" s="63"/>
      <c r="F538" s="63"/>
      <c r="G538" s="63"/>
    </row>
    <row r="539" spans="1:7" ht="13.15" customHeight="1" x14ac:dyDescent="0.2">
      <c r="A539" s="61"/>
      <c r="B539" s="69"/>
      <c r="C539" s="70"/>
      <c r="D539" s="62"/>
      <c r="E539" s="63"/>
      <c r="F539" s="63"/>
      <c r="G539" s="63"/>
    </row>
    <row r="540" spans="1:7" ht="13.15" customHeight="1" x14ac:dyDescent="0.2">
      <c r="A540" s="61"/>
      <c r="B540" s="69"/>
      <c r="C540" s="70"/>
      <c r="D540" s="62"/>
      <c r="E540" s="63"/>
      <c r="F540" s="63"/>
      <c r="G540" s="63"/>
    </row>
    <row r="541" spans="1:7" ht="13.15" customHeight="1" x14ac:dyDescent="0.2">
      <c r="A541" s="61"/>
      <c r="B541" s="69"/>
      <c r="C541" s="70"/>
      <c r="D541" s="62"/>
      <c r="E541" s="63"/>
      <c r="F541" s="63"/>
      <c r="G541" s="63"/>
    </row>
    <row r="542" spans="1:7" ht="13.15" customHeight="1" x14ac:dyDescent="0.2">
      <c r="A542" s="61"/>
      <c r="B542" s="69"/>
      <c r="C542" s="70"/>
      <c r="D542" s="62"/>
      <c r="E542" s="63"/>
      <c r="F542" s="63"/>
      <c r="G542" s="63"/>
    </row>
    <row r="543" spans="1:7" ht="13.15" customHeight="1" x14ac:dyDescent="0.2">
      <c r="A543" s="61"/>
      <c r="B543" s="69"/>
      <c r="C543" s="70"/>
      <c r="D543" s="62"/>
      <c r="E543" s="63"/>
      <c r="F543" s="63"/>
      <c r="G543" s="63"/>
    </row>
    <row r="544" spans="1:7" ht="13.15" customHeight="1" x14ac:dyDescent="0.2">
      <c r="A544" s="61"/>
      <c r="B544" s="69"/>
      <c r="C544" s="70"/>
      <c r="D544" s="62"/>
      <c r="E544" s="63"/>
      <c r="F544" s="63"/>
      <c r="G544" s="63"/>
    </row>
    <row r="545" spans="1:7" ht="13.15" customHeight="1" x14ac:dyDescent="0.2">
      <c r="A545" s="61"/>
      <c r="B545" s="69"/>
      <c r="C545" s="70"/>
      <c r="D545" s="62"/>
      <c r="E545" s="63"/>
      <c r="F545" s="63"/>
      <c r="G545" s="63"/>
    </row>
    <row r="546" spans="1:7" ht="13.15" customHeight="1" x14ac:dyDescent="0.2">
      <c r="A546" s="61"/>
      <c r="B546" s="69"/>
      <c r="C546" s="70"/>
      <c r="D546" s="62"/>
      <c r="E546" s="63"/>
      <c r="F546" s="63"/>
      <c r="G546" s="63"/>
    </row>
    <row r="547" spans="1:7" ht="13.15" customHeight="1" x14ac:dyDescent="0.2">
      <c r="A547" s="61"/>
      <c r="B547" s="69"/>
      <c r="C547" s="70"/>
      <c r="D547" s="62"/>
      <c r="E547" s="63"/>
      <c r="F547" s="63"/>
      <c r="G547" s="63"/>
    </row>
    <row r="548" spans="1:7" ht="13.15" customHeight="1" x14ac:dyDescent="0.2">
      <c r="A548" s="61"/>
      <c r="B548" s="69"/>
      <c r="C548" s="70"/>
      <c r="D548" s="62"/>
      <c r="E548" s="63"/>
      <c r="F548" s="63"/>
      <c r="G548" s="63"/>
    </row>
    <row r="549" spans="1:7" ht="13.15" customHeight="1" x14ac:dyDescent="0.2">
      <c r="A549" s="61"/>
      <c r="B549" s="69"/>
      <c r="C549" s="70"/>
      <c r="D549" s="62"/>
      <c r="E549" s="63"/>
      <c r="F549" s="63"/>
      <c r="G549" s="63"/>
    </row>
    <row r="550" spans="1:7" ht="13.15" customHeight="1" x14ac:dyDescent="0.2">
      <c r="A550" s="61"/>
      <c r="B550" s="69"/>
      <c r="C550" s="70"/>
      <c r="D550" s="62"/>
      <c r="E550" s="63"/>
      <c r="F550" s="63"/>
      <c r="G550" s="63"/>
    </row>
    <row r="551" spans="1:7" ht="13.15" customHeight="1" x14ac:dyDescent="0.2">
      <c r="A551" s="61"/>
      <c r="B551" s="69"/>
      <c r="C551" s="70"/>
      <c r="D551" s="62"/>
      <c r="E551" s="63"/>
      <c r="F551" s="63"/>
      <c r="G551" s="63"/>
    </row>
    <row r="552" spans="1:7" ht="13.15" customHeight="1" x14ac:dyDescent="0.2">
      <c r="A552" s="61"/>
      <c r="B552" s="69"/>
      <c r="C552" s="70"/>
      <c r="D552" s="62"/>
      <c r="E552" s="63"/>
      <c r="F552" s="63"/>
      <c r="G552" s="63"/>
    </row>
    <row r="553" spans="1:7" ht="13.15" customHeight="1" x14ac:dyDescent="0.2">
      <c r="A553" s="61"/>
      <c r="B553" s="69"/>
      <c r="C553" s="70"/>
      <c r="D553" s="62"/>
      <c r="E553" s="63"/>
      <c r="F553" s="63"/>
      <c r="G553" s="63"/>
    </row>
    <row r="554" spans="1:7" ht="12.6" customHeight="1" x14ac:dyDescent="0.2">
      <c r="A554" s="61"/>
      <c r="B554" s="69"/>
      <c r="C554" s="70"/>
      <c r="D554" s="62"/>
      <c r="E554" s="63"/>
      <c r="F554" s="63"/>
      <c r="G554" s="63"/>
    </row>
    <row r="555" spans="1:7" ht="18" customHeight="1" x14ac:dyDescent="0.2">
      <c r="A555" s="64" t="str">
        <f>"TOTAL FOR " &amp; UPPER("Section") &amp; "  3300 CARRIED FORWARD TO SUMMARY"</f>
        <v>TOTAL FOR SECTION  3300 CARRIED FORWARD TO SUMMARY</v>
      </c>
      <c r="B555" s="50"/>
      <c r="C555" s="50"/>
      <c r="D555" s="50"/>
      <c r="E555" s="50"/>
      <c r="F555" s="65"/>
      <c r="G555" s="66"/>
    </row>
    <row r="556" spans="1:7" ht="15.95" customHeight="1" x14ac:dyDescent="0.2">
      <c r="A556" s="71" t="s">
        <v>336</v>
      </c>
      <c r="B556" s="71"/>
      <c r="C556" s="71"/>
      <c r="D556" s="71"/>
      <c r="E556" s="71"/>
      <c r="F556" s="71"/>
      <c r="G556" s="71"/>
    </row>
    <row r="557" spans="1:7" ht="13.15" customHeight="1" x14ac:dyDescent="0.2">
      <c r="A557" s="31" t="s">
        <v>84</v>
      </c>
      <c r="B557" s="32"/>
      <c r="C557" s="31" t="s">
        <v>396</v>
      </c>
      <c r="D557" s="32"/>
      <c r="E557" s="32"/>
      <c r="F557" s="32"/>
      <c r="G557" s="52" t="str">
        <f>UPPER("Schedule")</f>
        <v>SCHEDULE</v>
      </c>
    </row>
    <row r="558" spans="1:7" ht="13.15" customHeight="1" x14ac:dyDescent="0.2">
      <c r="A558" s="31" t="str">
        <f>IF(C558="","","CONTRACT TITLE: ")</f>
        <v xml:space="preserve">CONTRACT TITLE: </v>
      </c>
      <c r="B558" s="31"/>
      <c r="C558" s="72" t="s">
        <v>238</v>
      </c>
      <c r="D558" s="72"/>
      <c r="E558" s="72"/>
      <c r="F558" s="72"/>
      <c r="G558" s="72"/>
    </row>
    <row r="559" spans="1:7" ht="13.15" customHeight="1" x14ac:dyDescent="0.2">
      <c r="A559" s="31" t="str">
        <f>IF((B559&amp;C559)="","",UPPER("SCHEDULE:"))</f>
        <v>SCHEDULE:</v>
      </c>
      <c r="B559" s="32"/>
      <c r="C559" s="73" t="s">
        <v>436</v>
      </c>
      <c r="D559" s="73"/>
      <c r="E559" s="73"/>
      <c r="F559" s="73"/>
      <c r="G559" s="73"/>
    </row>
    <row r="560" spans="1:7" ht="13.15" hidden="1" customHeight="1" x14ac:dyDescent="0.2">
      <c r="A560" s="31" t="str">
        <f>IF(C560="","","SERIES:")</f>
        <v>SERIES:</v>
      </c>
      <c r="B560" s="32"/>
      <c r="C560" s="73" t="s">
        <v>436</v>
      </c>
      <c r="D560" s="73"/>
      <c r="E560" s="73"/>
      <c r="F560" s="73"/>
      <c r="G560" s="73"/>
    </row>
    <row r="561" spans="1:8" ht="13.15" customHeight="1" x14ac:dyDescent="0.2">
      <c r="A561" s="31" t="str">
        <f>IF(C561="","","SECTION:")</f>
        <v>SECTION:</v>
      </c>
      <c r="B561" s="32"/>
      <c r="C561" s="74" t="s">
        <v>223</v>
      </c>
      <c r="D561" s="75"/>
      <c r="E561" s="75"/>
      <c r="F561" s="75"/>
      <c r="G561" s="75"/>
    </row>
    <row r="562" spans="1:8" ht="28.5" customHeight="1" x14ac:dyDescent="0.2">
      <c r="A562" s="33" t="s">
        <v>2</v>
      </c>
      <c r="B562" s="76" t="s">
        <v>45</v>
      </c>
      <c r="C562" s="77"/>
      <c r="D562" s="34" t="s">
        <v>0</v>
      </c>
      <c r="E562" s="35" t="s">
        <v>308</v>
      </c>
      <c r="F562" s="35" t="s">
        <v>164</v>
      </c>
      <c r="G562" s="35" t="s">
        <v>348</v>
      </c>
      <c r="H562" s="54" t="s">
        <v>239</v>
      </c>
    </row>
    <row r="563" spans="1:8" ht="4.5" customHeight="1" x14ac:dyDescent="0.2">
      <c r="A563" s="36"/>
      <c r="B563" s="78"/>
      <c r="C563" s="79"/>
      <c r="D563" s="37"/>
      <c r="E563" s="38"/>
      <c r="F563" s="38"/>
      <c r="G563" s="38"/>
    </row>
    <row r="564" spans="1:8" ht="33.200000000000003" customHeight="1" x14ac:dyDescent="0.2">
      <c r="A564" s="39" t="s">
        <v>531</v>
      </c>
      <c r="B564" s="82" t="s">
        <v>224</v>
      </c>
      <c r="C564" s="81"/>
      <c r="D564" s="40" t="s">
        <v>3</v>
      </c>
      <c r="E564" s="41"/>
      <c r="F564" s="42"/>
      <c r="G564" s="42"/>
      <c r="H564" s="55" t="s">
        <v>532</v>
      </c>
    </row>
    <row r="565" spans="1:8" ht="22.15" customHeight="1" x14ac:dyDescent="0.2">
      <c r="A565" s="39" t="s">
        <v>30</v>
      </c>
      <c r="B565" s="82" t="s">
        <v>453</v>
      </c>
      <c r="C565" s="81"/>
      <c r="D565" s="40" t="s">
        <v>3</v>
      </c>
      <c r="E565" s="41"/>
      <c r="F565" s="42"/>
      <c r="G565" s="42"/>
      <c r="H565" s="55" t="s">
        <v>185</v>
      </c>
    </row>
    <row r="566" spans="1:8" ht="33.200000000000003" customHeight="1" x14ac:dyDescent="0.2">
      <c r="A566" s="39" t="s">
        <v>521</v>
      </c>
      <c r="B566" s="82" t="s">
        <v>567</v>
      </c>
      <c r="C566" s="81"/>
      <c r="D566" s="40" t="s">
        <v>13</v>
      </c>
      <c r="E566" s="43">
        <v>540</v>
      </c>
      <c r="F566" s="44"/>
      <c r="G566" s="42"/>
      <c r="H566" s="55" t="s">
        <v>286</v>
      </c>
    </row>
    <row r="567" spans="1:8" ht="22.15" customHeight="1" x14ac:dyDescent="0.2">
      <c r="A567" s="39" t="s">
        <v>533</v>
      </c>
      <c r="B567" s="82" t="s">
        <v>31</v>
      </c>
      <c r="C567" s="81"/>
      <c r="D567" s="40" t="s">
        <v>3</v>
      </c>
      <c r="E567" s="41"/>
      <c r="F567" s="42"/>
      <c r="G567" s="42"/>
      <c r="H567" s="55" t="s">
        <v>257</v>
      </c>
    </row>
    <row r="568" spans="1:8" ht="33.200000000000003" customHeight="1" x14ac:dyDescent="0.2">
      <c r="A568" s="39" t="s">
        <v>521</v>
      </c>
      <c r="B568" s="82" t="s">
        <v>567</v>
      </c>
      <c r="C568" s="81"/>
      <c r="D568" s="40" t="s">
        <v>13</v>
      </c>
      <c r="E568" s="43">
        <v>3000</v>
      </c>
      <c r="F568" s="44"/>
      <c r="G568" s="42"/>
      <c r="H568" s="55" t="s">
        <v>258</v>
      </c>
    </row>
    <row r="569" spans="1:8" ht="13.15" customHeight="1" x14ac:dyDescent="0.2">
      <c r="A569" s="61"/>
      <c r="B569" s="69"/>
      <c r="C569" s="70"/>
      <c r="D569" s="62"/>
      <c r="E569" s="63"/>
      <c r="F569" s="63"/>
      <c r="G569" s="63"/>
    </row>
    <row r="570" spans="1:8" ht="13.15" customHeight="1" x14ac:dyDescent="0.2">
      <c r="A570" s="61"/>
      <c r="B570" s="69"/>
      <c r="C570" s="70"/>
      <c r="D570" s="62"/>
      <c r="E570" s="63"/>
      <c r="F570" s="63"/>
      <c r="G570" s="63"/>
    </row>
    <row r="571" spans="1:8" ht="13.15" customHeight="1" x14ac:dyDescent="0.2">
      <c r="A571" s="61"/>
      <c r="B571" s="69"/>
      <c r="C571" s="70"/>
      <c r="D571" s="62"/>
      <c r="E571" s="63"/>
      <c r="F571" s="63"/>
      <c r="G571" s="63"/>
    </row>
    <row r="572" spans="1:8" ht="13.15" customHeight="1" x14ac:dyDescent="0.2">
      <c r="A572" s="61"/>
      <c r="B572" s="69"/>
      <c r="C572" s="70"/>
      <c r="D572" s="62"/>
      <c r="E572" s="63"/>
      <c r="F572" s="63"/>
      <c r="G572" s="63"/>
    </row>
    <row r="573" spans="1:8" ht="13.15" customHeight="1" x14ac:dyDescent="0.2">
      <c r="A573" s="61"/>
      <c r="B573" s="69"/>
      <c r="C573" s="70"/>
      <c r="D573" s="62"/>
      <c r="E573" s="63"/>
      <c r="F573" s="63"/>
      <c r="G573" s="63"/>
    </row>
    <row r="574" spans="1:8" ht="13.15" customHeight="1" x14ac:dyDescent="0.2">
      <c r="A574" s="61"/>
      <c r="B574" s="69"/>
      <c r="C574" s="70"/>
      <c r="D574" s="62"/>
      <c r="E574" s="63"/>
      <c r="F574" s="63"/>
      <c r="G574" s="63"/>
    </row>
    <row r="575" spans="1:8" ht="13.15" customHeight="1" x14ac:dyDescent="0.2">
      <c r="A575" s="61"/>
      <c r="B575" s="69"/>
      <c r="C575" s="70"/>
      <c r="D575" s="62"/>
      <c r="E575" s="63"/>
      <c r="F575" s="63"/>
      <c r="G575" s="63"/>
    </row>
    <row r="576" spans="1:8" ht="13.15" customHeight="1" x14ac:dyDescent="0.2">
      <c r="A576" s="61"/>
      <c r="B576" s="69"/>
      <c r="C576" s="70"/>
      <c r="D576" s="62"/>
      <c r="E576" s="63"/>
      <c r="F576" s="63"/>
      <c r="G576" s="63"/>
    </row>
    <row r="577" spans="1:7" ht="13.15" customHeight="1" x14ac:dyDescent="0.2">
      <c r="A577" s="61"/>
      <c r="B577" s="69"/>
      <c r="C577" s="70"/>
      <c r="D577" s="62"/>
      <c r="E577" s="63"/>
      <c r="F577" s="63"/>
      <c r="G577" s="63"/>
    </row>
    <row r="578" spans="1:7" ht="13.15" customHeight="1" x14ac:dyDescent="0.2">
      <c r="A578" s="61"/>
      <c r="B578" s="69"/>
      <c r="C578" s="70"/>
      <c r="D578" s="62"/>
      <c r="E578" s="63"/>
      <c r="F578" s="63"/>
      <c r="G578" s="63"/>
    </row>
    <row r="579" spans="1:7" ht="13.15" customHeight="1" x14ac:dyDescent="0.2">
      <c r="A579" s="61"/>
      <c r="B579" s="69"/>
      <c r="C579" s="70"/>
      <c r="D579" s="62"/>
      <c r="E579" s="63"/>
      <c r="F579" s="63"/>
      <c r="G579" s="63"/>
    </row>
    <row r="580" spans="1:7" ht="13.15" customHeight="1" x14ac:dyDescent="0.2">
      <c r="A580" s="61"/>
      <c r="B580" s="69"/>
      <c r="C580" s="70"/>
      <c r="D580" s="62"/>
      <c r="E580" s="63"/>
      <c r="F580" s="63"/>
      <c r="G580" s="63"/>
    </row>
    <row r="581" spans="1:7" ht="13.15" customHeight="1" x14ac:dyDescent="0.2">
      <c r="A581" s="61"/>
      <c r="B581" s="69"/>
      <c r="C581" s="70"/>
      <c r="D581" s="62"/>
      <c r="E581" s="63"/>
      <c r="F581" s="63"/>
      <c r="G581" s="63"/>
    </row>
    <row r="582" spans="1:7" ht="13.15" customHeight="1" x14ac:dyDescent="0.2">
      <c r="A582" s="61"/>
      <c r="B582" s="69"/>
      <c r="C582" s="70"/>
      <c r="D582" s="62"/>
      <c r="E582" s="63"/>
      <c r="F582" s="63"/>
      <c r="G582" s="63"/>
    </row>
    <row r="583" spans="1:7" ht="13.15" customHeight="1" x14ac:dyDescent="0.2">
      <c r="A583" s="61"/>
      <c r="B583" s="69"/>
      <c r="C583" s="70"/>
      <c r="D583" s="62"/>
      <c r="E583" s="63"/>
      <c r="F583" s="63"/>
      <c r="G583" s="63"/>
    </row>
    <row r="584" spans="1:7" ht="13.15" customHeight="1" x14ac:dyDescent="0.2">
      <c r="A584" s="61"/>
      <c r="B584" s="69"/>
      <c r="C584" s="70"/>
      <c r="D584" s="62"/>
      <c r="E584" s="63"/>
      <c r="F584" s="63"/>
      <c r="G584" s="63"/>
    </row>
    <row r="585" spans="1:7" ht="13.15" customHeight="1" x14ac:dyDescent="0.2">
      <c r="A585" s="61"/>
      <c r="B585" s="69"/>
      <c r="C585" s="70"/>
      <c r="D585" s="62"/>
      <c r="E585" s="63"/>
      <c r="F585" s="63"/>
      <c r="G585" s="63"/>
    </row>
    <row r="586" spans="1:7" ht="13.15" customHeight="1" x14ac:dyDescent="0.2">
      <c r="A586" s="61"/>
      <c r="B586" s="69"/>
      <c r="C586" s="70"/>
      <c r="D586" s="62"/>
      <c r="E586" s="63"/>
      <c r="F586" s="63"/>
      <c r="G586" s="63"/>
    </row>
    <row r="587" spans="1:7" ht="13.15" customHeight="1" x14ac:dyDescent="0.2">
      <c r="A587" s="61"/>
      <c r="B587" s="69"/>
      <c r="C587" s="70"/>
      <c r="D587" s="62"/>
      <c r="E587" s="63"/>
      <c r="F587" s="63"/>
      <c r="G587" s="63"/>
    </row>
    <row r="588" spans="1:7" ht="13.15" customHeight="1" x14ac:dyDescent="0.2">
      <c r="A588" s="61"/>
      <c r="B588" s="69"/>
      <c r="C588" s="70"/>
      <c r="D588" s="62"/>
      <c r="E588" s="63"/>
      <c r="F588" s="63"/>
      <c r="G588" s="63"/>
    </row>
    <row r="589" spans="1:7" ht="13.15" customHeight="1" x14ac:dyDescent="0.2">
      <c r="A589" s="61"/>
      <c r="B589" s="69"/>
      <c r="C589" s="70"/>
      <c r="D589" s="62"/>
      <c r="E589" s="63"/>
      <c r="F589" s="63"/>
      <c r="G589" s="63"/>
    </row>
    <row r="590" spans="1:7" ht="13.15" customHeight="1" x14ac:dyDescent="0.2">
      <c r="A590" s="61"/>
      <c r="B590" s="69"/>
      <c r="C590" s="70"/>
      <c r="D590" s="62"/>
      <c r="E590" s="63"/>
      <c r="F590" s="63"/>
      <c r="G590" s="63"/>
    </row>
    <row r="591" spans="1:7" ht="13.15" customHeight="1" x14ac:dyDescent="0.2">
      <c r="A591" s="61"/>
      <c r="B591" s="69"/>
      <c r="C591" s="70"/>
      <c r="D591" s="62"/>
      <c r="E591" s="63"/>
      <c r="F591" s="63"/>
      <c r="G591" s="63"/>
    </row>
    <row r="592" spans="1:7" ht="13.15" customHeight="1" x14ac:dyDescent="0.2">
      <c r="A592" s="61"/>
      <c r="B592" s="69"/>
      <c r="C592" s="70"/>
      <c r="D592" s="62"/>
      <c r="E592" s="63"/>
      <c r="F592" s="63"/>
      <c r="G592" s="63"/>
    </row>
    <row r="593" spans="1:7" ht="13.15" customHeight="1" x14ac:dyDescent="0.2">
      <c r="A593" s="61"/>
      <c r="B593" s="69"/>
      <c r="C593" s="70"/>
      <c r="D593" s="62"/>
      <c r="E593" s="63"/>
      <c r="F593" s="63"/>
      <c r="G593" s="63"/>
    </row>
    <row r="594" spans="1:7" ht="13.15" customHeight="1" x14ac:dyDescent="0.2">
      <c r="A594" s="61"/>
      <c r="B594" s="69"/>
      <c r="C594" s="70"/>
      <c r="D594" s="62"/>
      <c r="E594" s="63"/>
      <c r="F594" s="63"/>
      <c r="G594" s="63"/>
    </row>
    <row r="595" spans="1:7" ht="13.15" customHeight="1" x14ac:dyDescent="0.2">
      <c r="A595" s="61"/>
      <c r="B595" s="69"/>
      <c r="C595" s="70"/>
      <c r="D595" s="62"/>
      <c r="E595" s="63"/>
      <c r="F595" s="63"/>
      <c r="G595" s="63"/>
    </row>
    <row r="596" spans="1:7" ht="13.15" customHeight="1" x14ac:dyDescent="0.2">
      <c r="A596" s="61"/>
      <c r="B596" s="69"/>
      <c r="C596" s="70"/>
      <c r="D596" s="62"/>
      <c r="E596" s="63"/>
      <c r="F596" s="63"/>
      <c r="G596" s="63"/>
    </row>
    <row r="597" spans="1:7" ht="13.15" customHeight="1" x14ac:dyDescent="0.2">
      <c r="A597" s="61"/>
      <c r="B597" s="69"/>
      <c r="C597" s="70"/>
      <c r="D597" s="62"/>
      <c r="E597" s="63"/>
      <c r="F597" s="63"/>
      <c r="G597" s="63"/>
    </row>
    <row r="598" spans="1:7" ht="13.15" customHeight="1" x14ac:dyDescent="0.2">
      <c r="A598" s="61"/>
      <c r="B598" s="69"/>
      <c r="C598" s="70"/>
      <c r="D598" s="62"/>
      <c r="E598" s="63"/>
      <c r="F598" s="63"/>
      <c r="G598" s="63"/>
    </row>
    <row r="599" spans="1:7" ht="13.15" customHeight="1" x14ac:dyDescent="0.2">
      <c r="A599" s="61"/>
      <c r="B599" s="69"/>
      <c r="C599" s="70"/>
      <c r="D599" s="62"/>
      <c r="E599" s="63"/>
      <c r="F599" s="63"/>
      <c r="G599" s="63"/>
    </row>
    <row r="600" spans="1:7" ht="13.15" customHeight="1" x14ac:dyDescent="0.2">
      <c r="A600" s="61"/>
      <c r="B600" s="69"/>
      <c r="C600" s="70"/>
      <c r="D600" s="62"/>
      <c r="E600" s="63"/>
      <c r="F600" s="63"/>
      <c r="G600" s="63"/>
    </row>
    <row r="601" spans="1:7" ht="13.15" customHeight="1" x14ac:dyDescent="0.2">
      <c r="A601" s="61"/>
      <c r="B601" s="69"/>
      <c r="C601" s="70"/>
      <c r="D601" s="62"/>
      <c r="E601" s="63"/>
      <c r="F601" s="63"/>
      <c r="G601" s="63"/>
    </row>
    <row r="602" spans="1:7" ht="13.15" customHeight="1" x14ac:dyDescent="0.2">
      <c r="A602" s="61"/>
      <c r="B602" s="69"/>
      <c r="C602" s="70"/>
      <c r="D602" s="62"/>
      <c r="E602" s="63"/>
      <c r="F602" s="63"/>
      <c r="G602" s="63"/>
    </row>
    <row r="603" spans="1:7" ht="13.15" customHeight="1" x14ac:dyDescent="0.2">
      <c r="A603" s="61"/>
      <c r="B603" s="69"/>
      <c r="C603" s="70"/>
      <c r="D603" s="62"/>
      <c r="E603" s="63"/>
      <c r="F603" s="63"/>
      <c r="G603" s="63"/>
    </row>
    <row r="604" spans="1:7" ht="13.15" customHeight="1" x14ac:dyDescent="0.2">
      <c r="A604" s="61"/>
      <c r="B604" s="69"/>
      <c r="C604" s="70"/>
      <c r="D604" s="62"/>
      <c r="E604" s="63"/>
      <c r="F604" s="63"/>
      <c r="G604" s="63"/>
    </row>
    <row r="605" spans="1:7" ht="13.15" customHeight="1" x14ac:dyDescent="0.2">
      <c r="A605" s="61"/>
      <c r="B605" s="69"/>
      <c r="C605" s="70"/>
      <c r="D605" s="62"/>
      <c r="E605" s="63"/>
      <c r="F605" s="63"/>
      <c r="G605" s="63"/>
    </row>
    <row r="606" spans="1:7" ht="13.15" customHeight="1" x14ac:dyDescent="0.2">
      <c r="A606" s="61"/>
      <c r="B606" s="69"/>
      <c r="C606" s="70"/>
      <c r="D606" s="62"/>
      <c r="E606" s="63"/>
      <c r="F606" s="63"/>
      <c r="G606" s="63"/>
    </row>
    <row r="607" spans="1:7" ht="13.15" customHeight="1" x14ac:dyDescent="0.2">
      <c r="A607" s="61"/>
      <c r="B607" s="69"/>
      <c r="C607" s="70"/>
      <c r="D607" s="62"/>
      <c r="E607" s="63"/>
      <c r="F607" s="63"/>
      <c r="G607" s="63"/>
    </row>
    <row r="608" spans="1:7" ht="13.15" customHeight="1" x14ac:dyDescent="0.2">
      <c r="A608" s="61"/>
      <c r="B608" s="69"/>
      <c r="C608" s="70"/>
      <c r="D608" s="62"/>
      <c r="E608" s="63"/>
      <c r="F608" s="63"/>
      <c r="G608" s="63"/>
    </row>
    <row r="609" spans="1:8" ht="13.15" customHeight="1" x14ac:dyDescent="0.2">
      <c r="A609" s="61"/>
      <c r="B609" s="69"/>
      <c r="C609" s="70"/>
      <c r="D609" s="62"/>
      <c r="E609" s="63"/>
      <c r="F609" s="63"/>
      <c r="G609" s="63"/>
    </row>
    <row r="610" spans="1:8" ht="18" customHeight="1" x14ac:dyDescent="0.2">
      <c r="A610" s="64" t="str">
        <f>"TOTAL FOR " &amp; UPPER("Section") &amp; "  3400 CARRIED FORWARD TO SUMMARY"</f>
        <v>TOTAL FOR SECTION  3400 CARRIED FORWARD TO SUMMARY</v>
      </c>
      <c r="B610" s="50"/>
      <c r="C610" s="50"/>
      <c r="D610" s="50"/>
      <c r="E610" s="50"/>
      <c r="F610" s="65"/>
      <c r="G610" s="66"/>
    </row>
    <row r="611" spans="1:8" ht="15.95" customHeight="1" x14ac:dyDescent="0.2">
      <c r="A611" s="71" t="s">
        <v>496</v>
      </c>
      <c r="B611" s="71"/>
      <c r="C611" s="71"/>
      <c r="D611" s="71"/>
      <c r="E611" s="71"/>
      <c r="F611" s="71"/>
      <c r="G611" s="71"/>
    </row>
    <row r="612" spans="1:8" ht="13.15" customHeight="1" x14ac:dyDescent="0.2">
      <c r="A612" s="31" t="s">
        <v>84</v>
      </c>
      <c r="B612" s="32"/>
      <c r="C612" s="31" t="s">
        <v>396</v>
      </c>
      <c r="D612" s="32"/>
      <c r="E612" s="32"/>
      <c r="F612" s="32"/>
      <c r="G612" s="52" t="str">
        <f>UPPER("Schedule")</f>
        <v>SCHEDULE</v>
      </c>
    </row>
    <row r="613" spans="1:8" ht="13.15" customHeight="1" x14ac:dyDescent="0.2">
      <c r="A613" s="31" t="str">
        <f>IF(C613="","","CONTRACT TITLE: ")</f>
        <v xml:space="preserve">CONTRACT TITLE: </v>
      </c>
      <c r="B613" s="31"/>
      <c r="C613" s="72" t="s">
        <v>238</v>
      </c>
      <c r="D613" s="72"/>
      <c r="E613" s="72"/>
      <c r="F613" s="72"/>
      <c r="G613" s="72"/>
    </row>
    <row r="614" spans="1:8" ht="13.15" customHeight="1" x14ac:dyDescent="0.2">
      <c r="A614" s="31" t="str">
        <f>IF((B614&amp;C614)="","",UPPER("SCHEDULE:"))</f>
        <v>SCHEDULE:</v>
      </c>
      <c r="B614" s="32"/>
      <c r="C614" s="73" t="s">
        <v>436</v>
      </c>
      <c r="D614" s="73"/>
      <c r="E614" s="73"/>
      <c r="F614" s="73"/>
      <c r="G614" s="73"/>
    </row>
    <row r="615" spans="1:8" ht="13.15" hidden="1" customHeight="1" x14ac:dyDescent="0.2">
      <c r="A615" s="31" t="str">
        <f>IF(C615="","","SERIES:")</f>
        <v>SERIES:</v>
      </c>
      <c r="B615" s="32"/>
      <c r="C615" s="73" t="s">
        <v>436</v>
      </c>
      <c r="D615" s="73"/>
      <c r="E615" s="73"/>
      <c r="F615" s="73"/>
      <c r="G615" s="73"/>
    </row>
    <row r="616" spans="1:8" ht="13.15" customHeight="1" x14ac:dyDescent="0.2">
      <c r="A616" s="31" t="str">
        <f>IF(C616="","","SECTION:")</f>
        <v>SECTION:</v>
      </c>
      <c r="B616" s="32"/>
      <c r="C616" s="74" t="s">
        <v>409</v>
      </c>
      <c r="D616" s="75"/>
      <c r="E616" s="75"/>
      <c r="F616" s="75"/>
      <c r="G616" s="75"/>
    </row>
    <row r="617" spans="1:8" ht="28.5" customHeight="1" x14ac:dyDescent="0.2">
      <c r="A617" s="33" t="s">
        <v>2</v>
      </c>
      <c r="B617" s="76" t="s">
        <v>45</v>
      </c>
      <c r="C617" s="77"/>
      <c r="D617" s="34" t="s">
        <v>0</v>
      </c>
      <c r="E617" s="35" t="s">
        <v>308</v>
      </c>
      <c r="F617" s="35" t="s">
        <v>164</v>
      </c>
      <c r="G617" s="35" t="s">
        <v>348</v>
      </c>
      <c r="H617" s="54" t="s">
        <v>239</v>
      </c>
    </row>
    <row r="618" spans="1:8" ht="4.5" customHeight="1" x14ac:dyDescent="0.2">
      <c r="A618" s="36"/>
      <c r="B618" s="78"/>
      <c r="C618" s="79"/>
      <c r="D618" s="37"/>
      <c r="E618" s="38"/>
      <c r="F618" s="38"/>
      <c r="G618" s="38"/>
    </row>
    <row r="619" spans="1:8" ht="22.15" customHeight="1" x14ac:dyDescent="0.2">
      <c r="A619" s="39" t="s">
        <v>412</v>
      </c>
      <c r="B619" s="82" t="s">
        <v>611</v>
      </c>
      <c r="C619" s="81"/>
      <c r="D619" s="40" t="s">
        <v>3</v>
      </c>
      <c r="E619" s="41"/>
      <c r="F619" s="42"/>
      <c r="G619" s="42"/>
      <c r="H619" s="55" t="s">
        <v>454</v>
      </c>
    </row>
    <row r="620" spans="1:8" ht="33.200000000000003" customHeight="1" x14ac:dyDescent="0.2">
      <c r="A620" s="39" t="s">
        <v>4</v>
      </c>
      <c r="B620" s="82" t="s">
        <v>141</v>
      </c>
      <c r="C620" s="81"/>
      <c r="D620" s="40" t="s">
        <v>3</v>
      </c>
      <c r="E620" s="41"/>
      <c r="F620" s="42"/>
      <c r="G620" s="42"/>
      <c r="H620" s="55" t="s">
        <v>497</v>
      </c>
    </row>
    <row r="621" spans="1:8" ht="22.15" customHeight="1" x14ac:dyDescent="0.2">
      <c r="A621" s="39" t="s">
        <v>612</v>
      </c>
      <c r="B621" s="82" t="s">
        <v>142</v>
      </c>
      <c r="C621" s="81"/>
      <c r="D621" s="40" t="s">
        <v>13</v>
      </c>
      <c r="E621" s="43">
        <v>3100</v>
      </c>
      <c r="F621" s="44"/>
      <c r="G621" s="42"/>
      <c r="H621" s="55" t="s">
        <v>32</v>
      </c>
    </row>
    <row r="622" spans="1:8" ht="33.200000000000003" customHeight="1" x14ac:dyDescent="0.2">
      <c r="A622" s="39" t="s">
        <v>3</v>
      </c>
      <c r="B622" s="82" t="s">
        <v>143</v>
      </c>
      <c r="C622" s="81"/>
      <c r="D622" s="40" t="s">
        <v>3</v>
      </c>
      <c r="E622" s="41"/>
      <c r="F622" s="42"/>
      <c r="G622" s="42"/>
      <c r="H622" s="55" t="s">
        <v>534</v>
      </c>
    </row>
    <row r="623" spans="1:8" ht="22.15" customHeight="1" x14ac:dyDescent="0.2">
      <c r="A623" s="39" t="s">
        <v>54</v>
      </c>
      <c r="B623" s="82" t="s">
        <v>142</v>
      </c>
      <c r="C623" s="81"/>
      <c r="D623" s="40" t="s">
        <v>13</v>
      </c>
      <c r="E623" s="43">
        <v>3600</v>
      </c>
      <c r="F623" s="44"/>
      <c r="G623" s="42"/>
      <c r="H623" s="55" t="s">
        <v>103</v>
      </c>
    </row>
    <row r="624" spans="1:8" ht="13.15" customHeight="1" x14ac:dyDescent="0.2">
      <c r="A624" s="61"/>
      <c r="B624" s="69"/>
      <c r="C624" s="70"/>
      <c r="D624" s="62"/>
      <c r="E624" s="63"/>
      <c r="F624" s="63"/>
      <c r="G624" s="63"/>
    </row>
    <row r="625" spans="1:7" ht="13.15" customHeight="1" x14ac:dyDescent="0.2">
      <c r="A625" s="61"/>
      <c r="B625" s="69"/>
      <c r="C625" s="70"/>
      <c r="D625" s="62"/>
      <c r="E625" s="63"/>
      <c r="F625" s="63"/>
      <c r="G625" s="63"/>
    </row>
    <row r="626" spans="1:7" ht="13.15" customHeight="1" x14ac:dyDescent="0.2">
      <c r="A626" s="61"/>
      <c r="B626" s="69"/>
      <c r="C626" s="70"/>
      <c r="D626" s="62"/>
      <c r="E626" s="63"/>
      <c r="F626" s="63"/>
      <c r="G626" s="63"/>
    </row>
    <row r="627" spans="1:7" ht="13.15" customHeight="1" x14ac:dyDescent="0.2">
      <c r="A627" s="61"/>
      <c r="B627" s="69"/>
      <c r="C627" s="70"/>
      <c r="D627" s="62"/>
      <c r="E627" s="63"/>
      <c r="F627" s="63"/>
      <c r="G627" s="63"/>
    </row>
    <row r="628" spans="1:7" ht="13.15" customHeight="1" x14ac:dyDescent="0.2">
      <c r="A628" s="61"/>
      <c r="B628" s="69"/>
      <c r="C628" s="70"/>
      <c r="D628" s="62"/>
      <c r="E628" s="63"/>
      <c r="F628" s="63"/>
      <c r="G628" s="63"/>
    </row>
    <row r="629" spans="1:7" ht="13.15" customHeight="1" x14ac:dyDescent="0.2">
      <c r="A629" s="61"/>
      <c r="B629" s="69"/>
      <c r="C629" s="70"/>
      <c r="D629" s="62"/>
      <c r="E629" s="63"/>
      <c r="F629" s="63"/>
      <c r="G629" s="63"/>
    </row>
    <row r="630" spans="1:7" ht="13.15" customHeight="1" x14ac:dyDescent="0.2">
      <c r="A630" s="61"/>
      <c r="B630" s="69"/>
      <c r="C630" s="70"/>
      <c r="D630" s="62"/>
      <c r="E630" s="63"/>
      <c r="F630" s="63"/>
      <c r="G630" s="63"/>
    </row>
    <row r="631" spans="1:7" ht="13.15" customHeight="1" x14ac:dyDescent="0.2">
      <c r="A631" s="61"/>
      <c r="B631" s="69"/>
      <c r="C631" s="70"/>
      <c r="D631" s="62"/>
      <c r="E631" s="63"/>
      <c r="F631" s="63"/>
      <c r="G631" s="63"/>
    </row>
    <row r="632" spans="1:7" ht="13.15" customHeight="1" x14ac:dyDescent="0.2">
      <c r="A632" s="61"/>
      <c r="B632" s="69"/>
      <c r="C632" s="70"/>
      <c r="D632" s="62"/>
      <c r="E632" s="63"/>
      <c r="F632" s="63"/>
      <c r="G632" s="63"/>
    </row>
    <row r="633" spans="1:7" ht="13.15" customHeight="1" x14ac:dyDescent="0.2">
      <c r="A633" s="61"/>
      <c r="B633" s="69"/>
      <c r="C633" s="70"/>
      <c r="D633" s="62"/>
      <c r="E633" s="63"/>
      <c r="F633" s="63"/>
      <c r="G633" s="63"/>
    </row>
    <row r="634" spans="1:7" ht="13.15" customHeight="1" x14ac:dyDescent="0.2">
      <c r="A634" s="61"/>
      <c r="B634" s="69"/>
      <c r="C634" s="70"/>
      <c r="D634" s="62"/>
      <c r="E634" s="63"/>
      <c r="F634" s="63"/>
      <c r="G634" s="63"/>
    </row>
    <row r="635" spans="1:7" ht="13.15" customHeight="1" x14ac:dyDescent="0.2">
      <c r="A635" s="61"/>
      <c r="B635" s="69"/>
      <c r="C635" s="70"/>
      <c r="D635" s="62"/>
      <c r="E635" s="63"/>
      <c r="F635" s="63"/>
      <c r="G635" s="63"/>
    </row>
    <row r="636" spans="1:7" ht="13.15" customHeight="1" x14ac:dyDescent="0.2">
      <c r="A636" s="61"/>
      <c r="B636" s="69"/>
      <c r="C636" s="70"/>
      <c r="D636" s="62"/>
      <c r="E636" s="63"/>
      <c r="F636" s="63"/>
      <c r="G636" s="63"/>
    </row>
    <row r="637" spans="1:7" ht="13.15" customHeight="1" x14ac:dyDescent="0.2">
      <c r="A637" s="61"/>
      <c r="B637" s="69"/>
      <c r="C637" s="70"/>
      <c r="D637" s="62"/>
      <c r="E637" s="63"/>
      <c r="F637" s="63"/>
      <c r="G637" s="63"/>
    </row>
    <row r="638" spans="1:7" ht="13.15" customHeight="1" x14ac:dyDescent="0.2">
      <c r="A638" s="61"/>
      <c r="B638" s="69"/>
      <c r="C638" s="70"/>
      <c r="D638" s="62"/>
      <c r="E638" s="63"/>
      <c r="F638" s="63"/>
      <c r="G638" s="63"/>
    </row>
    <row r="639" spans="1:7" ht="13.15" customHeight="1" x14ac:dyDescent="0.2">
      <c r="A639" s="61"/>
      <c r="B639" s="69"/>
      <c r="C639" s="70"/>
      <c r="D639" s="62"/>
      <c r="E639" s="63"/>
      <c r="F639" s="63"/>
      <c r="G639" s="63"/>
    </row>
    <row r="640" spans="1:7" ht="13.15" customHeight="1" x14ac:dyDescent="0.2">
      <c r="A640" s="61"/>
      <c r="B640" s="69"/>
      <c r="C640" s="70"/>
      <c r="D640" s="62"/>
      <c r="E640" s="63"/>
      <c r="F640" s="63"/>
      <c r="G640" s="63"/>
    </row>
    <row r="641" spans="1:7" ht="13.15" customHeight="1" x14ac:dyDescent="0.2">
      <c r="A641" s="61"/>
      <c r="B641" s="69"/>
      <c r="C641" s="70"/>
      <c r="D641" s="62"/>
      <c r="E641" s="63"/>
      <c r="F641" s="63"/>
      <c r="G641" s="63"/>
    </row>
    <row r="642" spans="1:7" ht="13.15" customHeight="1" x14ac:dyDescent="0.2">
      <c r="A642" s="61"/>
      <c r="B642" s="69"/>
      <c r="C642" s="70"/>
      <c r="D642" s="62"/>
      <c r="E642" s="63"/>
      <c r="F642" s="63"/>
      <c r="G642" s="63"/>
    </row>
    <row r="643" spans="1:7" ht="13.15" customHeight="1" x14ac:dyDescent="0.2">
      <c r="A643" s="61"/>
      <c r="B643" s="69"/>
      <c r="C643" s="70"/>
      <c r="D643" s="62"/>
      <c r="E643" s="63"/>
      <c r="F643" s="63"/>
      <c r="G643" s="63"/>
    </row>
    <row r="644" spans="1:7" ht="13.15" customHeight="1" x14ac:dyDescent="0.2">
      <c r="A644" s="61"/>
      <c r="B644" s="69"/>
      <c r="C644" s="70"/>
      <c r="D644" s="62"/>
      <c r="E644" s="63"/>
      <c r="F644" s="63"/>
      <c r="G644" s="63"/>
    </row>
    <row r="645" spans="1:7" ht="13.15" customHeight="1" x14ac:dyDescent="0.2">
      <c r="A645" s="61"/>
      <c r="B645" s="69"/>
      <c r="C645" s="70"/>
      <c r="D645" s="62"/>
      <c r="E645" s="63"/>
      <c r="F645" s="63"/>
      <c r="G645" s="63"/>
    </row>
    <row r="646" spans="1:7" ht="13.15" customHeight="1" x14ac:dyDescent="0.2">
      <c r="A646" s="61"/>
      <c r="B646" s="69"/>
      <c r="C646" s="70"/>
      <c r="D646" s="62"/>
      <c r="E646" s="63"/>
      <c r="F646" s="63"/>
      <c r="G646" s="63"/>
    </row>
    <row r="647" spans="1:7" ht="13.15" customHeight="1" x14ac:dyDescent="0.2">
      <c r="A647" s="61"/>
      <c r="B647" s="69"/>
      <c r="C647" s="70"/>
      <c r="D647" s="62"/>
      <c r="E647" s="63"/>
      <c r="F647" s="63"/>
      <c r="G647" s="63"/>
    </row>
    <row r="648" spans="1:7" ht="13.15" customHeight="1" x14ac:dyDescent="0.2">
      <c r="A648" s="61"/>
      <c r="B648" s="69"/>
      <c r="C648" s="70"/>
      <c r="D648" s="62"/>
      <c r="E648" s="63"/>
      <c r="F648" s="63"/>
      <c r="G648" s="63"/>
    </row>
    <row r="649" spans="1:7" ht="13.15" customHeight="1" x14ac:dyDescent="0.2">
      <c r="A649" s="61"/>
      <c r="B649" s="69"/>
      <c r="C649" s="70"/>
      <c r="D649" s="62"/>
      <c r="E649" s="63"/>
      <c r="F649" s="63"/>
      <c r="G649" s="63"/>
    </row>
    <row r="650" spans="1:7" ht="13.15" customHeight="1" x14ac:dyDescent="0.2">
      <c r="A650" s="61"/>
      <c r="B650" s="69"/>
      <c r="C650" s="70"/>
      <c r="D650" s="62"/>
      <c r="E650" s="63"/>
      <c r="F650" s="63"/>
      <c r="G650" s="63"/>
    </row>
    <row r="651" spans="1:7" ht="13.15" customHeight="1" x14ac:dyDescent="0.2">
      <c r="A651" s="61"/>
      <c r="B651" s="69"/>
      <c r="C651" s="70"/>
      <c r="D651" s="62"/>
      <c r="E651" s="63"/>
      <c r="F651" s="63"/>
      <c r="G651" s="63"/>
    </row>
    <row r="652" spans="1:7" ht="13.15" customHeight="1" x14ac:dyDescent="0.2">
      <c r="A652" s="61"/>
      <c r="B652" s="69"/>
      <c r="C652" s="70"/>
      <c r="D652" s="62"/>
      <c r="E652" s="63"/>
      <c r="F652" s="63"/>
      <c r="G652" s="63"/>
    </row>
    <row r="653" spans="1:7" ht="13.15" customHeight="1" x14ac:dyDescent="0.2">
      <c r="A653" s="61"/>
      <c r="B653" s="69"/>
      <c r="C653" s="70"/>
      <c r="D653" s="62"/>
      <c r="E653" s="63"/>
      <c r="F653" s="63"/>
      <c r="G653" s="63"/>
    </row>
    <row r="654" spans="1:7" ht="13.15" customHeight="1" x14ac:dyDescent="0.2">
      <c r="A654" s="61"/>
      <c r="B654" s="69"/>
      <c r="C654" s="70"/>
      <c r="D654" s="62"/>
      <c r="E654" s="63"/>
      <c r="F654" s="63"/>
      <c r="G654" s="63"/>
    </row>
    <row r="655" spans="1:7" ht="13.15" customHeight="1" x14ac:dyDescent="0.2">
      <c r="A655" s="61"/>
      <c r="B655" s="69"/>
      <c r="C655" s="70"/>
      <c r="D655" s="62"/>
      <c r="E655" s="63"/>
      <c r="F655" s="63"/>
      <c r="G655" s="63"/>
    </row>
    <row r="656" spans="1:7" ht="13.15" customHeight="1" x14ac:dyDescent="0.2">
      <c r="A656" s="61"/>
      <c r="B656" s="69"/>
      <c r="C656" s="70"/>
      <c r="D656" s="62"/>
      <c r="E656" s="63"/>
      <c r="F656" s="63"/>
      <c r="G656" s="63"/>
    </row>
    <row r="657" spans="1:7" ht="13.15" customHeight="1" x14ac:dyDescent="0.2">
      <c r="A657" s="61"/>
      <c r="B657" s="69"/>
      <c r="C657" s="70"/>
      <c r="D657" s="62"/>
      <c r="E657" s="63"/>
      <c r="F657" s="63"/>
      <c r="G657" s="63"/>
    </row>
    <row r="658" spans="1:7" ht="13.15" customHeight="1" x14ac:dyDescent="0.2">
      <c r="A658" s="61"/>
      <c r="B658" s="69"/>
      <c r="C658" s="70"/>
      <c r="D658" s="62"/>
      <c r="E658" s="63"/>
      <c r="F658" s="63"/>
      <c r="G658" s="63"/>
    </row>
    <row r="659" spans="1:7" ht="13.15" customHeight="1" x14ac:dyDescent="0.2">
      <c r="A659" s="61"/>
      <c r="B659" s="69"/>
      <c r="C659" s="70"/>
      <c r="D659" s="62"/>
      <c r="E659" s="63"/>
      <c r="F659" s="63"/>
      <c r="G659" s="63"/>
    </row>
    <row r="660" spans="1:7" ht="13.15" customHeight="1" x14ac:dyDescent="0.2">
      <c r="A660" s="61"/>
      <c r="B660" s="69"/>
      <c r="C660" s="70"/>
      <c r="D660" s="62"/>
      <c r="E660" s="63"/>
      <c r="F660" s="63"/>
      <c r="G660" s="63"/>
    </row>
    <row r="661" spans="1:7" ht="13.15" customHeight="1" x14ac:dyDescent="0.2">
      <c r="A661" s="61"/>
      <c r="B661" s="69"/>
      <c r="C661" s="70"/>
      <c r="D661" s="62"/>
      <c r="E661" s="63"/>
      <c r="F661" s="63"/>
      <c r="G661" s="63"/>
    </row>
    <row r="662" spans="1:7" ht="13.15" customHeight="1" x14ac:dyDescent="0.2">
      <c r="A662" s="61"/>
      <c r="B662" s="69"/>
      <c r="C662" s="70"/>
      <c r="D662" s="62"/>
      <c r="E662" s="63"/>
      <c r="F662" s="63"/>
      <c r="G662" s="63"/>
    </row>
    <row r="663" spans="1:7" ht="13.15" customHeight="1" x14ac:dyDescent="0.2">
      <c r="A663" s="61"/>
      <c r="B663" s="69"/>
      <c r="C663" s="70"/>
      <c r="D663" s="62"/>
      <c r="E663" s="63"/>
      <c r="F663" s="63"/>
      <c r="G663" s="63"/>
    </row>
    <row r="664" spans="1:7" ht="13.15" customHeight="1" x14ac:dyDescent="0.2">
      <c r="A664" s="61"/>
      <c r="B664" s="69"/>
      <c r="C664" s="70"/>
      <c r="D664" s="62"/>
      <c r="E664" s="63"/>
      <c r="F664" s="63"/>
      <c r="G664" s="63"/>
    </row>
    <row r="665" spans="1:7" ht="11.25" customHeight="1" x14ac:dyDescent="0.2">
      <c r="A665" s="61"/>
      <c r="B665" s="69"/>
      <c r="C665" s="70"/>
      <c r="D665" s="62"/>
      <c r="E665" s="63"/>
      <c r="F665" s="63"/>
      <c r="G665" s="63"/>
    </row>
    <row r="666" spans="1:7" ht="18" customHeight="1" x14ac:dyDescent="0.2">
      <c r="A666" s="64" t="str">
        <f>"TOTAL FOR " &amp; UPPER("Section") &amp; "  3600 CARRIED FORWARD TO SUMMARY"</f>
        <v>TOTAL FOR SECTION  3600 CARRIED FORWARD TO SUMMARY</v>
      </c>
      <c r="B666" s="50"/>
      <c r="C666" s="50"/>
      <c r="D666" s="50"/>
      <c r="E666" s="50"/>
      <c r="F666" s="65"/>
      <c r="G666" s="66"/>
    </row>
    <row r="667" spans="1:7" ht="15.95" customHeight="1" x14ac:dyDescent="0.2">
      <c r="A667" s="71" t="s">
        <v>33</v>
      </c>
      <c r="B667" s="71"/>
      <c r="C667" s="71"/>
      <c r="D667" s="71"/>
      <c r="E667" s="71"/>
      <c r="F667" s="71"/>
      <c r="G667" s="71"/>
    </row>
    <row r="668" spans="1:7" ht="13.15" customHeight="1" x14ac:dyDescent="0.2">
      <c r="A668" s="31" t="s">
        <v>84</v>
      </c>
      <c r="B668" s="32"/>
      <c r="C668" s="31" t="s">
        <v>396</v>
      </c>
      <c r="D668" s="32"/>
      <c r="E668" s="32"/>
      <c r="F668" s="32"/>
      <c r="G668" s="52" t="str">
        <f>UPPER("Schedule")</f>
        <v>SCHEDULE</v>
      </c>
    </row>
    <row r="669" spans="1:7" ht="13.15" customHeight="1" x14ac:dyDescent="0.2">
      <c r="A669" s="31" t="str">
        <f>IF(C669="","","CONTRACT TITLE: ")</f>
        <v xml:space="preserve">CONTRACT TITLE: </v>
      </c>
      <c r="B669" s="31"/>
      <c r="C669" s="72" t="s">
        <v>238</v>
      </c>
      <c r="D669" s="72"/>
      <c r="E669" s="72"/>
      <c r="F669" s="72"/>
      <c r="G669" s="72"/>
    </row>
    <row r="670" spans="1:7" ht="13.15" customHeight="1" x14ac:dyDescent="0.2">
      <c r="A670" s="31" t="str">
        <f>IF((B670&amp;C670)="","",UPPER("SCHEDULE:"))</f>
        <v>SCHEDULE:</v>
      </c>
      <c r="B670" s="32"/>
      <c r="C670" s="73" t="s">
        <v>436</v>
      </c>
      <c r="D670" s="73"/>
      <c r="E670" s="73"/>
      <c r="F670" s="73"/>
      <c r="G670" s="73"/>
    </row>
    <row r="671" spans="1:7" ht="13.15" hidden="1" customHeight="1" x14ac:dyDescent="0.2">
      <c r="A671" s="31" t="str">
        <f>IF(C671="","","SERIES:")</f>
        <v>SERIES:</v>
      </c>
      <c r="B671" s="32"/>
      <c r="C671" s="73" t="s">
        <v>436</v>
      </c>
      <c r="D671" s="73"/>
      <c r="E671" s="73"/>
      <c r="F671" s="73"/>
      <c r="G671" s="73"/>
    </row>
    <row r="672" spans="1:7" ht="13.15" customHeight="1" x14ac:dyDescent="0.2">
      <c r="A672" s="31" t="str">
        <f>IF(C672="","","SECTION:")</f>
        <v>SECTION:</v>
      </c>
      <c r="B672" s="32"/>
      <c r="C672" s="74" t="s">
        <v>371</v>
      </c>
      <c r="D672" s="75"/>
      <c r="E672" s="75"/>
      <c r="F672" s="75"/>
      <c r="G672" s="75"/>
    </row>
    <row r="673" spans="1:8" ht="28.5" customHeight="1" x14ac:dyDescent="0.2">
      <c r="A673" s="33" t="s">
        <v>2</v>
      </c>
      <c r="B673" s="76" t="s">
        <v>45</v>
      </c>
      <c r="C673" s="77"/>
      <c r="D673" s="34" t="s">
        <v>0</v>
      </c>
      <c r="E673" s="35" t="s">
        <v>308</v>
      </c>
      <c r="F673" s="35" t="s">
        <v>164</v>
      </c>
      <c r="G673" s="35" t="s">
        <v>348</v>
      </c>
      <c r="H673" s="54" t="s">
        <v>239</v>
      </c>
    </row>
    <row r="674" spans="1:8" ht="4.5" customHeight="1" x14ac:dyDescent="0.2">
      <c r="A674" s="36"/>
      <c r="B674" s="78"/>
      <c r="C674" s="79"/>
      <c r="D674" s="37"/>
      <c r="E674" s="38"/>
      <c r="F674" s="38"/>
      <c r="G674" s="38"/>
    </row>
    <row r="675" spans="1:8" ht="22.15" customHeight="1" x14ac:dyDescent="0.2">
      <c r="A675" s="39" t="s">
        <v>535</v>
      </c>
      <c r="B675" s="82" t="s">
        <v>287</v>
      </c>
      <c r="C675" s="81"/>
      <c r="D675" s="40" t="s">
        <v>3</v>
      </c>
      <c r="E675" s="41"/>
      <c r="F675" s="42"/>
      <c r="G675" s="42"/>
      <c r="H675" s="55" t="s">
        <v>282</v>
      </c>
    </row>
    <row r="676" spans="1:8" ht="22.15" customHeight="1" x14ac:dyDescent="0.2">
      <c r="A676" s="39" t="s">
        <v>272</v>
      </c>
      <c r="B676" s="82" t="s">
        <v>144</v>
      </c>
      <c r="C676" s="81"/>
      <c r="D676" s="40" t="s">
        <v>3</v>
      </c>
      <c r="E676" s="41"/>
      <c r="F676" s="42"/>
      <c r="G676" s="42"/>
      <c r="H676" s="55" t="s">
        <v>186</v>
      </c>
    </row>
    <row r="677" spans="1:8" ht="22.15" customHeight="1" x14ac:dyDescent="0.2">
      <c r="A677" s="39" t="s">
        <v>167</v>
      </c>
      <c r="B677" s="82" t="s">
        <v>455</v>
      </c>
      <c r="C677" s="81"/>
      <c r="D677" s="40" t="s">
        <v>488</v>
      </c>
      <c r="E677" s="43">
        <v>100</v>
      </c>
      <c r="F677" s="44"/>
      <c r="G677" s="42"/>
      <c r="H677" s="55" t="s">
        <v>372</v>
      </c>
    </row>
    <row r="678" spans="1:8" ht="22.15" customHeight="1" x14ac:dyDescent="0.2">
      <c r="A678" s="39" t="s">
        <v>4</v>
      </c>
      <c r="B678" s="82" t="s">
        <v>456</v>
      </c>
      <c r="C678" s="81"/>
      <c r="D678" s="40" t="s">
        <v>488</v>
      </c>
      <c r="E678" s="43">
        <v>175</v>
      </c>
      <c r="F678" s="44"/>
      <c r="G678" s="42"/>
      <c r="H678" s="55" t="s">
        <v>259</v>
      </c>
    </row>
    <row r="679" spans="1:8" ht="13.15" customHeight="1" x14ac:dyDescent="0.2">
      <c r="A679" s="61"/>
      <c r="B679" s="69"/>
      <c r="C679" s="70"/>
      <c r="D679" s="62"/>
      <c r="E679" s="63"/>
      <c r="F679" s="63"/>
      <c r="G679" s="63"/>
    </row>
    <row r="680" spans="1:8" ht="13.15" customHeight="1" x14ac:dyDescent="0.2">
      <c r="A680" s="61"/>
      <c r="B680" s="69"/>
      <c r="C680" s="70"/>
      <c r="D680" s="62"/>
      <c r="E680" s="63"/>
      <c r="F680" s="63"/>
      <c r="G680" s="63"/>
    </row>
    <row r="681" spans="1:8" ht="13.15" customHeight="1" x14ac:dyDescent="0.2">
      <c r="A681" s="61"/>
      <c r="B681" s="69"/>
      <c r="C681" s="70"/>
      <c r="D681" s="62"/>
      <c r="E681" s="63"/>
      <c r="F681" s="63"/>
      <c r="G681" s="63"/>
    </row>
    <row r="682" spans="1:8" ht="13.15" customHeight="1" x14ac:dyDescent="0.2">
      <c r="A682" s="61"/>
      <c r="B682" s="69"/>
      <c r="C682" s="70"/>
      <c r="D682" s="62"/>
      <c r="E682" s="63"/>
      <c r="F682" s="63"/>
      <c r="G682" s="63"/>
    </row>
    <row r="683" spans="1:8" ht="13.15" customHeight="1" x14ac:dyDescent="0.2">
      <c r="A683" s="61"/>
      <c r="B683" s="69"/>
      <c r="C683" s="70"/>
      <c r="D683" s="62"/>
      <c r="E683" s="63"/>
      <c r="F683" s="63"/>
      <c r="G683" s="63"/>
    </row>
    <row r="684" spans="1:8" ht="13.15" customHeight="1" x14ac:dyDescent="0.2">
      <c r="A684" s="61"/>
      <c r="B684" s="69"/>
      <c r="C684" s="70"/>
      <c r="D684" s="62"/>
      <c r="E684" s="63"/>
      <c r="F684" s="63"/>
      <c r="G684" s="63"/>
    </row>
    <row r="685" spans="1:8" ht="13.15" customHeight="1" x14ac:dyDescent="0.2">
      <c r="A685" s="61"/>
      <c r="B685" s="69"/>
      <c r="C685" s="70"/>
      <c r="D685" s="62"/>
      <c r="E685" s="63"/>
      <c r="F685" s="63"/>
      <c r="G685" s="63"/>
    </row>
    <row r="686" spans="1:8" ht="13.15" customHeight="1" x14ac:dyDescent="0.2">
      <c r="A686" s="61"/>
      <c r="B686" s="69"/>
      <c r="C686" s="70"/>
      <c r="D686" s="62"/>
      <c r="E686" s="63"/>
      <c r="F686" s="63"/>
      <c r="G686" s="63"/>
    </row>
    <row r="687" spans="1:8" ht="13.15" customHeight="1" x14ac:dyDescent="0.2">
      <c r="A687" s="61"/>
      <c r="B687" s="69"/>
      <c r="C687" s="70"/>
      <c r="D687" s="62"/>
      <c r="E687" s="63"/>
      <c r="F687" s="63"/>
      <c r="G687" s="63"/>
    </row>
    <row r="688" spans="1:8" ht="13.15" customHeight="1" x14ac:dyDescent="0.2">
      <c r="A688" s="61"/>
      <c r="B688" s="69"/>
      <c r="C688" s="70"/>
      <c r="D688" s="62"/>
      <c r="E688" s="63"/>
      <c r="F688" s="63"/>
      <c r="G688" s="63"/>
    </row>
    <row r="689" spans="1:7" ht="13.15" customHeight="1" x14ac:dyDescent="0.2">
      <c r="A689" s="61"/>
      <c r="B689" s="69"/>
      <c r="C689" s="70"/>
      <c r="D689" s="62"/>
      <c r="E689" s="63"/>
      <c r="F689" s="63"/>
      <c r="G689" s="63"/>
    </row>
    <row r="690" spans="1:7" ht="13.15" customHeight="1" x14ac:dyDescent="0.2">
      <c r="A690" s="61"/>
      <c r="B690" s="69"/>
      <c r="C690" s="70"/>
      <c r="D690" s="62"/>
      <c r="E690" s="63"/>
      <c r="F690" s="63"/>
      <c r="G690" s="63"/>
    </row>
    <row r="691" spans="1:7" ht="13.15" customHeight="1" x14ac:dyDescent="0.2">
      <c r="A691" s="61"/>
      <c r="B691" s="69"/>
      <c r="C691" s="70"/>
      <c r="D691" s="62"/>
      <c r="E691" s="63"/>
      <c r="F691" s="63"/>
      <c r="G691" s="63"/>
    </row>
    <row r="692" spans="1:7" ht="13.15" customHeight="1" x14ac:dyDescent="0.2">
      <c r="A692" s="61"/>
      <c r="B692" s="69"/>
      <c r="C692" s="70"/>
      <c r="D692" s="62"/>
      <c r="E692" s="63"/>
      <c r="F692" s="63"/>
      <c r="G692" s="63"/>
    </row>
    <row r="693" spans="1:7" ht="13.15" customHeight="1" x14ac:dyDescent="0.2">
      <c r="A693" s="61"/>
      <c r="B693" s="69"/>
      <c r="C693" s="70"/>
      <c r="D693" s="62"/>
      <c r="E693" s="63"/>
      <c r="F693" s="63"/>
      <c r="G693" s="63"/>
    </row>
    <row r="694" spans="1:7" ht="13.15" customHeight="1" x14ac:dyDescent="0.2">
      <c r="A694" s="61"/>
      <c r="B694" s="69"/>
      <c r="C694" s="70"/>
      <c r="D694" s="62"/>
      <c r="E694" s="63"/>
      <c r="F694" s="63"/>
      <c r="G694" s="63"/>
    </row>
    <row r="695" spans="1:7" ht="13.15" customHeight="1" x14ac:dyDescent="0.2">
      <c r="A695" s="61"/>
      <c r="B695" s="69"/>
      <c r="C695" s="70"/>
      <c r="D695" s="62"/>
      <c r="E695" s="63"/>
      <c r="F695" s="63"/>
      <c r="G695" s="63"/>
    </row>
    <row r="696" spans="1:7" ht="13.15" customHeight="1" x14ac:dyDescent="0.2">
      <c r="A696" s="61"/>
      <c r="B696" s="69"/>
      <c r="C696" s="70"/>
      <c r="D696" s="62"/>
      <c r="E696" s="63"/>
      <c r="F696" s="63"/>
      <c r="G696" s="63"/>
    </row>
    <row r="697" spans="1:7" ht="13.15" customHeight="1" x14ac:dyDescent="0.2">
      <c r="A697" s="61"/>
      <c r="B697" s="69"/>
      <c r="C697" s="70"/>
      <c r="D697" s="62"/>
      <c r="E697" s="63"/>
      <c r="F697" s="63"/>
      <c r="G697" s="63"/>
    </row>
    <row r="698" spans="1:7" ht="13.15" customHeight="1" x14ac:dyDescent="0.2">
      <c r="A698" s="61"/>
      <c r="B698" s="69"/>
      <c r="C698" s="70"/>
      <c r="D698" s="62"/>
      <c r="E698" s="63"/>
      <c r="F698" s="63"/>
      <c r="G698" s="63"/>
    </row>
    <row r="699" spans="1:7" ht="13.15" customHeight="1" x14ac:dyDescent="0.2">
      <c r="A699" s="61"/>
      <c r="B699" s="69"/>
      <c r="C699" s="70"/>
      <c r="D699" s="62"/>
      <c r="E699" s="63"/>
      <c r="F699" s="63"/>
      <c r="G699" s="63"/>
    </row>
    <row r="700" spans="1:7" ht="13.15" customHeight="1" x14ac:dyDescent="0.2">
      <c r="A700" s="61"/>
      <c r="B700" s="69"/>
      <c r="C700" s="70"/>
      <c r="D700" s="62"/>
      <c r="E700" s="63"/>
      <c r="F700" s="63"/>
      <c r="G700" s="63"/>
    </row>
    <row r="701" spans="1:7" ht="13.15" customHeight="1" x14ac:dyDescent="0.2">
      <c r="A701" s="61"/>
      <c r="B701" s="69"/>
      <c r="C701" s="70"/>
      <c r="D701" s="62"/>
      <c r="E701" s="63"/>
      <c r="F701" s="63"/>
      <c r="G701" s="63"/>
    </row>
    <row r="702" spans="1:7" ht="13.15" customHeight="1" x14ac:dyDescent="0.2">
      <c r="A702" s="61"/>
      <c r="B702" s="69"/>
      <c r="C702" s="70"/>
      <c r="D702" s="62"/>
      <c r="E702" s="63"/>
      <c r="F702" s="63"/>
      <c r="G702" s="63"/>
    </row>
    <row r="703" spans="1:7" ht="13.15" customHeight="1" x14ac:dyDescent="0.2">
      <c r="A703" s="61"/>
      <c r="B703" s="69"/>
      <c r="C703" s="70"/>
      <c r="D703" s="62"/>
      <c r="E703" s="63"/>
      <c r="F703" s="63"/>
      <c r="G703" s="63"/>
    </row>
    <row r="704" spans="1:7" ht="13.15" customHeight="1" x14ac:dyDescent="0.2">
      <c r="A704" s="61"/>
      <c r="B704" s="69"/>
      <c r="C704" s="70"/>
      <c r="D704" s="62"/>
      <c r="E704" s="63"/>
      <c r="F704" s="63"/>
      <c r="G704" s="63"/>
    </row>
    <row r="705" spans="1:7" ht="13.15" customHeight="1" x14ac:dyDescent="0.2">
      <c r="A705" s="61"/>
      <c r="B705" s="69"/>
      <c r="C705" s="70"/>
      <c r="D705" s="62"/>
      <c r="E705" s="63"/>
      <c r="F705" s="63"/>
      <c r="G705" s="63"/>
    </row>
    <row r="706" spans="1:7" ht="13.15" customHeight="1" x14ac:dyDescent="0.2">
      <c r="A706" s="61"/>
      <c r="B706" s="69"/>
      <c r="C706" s="70"/>
      <c r="D706" s="62"/>
      <c r="E706" s="63"/>
      <c r="F706" s="63"/>
      <c r="G706" s="63"/>
    </row>
    <row r="707" spans="1:7" ht="13.15" customHeight="1" x14ac:dyDescent="0.2">
      <c r="A707" s="61"/>
      <c r="B707" s="69"/>
      <c r="C707" s="70"/>
      <c r="D707" s="62"/>
      <c r="E707" s="63"/>
      <c r="F707" s="63"/>
      <c r="G707" s="63"/>
    </row>
    <row r="708" spans="1:7" ht="13.15" customHeight="1" x14ac:dyDescent="0.2">
      <c r="A708" s="61"/>
      <c r="B708" s="69"/>
      <c r="C708" s="70"/>
      <c r="D708" s="62"/>
      <c r="E708" s="63"/>
      <c r="F708" s="63"/>
      <c r="G708" s="63"/>
    </row>
    <row r="709" spans="1:7" ht="13.15" customHeight="1" x14ac:dyDescent="0.2">
      <c r="A709" s="61"/>
      <c r="B709" s="69"/>
      <c r="C709" s="70"/>
      <c r="D709" s="62"/>
      <c r="E709" s="63"/>
      <c r="F709" s="63"/>
      <c r="G709" s="63"/>
    </row>
    <row r="710" spans="1:7" ht="13.15" customHeight="1" x14ac:dyDescent="0.2">
      <c r="A710" s="61"/>
      <c r="B710" s="69"/>
      <c r="C710" s="70"/>
      <c r="D710" s="62"/>
      <c r="E710" s="63"/>
      <c r="F710" s="63"/>
      <c r="G710" s="63"/>
    </row>
    <row r="711" spans="1:7" ht="13.15" customHeight="1" x14ac:dyDescent="0.2">
      <c r="A711" s="61"/>
      <c r="B711" s="69"/>
      <c r="C711" s="70"/>
      <c r="D711" s="62"/>
      <c r="E711" s="63"/>
      <c r="F711" s="63"/>
      <c r="G711" s="63"/>
    </row>
    <row r="712" spans="1:7" ht="13.15" customHeight="1" x14ac:dyDescent="0.2">
      <c r="A712" s="61"/>
      <c r="B712" s="69"/>
      <c r="C712" s="70"/>
      <c r="D712" s="62"/>
      <c r="E712" s="63"/>
      <c r="F712" s="63"/>
      <c r="G712" s="63"/>
    </row>
    <row r="713" spans="1:7" ht="13.15" customHeight="1" x14ac:dyDescent="0.2">
      <c r="A713" s="61"/>
      <c r="B713" s="69"/>
      <c r="C713" s="70"/>
      <c r="D713" s="62"/>
      <c r="E713" s="63"/>
      <c r="F713" s="63"/>
      <c r="G713" s="63"/>
    </row>
    <row r="714" spans="1:7" ht="13.15" customHeight="1" x14ac:dyDescent="0.2">
      <c r="A714" s="61"/>
      <c r="B714" s="69"/>
      <c r="C714" s="70"/>
      <c r="D714" s="62"/>
      <c r="E714" s="63"/>
      <c r="F714" s="63"/>
      <c r="G714" s="63"/>
    </row>
    <row r="715" spans="1:7" ht="13.15" customHeight="1" x14ac:dyDescent="0.2">
      <c r="A715" s="61"/>
      <c r="B715" s="69"/>
      <c r="C715" s="70"/>
      <c r="D715" s="62"/>
      <c r="E715" s="63"/>
      <c r="F715" s="63"/>
      <c r="G715" s="63"/>
    </row>
    <row r="716" spans="1:7" ht="13.15" customHeight="1" x14ac:dyDescent="0.2">
      <c r="A716" s="61"/>
      <c r="B716" s="69"/>
      <c r="C716" s="70"/>
      <c r="D716" s="62"/>
      <c r="E716" s="63"/>
      <c r="F716" s="63"/>
      <c r="G716" s="63"/>
    </row>
    <row r="717" spans="1:7" ht="13.15" customHeight="1" x14ac:dyDescent="0.2">
      <c r="A717" s="61"/>
      <c r="B717" s="69"/>
      <c r="C717" s="70"/>
      <c r="D717" s="62"/>
      <c r="E717" s="63"/>
      <c r="F717" s="63"/>
      <c r="G717" s="63"/>
    </row>
    <row r="718" spans="1:7" ht="13.15" customHeight="1" x14ac:dyDescent="0.2">
      <c r="A718" s="61"/>
      <c r="B718" s="69"/>
      <c r="C718" s="70"/>
      <c r="D718" s="62"/>
      <c r="E718" s="63"/>
      <c r="F718" s="63"/>
      <c r="G718" s="63"/>
    </row>
    <row r="719" spans="1:7" ht="13.15" customHeight="1" x14ac:dyDescent="0.2">
      <c r="A719" s="61"/>
      <c r="B719" s="69"/>
      <c r="C719" s="70"/>
      <c r="D719" s="62"/>
      <c r="E719" s="63"/>
      <c r="F719" s="63"/>
      <c r="G719" s="63"/>
    </row>
    <row r="720" spans="1:7" ht="13.15" customHeight="1" x14ac:dyDescent="0.2">
      <c r="A720" s="61"/>
      <c r="B720" s="69"/>
      <c r="C720" s="70"/>
      <c r="D720" s="62"/>
      <c r="E720" s="63"/>
      <c r="F720" s="63"/>
      <c r="G720" s="63"/>
    </row>
    <row r="721" spans="1:8" ht="13.15" customHeight="1" x14ac:dyDescent="0.2">
      <c r="A721" s="61"/>
      <c r="B721" s="69"/>
      <c r="C721" s="70"/>
      <c r="D721" s="62"/>
      <c r="E721" s="63"/>
      <c r="F721" s="63"/>
      <c r="G721" s="63"/>
    </row>
    <row r="722" spans="1:8" ht="13.15" customHeight="1" x14ac:dyDescent="0.2">
      <c r="A722" s="61"/>
      <c r="B722" s="69"/>
      <c r="C722" s="70"/>
      <c r="D722" s="62"/>
      <c r="E722" s="63"/>
      <c r="F722" s="63"/>
      <c r="G722" s="63"/>
    </row>
    <row r="723" spans="1:8" ht="13.15" customHeight="1" x14ac:dyDescent="0.2">
      <c r="A723" s="61"/>
      <c r="B723" s="69"/>
      <c r="C723" s="70"/>
      <c r="D723" s="62"/>
      <c r="E723" s="63"/>
      <c r="F723" s="63"/>
      <c r="G723" s="63"/>
    </row>
    <row r="724" spans="1:8" ht="3.6" customHeight="1" x14ac:dyDescent="0.2">
      <c r="A724" s="61"/>
      <c r="B724" s="69"/>
      <c r="C724" s="70"/>
      <c r="D724" s="62"/>
      <c r="E724" s="63"/>
      <c r="F724" s="63"/>
      <c r="G724" s="63"/>
    </row>
    <row r="725" spans="1:8" ht="18" customHeight="1" x14ac:dyDescent="0.2">
      <c r="A725" s="64" t="str">
        <f>"TOTAL FOR " &amp; UPPER("Section") &amp; "  5100 CARRIED FORWARD TO SUMMARY"</f>
        <v>TOTAL FOR SECTION  5100 CARRIED FORWARD TO SUMMARY</v>
      </c>
      <c r="B725" s="50"/>
      <c r="C725" s="50"/>
      <c r="D725" s="50"/>
      <c r="E725" s="50"/>
      <c r="F725" s="65"/>
      <c r="G725" s="66"/>
    </row>
    <row r="726" spans="1:8" ht="15.95" customHeight="1" x14ac:dyDescent="0.2">
      <c r="A726" s="71" t="s">
        <v>187</v>
      </c>
      <c r="B726" s="71"/>
      <c r="C726" s="71"/>
      <c r="D726" s="71"/>
      <c r="E726" s="71"/>
      <c r="F726" s="71"/>
      <c r="G726" s="71"/>
    </row>
    <row r="727" spans="1:8" ht="13.15" customHeight="1" x14ac:dyDescent="0.2">
      <c r="A727" s="31" t="s">
        <v>84</v>
      </c>
      <c r="B727" s="32"/>
      <c r="C727" s="31" t="s">
        <v>396</v>
      </c>
      <c r="D727" s="32"/>
      <c r="E727" s="32"/>
      <c r="F727" s="32"/>
      <c r="G727" s="52" t="str">
        <f>UPPER("Schedule")</f>
        <v>SCHEDULE</v>
      </c>
    </row>
    <row r="728" spans="1:8" ht="13.15" customHeight="1" x14ac:dyDescent="0.2">
      <c r="A728" s="31" t="str">
        <f>IF(C728="","","CONTRACT TITLE: ")</f>
        <v xml:space="preserve">CONTRACT TITLE: </v>
      </c>
      <c r="B728" s="31"/>
      <c r="C728" s="72" t="s">
        <v>238</v>
      </c>
      <c r="D728" s="72"/>
      <c r="E728" s="72"/>
      <c r="F728" s="72"/>
      <c r="G728" s="72"/>
    </row>
    <row r="729" spans="1:8" ht="13.15" customHeight="1" x14ac:dyDescent="0.2">
      <c r="A729" s="31" t="str">
        <f>IF((B729&amp;C729)="","",UPPER("SCHEDULE:"))</f>
        <v>SCHEDULE:</v>
      </c>
      <c r="B729" s="32"/>
      <c r="C729" s="73" t="s">
        <v>436</v>
      </c>
      <c r="D729" s="73"/>
      <c r="E729" s="73"/>
      <c r="F729" s="73"/>
      <c r="G729" s="73"/>
    </row>
    <row r="730" spans="1:8" ht="13.15" hidden="1" customHeight="1" x14ac:dyDescent="0.2">
      <c r="A730" s="31" t="str">
        <f>IF(C730="","","SERIES:")</f>
        <v>SERIES:</v>
      </c>
      <c r="B730" s="32"/>
      <c r="C730" s="73" t="s">
        <v>436</v>
      </c>
      <c r="D730" s="73"/>
      <c r="E730" s="73"/>
      <c r="F730" s="73"/>
      <c r="G730" s="73"/>
    </row>
    <row r="731" spans="1:8" ht="13.15" customHeight="1" x14ac:dyDescent="0.2">
      <c r="A731" s="31" t="str">
        <f>IF(C731="","","SECTION:")</f>
        <v>SECTION:</v>
      </c>
      <c r="B731" s="32"/>
      <c r="C731" s="74" t="s">
        <v>188</v>
      </c>
      <c r="D731" s="75"/>
      <c r="E731" s="75"/>
      <c r="F731" s="75"/>
      <c r="G731" s="75"/>
    </row>
    <row r="732" spans="1:8" ht="28.5" customHeight="1" x14ac:dyDescent="0.2">
      <c r="A732" s="33" t="s">
        <v>2</v>
      </c>
      <c r="B732" s="76" t="s">
        <v>45</v>
      </c>
      <c r="C732" s="77"/>
      <c r="D732" s="34" t="s">
        <v>0</v>
      </c>
      <c r="E732" s="35" t="s">
        <v>308</v>
      </c>
      <c r="F732" s="35" t="s">
        <v>164</v>
      </c>
      <c r="G732" s="35" t="s">
        <v>348</v>
      </c>
      <c r="H732" s="54" t="s">
        <v>239</v>
      </c>
    </row>
    <row r="733" spans="1:8" ht="4.5" customHeight="1" x14ac:dyDescent="0.2">
      <c r="A733" s="36"/>
      <c r="B733" s="78"/>
      <c r="C733" s="79"/>
      <c r="D733" s="37"/>
      <c r="E733" s="38"/>
      <c r="F733" s="38"/>
      <c r="G733" s="38"/>
    </row>
    <row r="734" spans="1:8" ht="22.15" customHeight="1" x14ac:dyDescent="0.2">
      <c r="A734" s="39" t="s">
        <v>34</v>
      </c>
      <c r="B734" s="82" t="s">
        <v>457</v>
      </c>
      <c r="C734" s="81"/>
      <c r="D734" s="40" t="s">
        <v>3</v>
      </c>
      <c r="E734" s="41"/>
      <c r="F734" s="42"/>
      <c r="G734" s="42"/>
      <c r="H734" s="55" t="s">
        <v>568</v>
      </c>
    </row>
    <row r="735" spans="1:8" ht="22.15" customHeight="1" x14ac:dyDescent="0.2">
      <c r="A735" s="39" t="s">
        <v>3</v>
      </c>
      <c r="B735" s="82" t="s">
        <v>457</v>
      </c>
      <c r="C735" s="81"/>
      <c r="D735" s="40" t="s">
        <v>488</v>
      </c>
      <c r="E735" s="43">
        <v>180</v>
      </c>
      <c r="F735" s="44"/>
      <c r="G735" s="42"/>
      <c r="H735" s="55" t="s">
        <v>411</v>
      </c>
    </row>
    <row r="736" spans="1:8" ht="22.15" customHeight="1" x14ac:dyDescent="0.2">
      <c r="A736" s="39" t="s">
        <v>225</v>
      </c>
      <c r="B736" s="82" t="s">
        <v>104</v>
      </c>
      <c r="C736" s="81"/>
      <c r="D736" s="40" t="s">
        <v>3</v>
      </c>
      <c r="E736" s="41"/>
      <c r="F736" s="42"/>
      <c r="G736" s="42"/>
      <c r="H736" s="55" t="s">
        <v>373</v>
      </c>
    </row>
    <row r="737" spans="1:8" ht="22.15" customHeight="1" x14ac:dyDescent="0.2">
      <c r="A737" s="39" t="s">
        <v>437</v>
      </c>
      <c r="B737" s="82" t="s">
        <v>35</v>
      </c>
      <c r="C737" s="81"/>
      <c r="D737" s="40" t="s">
        <v>3</v>
      </c>
      <c r="E737" s="41"/>
      <c r="F737" s="42"/>
      <c r="G737" s="42"/>
      <c r="H737" s="55" t="s">
        <v>189</v>
      </c>
    </row>
    <row r="738" spans="1:8" ht="22.15" customHeight="1" x14ac:dyDescent="0.2">
      <c r="A738" s="39" t="s">
        <v>470</v>
      </c>
      <c r="B738" s="82" t="s">
        <v>191</v>
      </c>
      <c r="C738" s="81"/>
      <c r="D738" s="40" t="s">
        <v>13</v>
      </c>
      <c r="E738" s="43">
        <v>80</v>
      </c>
      <c r="F738" s="44"/>
      <c r="G738" s="42"/>
      <c r="H738" s="55" t="s">
        <v>289</v>
      </c>
    </row>
    <row r="739" spans="1:8" ht="22.15" customHeight="1" x14ac:dyDescent="0.2">
      <c r="A739" s="39" t="s">
        <v>267</v>
      </c>
      <c r="B739" s="82" t="s">
        <v>569</v>
      </c>
      <c r="C739" s="81"/>
      <c r="D739" s="40" t="s">
        <v>3</v>
      </c>
      <c r="E739" s="41"/>
      <c r="F739" s="42"/>
      <c r="G739" s="42"/>
      <c r="H739" s="55" t="s">
        <v>613</v>
      </c>
    </row>
    <row r="740" spans="1:8" ht="22.15" customHeight="1" x14ac:dyDescent="0.2">
      <c r="A740" s="39" t="s">
        <v>6</v>
      </c>
      <c r="B740" s="82" t="s">
        <v>105</v>
      </c>
      <c r="C740" s="81"/>
      <c r="D740" s="40" t="s">
        <v>13</v>
      </c>
      <c r="E740" s="43">
        <v>200</v>
      </c>
      <c r="F740" s="44"/>
      <c r="G740" s="42"/>
      <c r="H740" s="55" t="s">
        <v>458</v>
      </c>
    </row>
    <row r="741" spans="1:8" ht="44.65" customHeight="1" x14ac:dyDescent="0.2">
      <c r="A741" s="39" t="s">
        <v>536</v>
      </c>
      <c r="B741" s="82" t="s">
        <v>570</v>
      </c>
      <c r="C741" s="81"/>
      <c r="D741" s="40" t="s">
        <v>488</v>
      </c>
      <c r="E741" s="43">
        <v>900</v>
      </c>
      <c r="F741" s="44"/>
      <c r="G741" s="42"/>
      <c r="H741" s="55" t="s">
        <v>36</v>
      </c>
    </row>
    <row r="742" spans="1:8" ht="13.15" customHeight="1" x14ac:dyDescent="0.2">
      <c r="A742" s="61"/>
      <c r="B742" s="69"/>
      <c r="C742" s="70"/>
      <c r="D742" s="62"/>
      <c r="E742" s="63"/>
      <c r="F742" s="63"/>
      <c r="G742" s="63"/>
    </row>
    <row r="743" spans="1:8" ht="13.15" customHeight="1" x14ac:dyDescent="0.2">
      <c r="A743" s="61"/>
      <c r="B743" s="69"/>
      <c r="C743" s="70"/>
      <c r="D743" s="62"/>
      <c r="E743" s="63"/>
      <c r="F743" s="63"/>
      <c r="G743" s="63"/>
    </row>
    <row r="744" spans="1:8" ht="13.15" customHeight="1" x14ac:dyDescent="0.2">
      <c r="A744" s="61"/>
      <c r="B744" s="69"/>
      <c r="C744" s="70"/>
      <c r="D744" s="62"/>
      <c r="E744" s="63"/>
      <c r="F744" s="63"/>
      <c r="G744" s="63"/>
    </row>
    <row r="745" spans="1:8" ht="13.15" customHeight="1" x14ac:dyDescent="0.2">
      <c r="A745" s="61"/>
      <c r="B745" s="69"/>
      <c r="C745" s="70"/>
      <c r="D745" s="62"/>
      <c r="E745" s="63"/>
      <c r="F745" s="63"/>
      <c r="G745" s="63"/>
    </row>
    <row r="746" spans="1:8" ht="13.15" customHeight="1" x14ac:dyDescent="0.2">
      <c r="A746" s="61"/>
      <c r="B746" s="69"/>
      <c r="C746" s="70"/>
      <c r="D746" s="62"/>
      <c r="E746" s="63"/>
      <c r="F746" s="63"/>
      <c r="G746" s="63"/>
    </row>
    <row r="747" spans="1:8" ht="13.15" customHeight="1" x14ac:dyDescent="0.2">
      <c r="A747" s="61"/>
      <c r="B747" s="69"/>
      <c r="C747" s="70"/>
      <c r="D747" s="62"/>
      <c r="E747" s="63"/>
      <c r="F747" s="63"/>
      <c r="G747" s="63"/>
    </row>
    <row r="748" spans="1:8" ht="13.15" customHeight="1" x14ac:dyDescent="0.2">
      <c r="A748" s="61"/>
      <c r="B748" s="69"/>
      <c r="C748" s="70"/>
      <c r="D748" s="62"/>
      <c r="E748" s="63"/>
      <c r="F748" s="63"/>
      <c r="G748" s="63"/>
    </row>
    <row r="749" spans="1:8" ht="13.15" customHeight="1" x14ac:dyDescent="0.2">
      <c r="A749" s="61"/>
      <c r="B749" s="69"/>
      <c r="C749" s="70"/>
      <c r="D749" s="62"/>
      <c r="E749" s="63"/>
      <c r="F749" s="63"/>
      <c r="G749" s="63"/>
    </row>
    <row r="750" spans="1:8" ht="13.15" customHeight="1" x14ac:dyDescent="0.2">
      <c r="A750" s="61"/>
      <c r="B750" s="69"/>
      <c r="C750" s="70"/>
      <c r="D750" s="62"/>
      <c r="E750" s="63"/>
      <c r="F750" s="63"/>
      <c r="G750" s="63"/>
    </row>
    <row r="751" spans="1:8" ht="13.15" customHeight="1" x14ac:dyDescent="0.2">
      <c r="A751" s="61"/>
      <c r="B751" s="69"/>
      <c r="C751" s="70"/>
      <c r="D751" s="62"/>
      <c r="E751" s="63"/>
      <c r="F751" s="63"/>
      <c r="G751" s="63"/>
    </row>
    <row r="752" spans="1:8" ht="13.15" customHeight="1" x14ac:dyDescent="0.2">
      <c r="A752" s="61"/>
      <c r="B752" s="69"/>
      <c r="C752" s="70"/>
      <c r="D752" s="62"/>
      <c r="E752" s="63"/>
      <c r="F752" s="63"/>
      <c r="G752" s="63"/>
    </row>
    <row r="753" spans="1:7" ht="13.15" customHeight="1" x14ac:dyDescent="0.2">
      <c r="A753" s="61"/>
      <c r="B753" s="69"/>
      <c r="C753" s="70"/>
      <c r="D753" s="62"/>
      <c r="E753" s="63"/>
      <c r="F753" s="63"/>
      <c r="G753" s="63"/>
    </row>
    <row r="754" spans="1:7" ht="13.15" customHeight="1" x14ac:dyDescent="0.2">
      <c r="A754" s="61"/>
      <c r="B754" s="69"/>
      <c r="C754" s="70"/>
      <c r="D754" s="62"/>
      <c r="E754" s="63"/>
      <c r="F754" s="63"/>
      <c r="G754" s="63"/>
    </row>
    <row r="755" spans="1:7" ht="13.15" customHeight="1" x14ac:dyDescent="0.2">
      <c r="A755" s="61"/>
      <c r="B755" s="69"/>
      <c r="C755" s="70"/>
      <c r="D755" s="62"/>
      <c r="E755" s="63"/>
      <c r="F755" s="63"/>
      <c r="G755" s="63"/>
    </row>
    <row r="756" spans="1:7" ht="13.15" customHeight="1" x14ac:dyDescent="0.2">
      <c r="A756" s="61"/>
      <c r="B756" s="69"/>
      <c r="C756" s="70"/>
      <c r="D756" s="62"/>
      <c r="E756" s="63"/>
      <c r="F756" s="63"/>
      <c r="G756" s="63"/>
    </row>
    <row r="757" spans="1:7" ht="13.15" customHeight="1" x14ac:dyDescent="0.2">
      <c r="A757" s="61"/>
      <c r="B757" s="69"/>
      <c r="C757" s="70"/>
      <c r="D757" s="62"/>
      <c r="E757" s="63"/>
      <c r="F757" s="63"/>
      <c r="G757" s="63"/>
    </row>
    <row r="758" spans="1:7" ht="13.15" customHeight="1" x14ac:dyDescent="0.2">
      <c r="A758" s="61"/>
      <c r="B758" s="69"/>
      <c r="C758" s="70"/>
      <c r="D758" s="62"/>
      <c r="E758" s="63"/>
      <c r="F758" s="63"/>
      <c r="G758" s="63"/>
    </row>
    <row r="759" spans="1:7" ht="13.15" customHeight="1" x14ac:dyDescent="0.2">
      <c r="A759" s="61"/>
      <c r="B759" s="69"/>
      <c r="C759" s="70"/>
      <c r="D759" s="62"/>
      <c r="E759" s="63"/>
      <c r="F759" s="63"/>
      <c r="G759" s="63"/>
    </row>
    <row r="760" spans="1:7" ht="13.15" customHeight="1" x14ac:dyDescent="0.2">
      <c r="A760" s="61"/>
      <c r="B760" s="69"/>
      <c r="C760" s="70"/>
      <c r="D760" s="62"/>
      <c r="E760" s="63"/>
      <c r="F760" s="63"/>
      <c r="G760" s="63"/>
    </row>
    <row r="761" spans="1:7" ht="13.15" customHeight="1" x14ac:dyDescent="0.2">
      <c r="A761" s="61"/>
      <c r="B761" s="69"/>
      <c r="C761" s="70"/>
      <c r="D761" s="62"/>
      <c r="E761" s="63"/>
      <c r="F761" s="63"/>
      <c r="G761" s="63"/>
    </row>
    <row r="762" spans="1:7" ht="13.15" customHeight="1" x14ac:dyDescent="0.2">
      <c r="A762" s="61"/>
      <c r="B762" s="69"/>
      <c r="C762" s="70"/>
      <c r="D762" s="62"/>
      <c r="E762" s="63"/>
      <c r="F762" s="63"/>
      <c r="G762" s="63"/>
    </row>
    <row r="763" spans="1:7" ht="13.15" customHeight="1" x14ac:dyDescent="0.2">
      <c r="A763" s="61"/>
      <c r="B763" s="69"/>
      <c r="C763" s="70"/>
      <c r="D763" s="62"/>
      <c r="E763" s="63"/>
      <c r="F763" s="63"/>
      <c r="G763" s="63"/>
    </row>
    <row r="764" spans="1:7" ht="13.15" customHeight="1" x14ac:dyDescent="0.2">
      <c r="A764" s="61"/>
      <c r="B764" s="69"/>
      <c r="C764" s="70"/>
      <c r="D764" s="62"/>
      <c r="E764" s="63"/>
      <c r="F764" s="63"/>
      <c r="G764" s="63"/>
    </row>
    <row r="765" spans="1:7" ht="13.15" customHeight="1" x14ac:dyDescent="0.2">
      <c r="A765" s="61"/>
      <c r="B765" s="69"/>
      <c r="C765" s="70"/>
      <c r="D765" s="62"/>
      <c r="E765" s="63"/>
      <c r="F765" s="63"/>
      <c r="G765" s="63"/>
    </row>
    <row r="766" spans="1:7" ht="13.15" customHeight="1" x14ac:dyDescent="0.2">
      <c r="A766" s="61"/>
      <c r="B766" s="69"/>
      <c r="C766" s="70"/>
      <c r="D766" s="62"/>
      <c r="E766" s="63"/>
      <c r="F766" s="63"/>
      <c r="G766" s="63"/>
    </row>
    <row r="767" spans="1:7" ht="13.15" customHeight="1" x14ac:dyDescent="0.2">
      <c r="A767" s="61"/>
      <c r="B767" s="69"/>
      <c r="C767" s="70"/>
      <c r="D767" s="62"/>
      <c r="E767" s="63"/>
      <c r="F767" s="63"/>
      <c r="G767" s="63"/>
    </row>
    <row r="768" spans="1:7" ht="13.15" customHeight="1" x14ac:dyDescent="0.2">
      <c r="A768" s="61"/>
      <c r="B768" s="69"/>
      <c r="C768" s="70"/>
      <c r="D768" s="62"/>
      <c r="E768" s="63"/>
      <c r="F768" s="63"/>
      <c r="G768" s="63"/>
    </row>
    <row r="769" spans="1:7" ht="13.15" customHeight="1" x14ac:dyDescent="0.2">
      <c r="A769" s="61"/>
      <c r="B769" s="69"/>
      <c r="C769" s="70"/>
      <c r="D769" s="62"/>
      <c r="E769" s="63"/>
      <c r="F769" s="63"/>
      <c r="G769" s="63"/>
    </row>
    <row r="770" spans="1:7" ht="13.15" customHeight="1" x14ac:dyDescent="0.2">
      <c r="A770" s="61"/>
      <c r="B770" s="69"/>
      <c r="C770" s="70"/>
      <c r="D770" s="62"/>
      <c r="E770" s="63"/>
      <c r="F770" s="63"/>
      <c r="G770" s="63"/>
    </row>
    <row r="771" spans="1:7" ht="13.15" customHeight="1" x14ac:dyDescent="0.2">
      <c r="A771" s="61"/>
      <c r="B771" s="69"/>
      <c r="C771" s="70"/>
      <c r="D771" s="62"/>
      <c r="E771" s="63"/>
      <c r="F771" s="63"/>
      <c r="G771" s="63"/>
    </row>
    <row r="772" spans="1:7" ht="13.15" customHeight="1" x14ac:dyDescent="0.2">
      <c r="A772" s="61"/>
      <c r="B772" s="69"/>
      <c r="C772" s="70"/>
      <c r="D772" s="62"/>
      <c r="E772" s="63"/>
      <c r="F772" s="63"/>
      <c r="G772" s="63"/>
    </row>
    <row r="773" spans="1:7" ht="13.15" customHeight="1" x14ac:dyDescent="0.2">
      <c r="A773" s="61"/>
      <c r="B773" s="69"/>
      <c r="C773" s="70"/>
      <c r="D773" s="62"/>
      <c r="E773" s="63"/>
      <c r="F773" s="63"/>
      <c r="G773" s="63"/>
    </row>
    <row r="774" spans="1:7" ht="13.15" customHeight="1" x14ac:dyDescent="0.2">
      <c r="A774" s="61"/>
      <c r="B774" s="69"/>
      <c r="C774" s="70"/>
      <c r="D774" s="62"/>
      <c r="E774" s="63"/>
      <c r="F774" s="63"/>
      <c r="G774" s="63"/>
    </row>
    <row r="775" spans="1:7" ht="13.15" customHeight="1" x14ac:dyDescent="0.2">
      <c r="A775" s="61"/>
      <c r="B775" s="69"/>
      <c r="C775" s="70"/>
      <c r="D775" s="62"/>
      <c r="E775" s="63"/>
      <c r="F775" s="63"/>
      <c r="G775" s="63"/>
    </row>
    <row r="776" spans="1:7" ht="13.15" customHeight="1" x14ac:dyDescent="0.2">
      <c r="A776" s="61"/>
      <c r="B776" s="69"/>
      <c r="C776" s="70"/>
      <c r="D776" s="62"/>
      <c r="E776" s="63"/>
      <c r="F776" s="63"/>
      <c r="G776" s="63"/>
    </row>
    <row r="777" spans="1:7" ht="13.15" customHeight="1" x14ac:dyDescent="0.2">
      <c r="A777" s="61"/>
      <c r="B777" s="69"/>
      <c r="C777" s="70"/>
      <c r="D777" s="62"/>
      <c r="E777" s="63"/>
      <c r="F777" s="63"/>
      <c r="G777" s="63"/>
    </row>
    <row r="778" spans="1:7" ht="9.9499999999999993" customHeight="1" x14ac:dyDescent="0.2">
      <c r="A778" s="61"/>
      <c r="B778" s="69"/>
      <c r="C778" s="70"/>
      <c r="D778" s="62"/>
      <c r="E778" s="63"/>
      <c r="F778" s="63"/>
      <c r="G778" s="63"/>
    </row>
    <row r="779" spans="1:7" ht="18" customHeight="1" x14ac:dyDescent="0.2">
      <c r="A779" s="64" t="str">
        <f>"TOTAL FOR " &amp; UPPER("Section") &amp; "  5200 CARRIED FORWARD TO SUMMARY"</f>
        <v>TOTAL FOR SECTION  5200 CARRIED FORWARD TO SUMMARY</v>
      </c>
      <c r="B779" s="50"/>
      <c r="C779" s="50"/>
      <c r="D779" s="50"/>
      <c r="E779" s="50"/>
      <c r="F779" s="65"/>
      <c r="G779" s="66"/>
    </row>
    <row r="780" spans="1:7" ht="15.95" customHeight="1" x14ac:dyDescent="0.2">
      <c r="A780" s="71" t="s">
        <v>337</v>
      </c>
      <c r="B780" s="71"/>
      <c r="C780" s="71"/>
      <c r="D780" s="71"/>
      <c r="E780" s="71"/>
      <c r="F780" s="71"/>
      <c r="G780" s="71"/>
    </row>
    <row r="781" spans="1:7" ht="13.15" customHeight="1" x14ac:dyDescent="0.2">
      <c r="A781" s="31" t="s">
        <v>84</v>
      </c>
      <c r="B781" s="32"/>
      <c r="C781" s="31" t="s">
        <v>396</v>
      </c>
      <c r="D781" s="32"/>
      <c r="E781" s="32"/>
      <c r="F781" s="32"/>
      <c r="G781" s="52" t="str">
        <f>UPPER("Schedule")</f>
        <v>SCHEDULE</v>
      </c>
    </row>
    <row r="782" spans="1:7" ht="13.15" customHeight="1" x14ac:dyDescent="0.2">
      <c r="A782" s="31" t="str">
        <f>IF(C782="","","CONTRACT TITLE: ")</f>
        <v xml:space="preserve">CONTRACT TITLE: </v>
      </c>
      <c r="B782" s="31"/>
      <c r="C782" s="72" t="s">
        <v>238</v>
      </c>
      <c r="D782" s="72"/>
      <c r="E782" s="72"/>
      <c r="F782" s="72"/>
      <c r="G782" s="72"/>
    </row>
    <row r="783" spans="1:7" ht="13.15" customHeight="1" x14ac:dyDescent="0.2">
      <c r="A783" s="31" t="str">
        <f>IF((B783&amp;C783)="","",UPPER("SCHEDULE:"))</f>
        <v>SCHEDULE:</v>
      </c>
      <c r="B783" s="32"/>
      <c r="C783" s="73" t="s">
        <v>436</v>
      </c>
      <c r="D783" s="73"/>
      <c r="E783" s="73"/>
      <c r="F783" s="73"/>
      <c r="G783" s="73"/>
    </row>
    <row r="784" spans="1:7" ht="13.15" hidden="1" customHeight="1" x14ac:dyDescent="0.2">
      <c r="A784" s="31" t="str">
        <f>IF(C784="","","SERIES:")</f>
        <v>SERIES:</v>
      </c>
      <c r="B784" s="32"/>
      <c r="C784" s="73" t="s">
        <v>436</v>
      </c>
      <c r="D784" s="73"/>
      <c r="E784" s="73"/>
      <c r="F784" s="73"/>
      <c r="G784" s="73"/>
    </row>
    <row r="785" spans="1:8" ht="13.15" customHeight="1" x14ac:dyDescent="0.2">
      <c r="A785" s="31" t="str">
        <f>IF(C785="","","SECTION:")</f>
        <v>SECTION:</v>
      </c>
      <c r="B785" s="32"/>
      <c r="C785" s="74" t="s">
        <v>406</v>
      </c>
      <c r="D785" s="75"/>
      <c r="E785" s="75"/>
      <c r="F785" s="75"/>
      <c r="G785" s="75"/>
    </row>
    <row r="786" spans="1:8" ht="28.5" customHeight="1" x14ac:dyDescent="0.2">
      <c r="A786" s="33" t="s">
        <v>2</v>
      </c>
      <c r="B786" s="76" t="s">
        <v>45</v>
      </c>
      <c r="C786" s="77"/>
      <c r="D786" s="34" t="s">
        <v>0</v>
      </c>
      <c r="E786" s="35" t="s">
        <v>308</v>
      </c>
      <c r="F786" s="35" t="s">
        <v>164</v>
      </c>
      <c r="G786" s="35" t="s">
        <v>348</v>
      </c>
      <c r="H786" s="54" t="s">
        <v>239</v>
      </c>
    </row>
    <row r="787" spans="1:8" ht="4.5" customHeight="1" x14ac:dyDescent="0.2">
      <c r="A787" s="36"/>
      <c r="B787" s="78"/>
      <c r="C787" s="79"/>
      <c r="D787" s="37"/>
      <c r="E787" s="38"/>
      <c r="F787" s="38"/>
      <c r="G787" s="38"/>
    </row>
    <row r="788" spans="1:8" ht="22.15" customHeight="1" x14ac:dyDescent="0.2">
      <c r="A788" s="39" t="s">
        <v>415</v>
      </c>
      <c r="B788" s="82" t="s">
        <v>145</v>
      </c>
      <c r="C788" s="81"/>
      <c r="D788" s="40" t="s">
        <v>3</v>
      </c>
      <c r="E788" s="41"/>
      <c r="F788" s="42"/>
      <c r="G788" s="42"/>
      <c r="H788" s="55" t="s">
        <v>374</v>
      </c>
    </row>
    <row r="789" spans="1:8" ht="22.15" customHeight="1" x14ac:dyDescent="0.2">
      <c r="A789" s="39" t="s">
        <v>272</v>
      </c>
      <c r="B789" s="82" t="s">
        <v>614</v>
      </c>
      <c r="C789" s="81"/>
      <c r="D789" s="40" t="s">
        <v>55</v>
      </c>
      <c r="E789" s="43">
        <v>75</v>
      </c>
      <c r="F789" s="44"/>
      <c r="G789" s="42"/>
      <c r="H789" s="55" t="s">
        <v>108</v>
      </c>
    </row>
    <row r="790" spans="1:8" ht="22.15" customHeight="1" x14ac:dyDescent="0.2">
      <c r="A790" s="39" t="s">
        <v>260</v>
      </c>
      <c r="B790" s="82" t="s">
        <v>537</v>
      </c>
      <c r="C790" s="81"/>
      <c r="D790" s="40" t="s">
        <v>3</v>
      </c>
      <c r="E790" s="41"/>
      <c r="F790" s="42"/>
      <c r="G790" s="42"/>
      <c r="H790" s="55" t="s">
        <v>140</v>
      </c>
    </row>
    <row r="791" spans="1:8" ht="22.15" customHeight="1" x14ac:dyDescent="0.2">
      <c r="A791" s="39" t="s">
        <v>272</v>
      </c>
      <c r="B791" s="82" t="s">
        <v>414</v>
      </c>
      <c r="C791" s="81"/>
      <c r="D791" s="40" t="s">
        <v>590</v>
      </c>
      <c r="E791" s="43">
        <v>6</v>
      </c>
      <c r="F791" s="44"/>
      <c r="G791" s="42"/>
      <c r="H791" s="55" t="s">
        <v>413</v>
      </c>
    </row>
    <row r="792" spans="1:8" ht="22.15" customHeight="1" x14ac:dyDescent="0.2">
      <c r="A792" s="39" t="s">
        <v>459</v>
      </c>
      <c r="B792" s="82" t="s">
        <v>460</v>
      </c>
      <c r="C792" s="81"/>
      <c r="D792" s="40" t="s">
        <v>3</v>
      </c>
      <c r="E792" s="41"/>
      <c r="F792" s="42"/>
      <c r="G792" s="42"/>
      <c r="H792" s="55" t="s">
        <v>66</v>
      </c>
    </row>
    <row r="793" spans="1:8" ht="22.15" customHeight="1" x14ac:dyDescent="0.2">
      <c r="A793" s="39" t="s">
        <v>272</v>
      </c>
      <c r="B793" s="82" t="s">
        <v>615</v>
      </c>
      <c r="C793" s="81"/>
      <c r="D793" s="40" t="s">
        <v>590</v>
      </c>
      <c r="E793" s="43">
        <v>20</v>
      </c>
      <c r="F793" s="44"/>
      <c r="G793" s="42"/>
      <c r="H793" s="55" t="s">
        <v>107</v>
      </c>
    </row>
    <row r="794" spans="1:8" ht="22.15" customHeight="1" x14ac:dyDescent="0.2">
      <c r="A794" s="39" t="s">
        <v>616</v>
      </c>
      <c r="B794" s="82" t="s">
        <v>147</v>
      </c>
      <c r="C794" s="81"/>
      <c r="D794" s="40" t="s">
        <v>590</v>
      </c>
      <c r="E794" s="43">
        <v>20</v>
      </c>
      <c r="F794" s="44"/>
      <c r="G794" s="42"/>
      <c r="H794" s="55" t="s">
        <v>146</v>
      </c>
    </row>
    <row r="795" spans="1:8" ht="13.15" customHeight="1" x14ac:dyDescent="0.2">
      <c r="A795" s="61"/>
      <c r="B795" s="69"/>
      <c r="C795" s="70"/>
      <c r="D795" s="62"/>
      <c r="E795" s="63"/>
      <c r="F795" s="63"/>
      <c r="G795" s="63"/>
    </row>
    <row r="796" spans="1:8" ht="13.15" customHeight="1" x14ac:dyDescent="0.2">
      <c r="A796" s="61"/>
      <c r="B796" s="69"/>
      <c r="C796" s="70"/>
      <c r="D796" s="62"/>
      <c r="E796" s="63"/>
      <c r="F796" s="63"/>
      <c r="G796" s="63"/>
    </row>
    <row r="797" spans="1:8" ht="13.15" customHeight="1" x14ac:dyDescent="0.2">
      <c r="A797" s="61"/>
      <c r="B797" s="69"/>
      <c r="C797" s="70"/>
      <c r="D797" s="62"/>
      <c r="E797" s="63"/>
      <c r="F797" s="63"/>
      <c r="G797" s="63"/>
    </row>
    <row r="798" spans="1:8" ht="13.15" customHeight="1" x14ac:dyDescent="0.2">
      <c r="A798" s="61"/>
      <c r="B798" s="69"/>
      <c r="C798" s="70"/>
      <c r="D798" s="62"/>
      <c r="E798" s="63"/>
      <c r="F798" s="63"/>
      <c r="G798" s="63"/>
    </row>
    <row r="799" spans="1:8" ht="13.15" customHeight="1" x14ac:dyDescent="0.2">
      <c r="A799" s="61"/>
      <c r="B799" s="69"/>
      <c r="C799" s="70"/>
      <c r="D799" s="62"/>
      <c r="E799" s="63"/>
      <c r="F799" s="63"/>
      <c r="G799" s="63"/>
    </row>
    <row r="800" spans="1:8" ht="13.15" customHeight="1" x14ac:dyDescent="0.2">
      <c r="A800" s="61"/>
      <c r="B800" s="69"/>
      <c r="C800" s="70"/>
      <c r="D800" s="62"/>
      <c r="E800" s="63"/>
      <c r="F800" s="63"/>
      <c r="G800" s="63"/>
    </row>
    <row r="801" spans="1:7" ht="13.15" customHeight="1" x14ac:dyDescent="0.2">
      <c r="A801" s="61"/>
      <c r="B801" s="69"/>
      <c r="C801" s="70"/>
      <c r="D801" s="62"/>
      <c r="E801" s="63"/>
      <c r="F801" s="63"/>
      <c r="G801" s="63"/>
    </row>
    <row r="802" spans="1:7" ht="13.15" customHeight="1" x14ac:dyDescent="0.2">
      <c r="A802" s="61"/>
      <c r="B802" s="69"/>
      <c r="C802" s="70"/>
      <c r="D802" s="62"/>
      <c r="E802" s="63"/>
      <c r="F802" s="63"/>
      <c r="G802" s="63"/>
    </row>
    <row r="803" spans="1:7" ht="13.15" customHeight="1" x14ac:dyDescent="0.2">
      <c r="A803" s="61"/>
      <c r="B803" s="69"/>
      <c r="C803" s="70"/>
      <c r="D803" s="62"/>
      <c r="E803" s="63"/>
      <c r="F803" s="63"/>
      <c r="G803" s="63"/>
    </row>
    <row r="804" spans="1:7" ht="13.15" customHeight="1" x14ac:dyDescent="0.2">
      <c r="A804" s="61"/>
      <c r="B804" s="69"/>
      <c r="C804" s="70"/>
      <c r="D804" s="62"/>
      <c r="E804" s="63"/>
      <c r="F804" s="63"/>
      <c r="G804" s="63"/>
    </row>
    <row r="805" spans="1:7" ht="13.15" customHeight="1" x14ac:dyDescent="0.2">
      <c r="A805" s="61"/>
      <c r="B805" s="69"/>
      <c r="C805" s="70"/>
      <c r="D805" s="62"/>
      <c r="E805" s="63"/>
      <c r="F805" s="63"/>
      <c r="G805" s="63"/>
    </row>
    <row r="806" spans="1:7" ht="13.15" customHeight="1" x14ac:dyDescent="0.2">
      <c r="A806" s="61"/>
      <c r="B806" s="69"/>
      <c r="C806" s="70"/>
      <c r="D806" s="62"/>
      <c r="E806" s="63"/>
      <c r="F806" s="63"/>
      <c r="G806" s="63"/>
    </row>
    <row r="807" spans="1:7" ht="13.15" customHeight="1" x14ac:dyDescent="0.2">
      <c r="A807" s="61"/>
      <c r="B807" s="69"/>
      <c r="C807" s="70"/>
      <c r="D807" s="62"/>
      <c r="E807" s="63"/>
      <c r="F807" s="63"/>
      <c r="G807" s="63"/>
    </row>
    <row r="808" spans="1:7" ht="13.15" customHeight="1" x14ac:dyDescent="0.2">
      <c r="A808" s="61"/>
      <c r="B808" s="69"/>
      <c r="C808" s="70"/>
      <c r="D808" s="62"/>
      <c r="E808" s="63"/>
      <c r="F808" s="63"/>
      <c r="G808" s="63"/>
    </row>
    <row r="809" spans="1:7" ht="13.15" customHeight="1" x14ac:dyDescent="0.2">
      <c r="A809" s="61"/>
      <c r="B809" s="69"/>
      <c r="C809" s="70"/>
      <c r="D809" s="62"/>
      <c r="E809" s="63"/>
      <c r="F809" s="63"/>
      <c r="G809" s="63"/>
    </row>
    <row r="810" spans="1:7" ht="13.15" customHeight="1" x14ac:dyDescent="0.2">
      <c r="A810" s="61"/>
      <c r="B810" s="69"/>
      <c r="C810" s="70"/>
      <c r="D810" s="62"/>
      <c r="E810" s="63"/>
      <c r="F810" s="63"/>
      <c r="G810" s="63"/>
    </row>
    <row r="811" spans="1:7" ht="13.15" customHeight="1" x14ac:dyDescent="0.2">
      <c r="A811" s="61"/>
      <c r="B811" s="69"/>
      <c r="C811" s="70"/>
      <c r="D811" s="62"/>
      <c r="E811" s="63"/>
      <c r="F811" s="63"/>
      <c r="G811" s="63"/>
    </row>
    <row r="812" spans="1:7" ht="13.15" customHeight="1" x14ac:dyDescent="0.2">
      <c r="A812" s="61"/>
      <c r="B812" s="69"/>
      <c r="C812" s="70"/>
      <c r="D812" s="62"/>
      <c r="E812" s="63"/>
      <c r="F812" s="63"/>
      <c r="G812" s="63"/>
    </row>
    <row r="813" spans="1:7" ht="13.15" customHeight="1" x14ac:dyDescent="0.2">
      <c r="A813" s="61"/>
      <c r="B813" s="69"/>
      <c r="C813" s="70"/>
      <c r="D813" s="62"/>
      <c r="E813" s="63"/>
      <c r="F813" s="63"/>
      <c r="G813" s="63"/>
    </row>
    <row r="814" spans="1:7" ht="13.15" customHeight="1" x14ac:dyDescent="0.2">
      <c r="A814" s="61"/>
      <c r="B814" s="69"/>
      <c r="C814" s="70"/>
      <c r="D814" s="62"/>
      <c r="E814" s="63"/>
      <c r="F814" s="63"/>
      <c r="G814" s="63"/>
    </row>
    <row r="815" spans="1:7" ht="13.15" customHeight="1" x14ac:dyDescent="0.2">
      <c r="A815" s="61"/>
      <c r="B815" s="69"/>
      <c r="C815" s="70"/>
      <c r="D815" s="62"/>
      <c r="E815" s="63"/>
      <c r="F815" s="63"/>
      <c r="G815" s="63"/>
    </row>
    <row r="816" spans="1:7" ht="13.15" customHeight="1" x14ac:dyDescent="0.2">
      <c r="A816" s="61"/>
      <c r="B816" s="69"/>
      <c r="C816" s="70"/>
      <c r="D816" s="62"/>
      <c r="E816" s="63"/>
      <c r="F816" s="63"/>
      <c r="G816" s="63"/>
    </row>
    <row r="817" spans="1:7" ht="13.15" customHeight="1" x14ac:dyDescent="0.2">
      <c r="A817" s="61"/>
      <c r="B817" s="69"/>
      <c r="C817" s="70"/>
      <c r="D817" s="62"/>
      <c r="E817" s="63"/>
      <c r="F817" s="63"/>
      <c r="G817" s="63"/>
    </row>
    <row r="818" spans="1:7" ht="13.15" customHeight="1" x14ac:dyDescent="0.2">
      <c r="A818" s="61"/>
      <c r="B818" s="69"/>
      <c r="C818" s="70"/>
      <c r="D818" s="62"/>
      <c r="E818" s="63"/>
      <c r="F818" s="63"/>
      <c r="G818" s="63"/>
    </row>
    <row r="819" spans="1:7" ht="13.15" customHeight="1" x14ac:dyDescent="0.2">
      <c r="A819" s="61"/>
      <c r="B819" s="69"/>
      <c r="C819" s="70"/>
      <c r="D819" s="62"/>
      <c r="E819" s="63"/>
      <c r="F819" s="63"/>
      <c r="G819" s="63"/>
    </row>
    <row r="820" spans="1:7" ht="13.15" customHeight="1" x14ac:dyDescent="0.2">
      <c r="A820" s="61"/>
      <c r="B820" s="69"/>
      <c r="C820" s="70"/>
      <c r="D820" s="62"/>
      <c r="E820" s="63"/>
      <c r="F820" s="63"/>
      <c r="G820" s="63"/>
    </row>
    <row r="821" spans="1:7" ht="13.15" customHeight="1" x14ac:dyDescent="0.2">
      <c r="A821" s="61"/>
      <c r="B821" s="69"/>
      <c r="C821" s="70"/>
      <c r="D821" s="62"/>
      <c r="E821" s="63"/>
      <c r="F821" s="63"/>
      <c r="G821" s="63"/>
    </row>
    <row r="822" spans="1:7" ht="13.15" customHeight="1" x14ac:dyDescent="0.2">
      <c r="A822" s="61"/>
      <c r="B822" s="69"/>
      <c r="C822" s="70"/>
      <c r="D822" s="62"/>
      <c r="E822" s="63"/>
      <c r="F822" s="63"/>
      <c r="G822" s="63"/>
    </row>
    <row r="823" spans="1:7" ht="13.15" customHeight="1" x14ac:dyDescent="0.2">
      <c r="A823" s="61"/>
      <c r="B823" s="69"/>
      <c r="C823" s="70"/>
      <c r="D823" s="62"/>
      <c r="E823" s="63"/>
      <c r="F823" s="63"/>
      <c r="G823" s="63"/>
    </row>
    <row r="824" spans="1:7" ht="13.15" customHeight="1" x14ac:dyDescent="0.2">
      <c r="A824" s="61"/>
      <c r="B824" s="69"/>
      <c r="C824" s="70"/>
      <c r="D824" s="62"/>
      <c r="E824" s="63"/>
      <c r="F824" s="63"/>
      <c r="G824" s="63"/>
    </row>
    <row r="825" spans="1:7" ht="13.15" customHeight="1" x14ac:dyDescent="0.2">
      <c r="A825" s="61"/>
      <c r="B825" s="69"/>
      <c r="C825" s="70"/>
      <c r="D825" s="62"/>
      <c r="E825" s="63"/>
      <c r="F825" s="63"/>
      <c r="G825" s="63"/>
    </row>
    <row r="826" spans="1:7" ht="13.15" customHeight="1" x14ac:dyDescent="0.2">
      <c r="A826" s="61"/>
      <c r="B826" s="69"/>
      <c r="C826" s="70"/>
      <c r="D826" s="62"/>
      <c r="E826" s="63"/>
      <c r="F826" s="63"/>
      <c r="G826" s="63"/>
    </row>
    <row r="827" spans="1:7" ht="13.15" customHeight="1" x14ac:dyDescent="0.2">
      <c r="A827" s="61"/>
      <c r="B827" s="69"/>
      <c r="C827" s="70"/>
      <c r="D827" s="62"/>
      <c r="E827" s="63"/>
      <c r="F827" s="63"/>
      <c r="G827" s="63"/>
    </row>
    <row r="828" spans="1:7" ht="13.15" customHeight="1" x14ac:dyDescent="0.2">
      <c r="A828" s="61"/>
      <c r="B828" s="69"/>
      <c r="C828" s="70"/>
      <c r="D828" s="62"/>
      <c r="E828" s="63"/>
      <c r="F828" s="63"/>
      <c r="G828" s="63"/>
    </row>
    <row r="829" spans="1:7" ht="13.15" customHeight="1" x14ac:dyDescent="0.2">
      <c r="A829" s="61"/>
      <c r="B829" s="69"/>
      <c r="C829" s="70"/>
      <c r="D829" s="62"/>
      <c r="E829" s="63"/>
      <c r="F829" s="63"/>
      <c r="G829" s="63"/>
    </row>
    <row r="830" spans="1:7" ht="13.15" customHeight="1" x14ac:dyDescent="0.2">
      <c r="A830" s="61"/>
      <c r="B830" s="69"/>
      <c r="C830" s="70"/>
      <c r="D830" s="62"/>
      <c r="E830" s="63"/>
      <c r="F830" s="63"/>
      <c r="G830" s="63"/>
    </row>
    <row r="831" spans="1:7" ht="13.15" customHeight="1" x14ac:dyDescent="0.2">
      <c r="A831" s="61"/>
      <c r="B831" s="69"/>
      <c r="C831" s="70"/>
      <c r="D831" s="62"/>
      <c r="E831" s="63"/>
      <c r="F831" s="63"/>
      <c r="G831" s="63"/>
    </row>
    <row r="832" spans="1:7" ht="13.15" customHeight="1" x14ac:dyDescent="0.2">
      <c r="A832" s="61"/>
      <c r="B832" s="69"/>
      <c r="C832" s="70"/>
      <c r="D832" s="62"/>
      <c r="E832" s="63"/>
      <c r="F832" s="63"/>
      <c r="G832" s="63"/>
    </row>
    <row r="833" spans="1:8" ht="13.15" customHeight="1" x14ac:dyDescent="0.2">
      <c r="A833" s="61"/>
      <c r="B833" s="69"/>
      <c r="C833" s="70"/>
      <c r="D833" s="62"/>
      <c r="E833" s="63"/>
      <c r="F833" s="63"/>
      <c r="G833" s="63"/>
    </row>
    <row r="834" spans="1:8" ht="13.15" customHeight="1" x14ac:dyDescent="0.2">
      <c r="A834" s="61"/>
      <c r="B834" s="69"/>
      <c r="C834" s="70"/>
      <c r="D834" s="62"/>
      <c r="E834" s="63"/>
      <c r="F834" s="63"/>
      <c r="G834" s="63"/>
    </row>
    <row r="835" spans="1:8" ht="2.65" customHeight="1" x14ac:dyDescent="0.2">
      <c r="A835" s="61"/>
      <c r="B835" s="69"/>
      <c r="C835" s="70"/>
      <c r="D835" s="62"/>
      <c r="E835" s="63"/>
      <c r="F835" s="63"/>
      <c r="G835" s="63"/>
    </row>
    <row r="836" spans="1:8" ht="18" customHeight="1" x14ac:dyDescent="0.2">
      <c r="A836" s="64" t="str">
        <f>"TOTAL FOR " &amp; UPPER("Section") &amp; "  5400 CARRIED FORWARD TO SUMMARY"</f>
        <v>TOTAL FOR SECTION  5400 CARRIED FORWARD TO SUMMARY</v>
      </c>
      <c r="B836" s="50"/>
      <c r="C836" s="50"/>
      <c r="D836" s="50"/>
      <c r="E836" s="50"/>
      <c r="F836" s="65"/>
      <c r="G836" s="66"/>
    </row>
    <row r="837" spans="1:8" ht="15.95" customHeight="1" x14ac:dyDescent="0.2">
      <c r="A837" s="71" t="s">
        <v>498</v>
      </c>
      <c r="B837" s="71"/>
      <c r="C837" s="71"/>
      <c r="D837" s="71"/>
      <c r="E837" s="71"/>
      <c r="F837" s="71"/>
      <c r="G837" s="71"/>
    </row>
    <row r="838" spans="1:8" ht="13.15" customHeight="1" x14ac:dyDescent="0.2">
      <c r="A838" s="31" t="s">
        <v>84</v>
      </c>
      <c r="B838" s="32"/>
      <c r="C838" s="31" t="s">
        <v>396</v>
      </c>
      <c r="D838" s="32"/>
      <c r="E838" s="32"/>
      <c r="F838" s="32"/>
      <c r="G838" s="52" t="str">
        <f>UPPER("Schedule")</f>
        <v>SCHEDULE</v>
      </c>
    </row>
    <row r="839" spans="1:8" ht="13.15" customHeight="1" x14ac:dyDescent="0.2">
      <c r="A839" s="31" t="str">
        <f>IF(C839="","","CONTRACT TITLE: ")</f>
        <v xml:space="preserve">CONTRACT TITLE: </v>
      </c>
      <c r="B839" s="31"/>
      <c r="C839" s="72" t="s">
        <v>238</v>
      </c>
      <c r="D839" s="72"/>
      <c r="E839" s="72"/>
      <c r="F839" s="72"/>
      <c r="G839" s="72"/>
    </row>
    <row r="840" spans="1:8" ht="13.15" customHeight="1" x14ac:dyDescent="0.2">
      <c r="A840" s="31" t="str">
        <f>IF((B840&amp;C840)="","",UPPER("SCHEDULE:"))</f>
        <v>SCHEDULE:</v>
      </c>
      <c r="B840" s="32"/>
      <c r="C840" s="73" t="s">
        <v>436</v>
      </c>
      <c r="D840" s="73"/>
      <c r="E840" s="73"/>
      <c r="F840" s="73"/>
      <c r="G840" s="73"/>
    </row>
    <row r="841" spans="1:8" ht="13.15" hidden="1" customHeight="1" x14ac:dyDescent="0.2">
      <c r="A841" s="31" t="str">
        <f>IF(C841="","","SERIES:")</f>
        <v>SERIES:</v>
      </c>
      <c r="B841" s="32"/>
      <c r="C841" s="73" t="s">
        <v>436</v>
      </c>
      <c r="D841" s="73"/>
      <c r="E841" s="73"/>
      <c r="F841" s="73"/>
      <c r="G841" s="73"/>
    </row>
    <row r="842" spans="1:8" ht="13.15" customHeight="1" x14ac:dyDescent="0.2">
      <c r="A842" s="31" t="str">
        <f>IF(C842="","","SECTION:")</f>
        <v>SECTION:</v>
      </c>
      <c r="B842" s="32"/>
      <c r="C842" s="74" t="s">
        <v>338</v>
      </c>
      <c r="D842" s="75"/>
      <c r="E842" s="75"/>
      <c r="F842" s="75"/>
      <c r="G842" s="75"/>
    </row>
    <row r="843" spans="1:8" ht="28.5" customHeight="1" x14ac:dyDescent="0.2">
      <c r="A843" s="33" t="s">
        <v>2</v>
      </c>
      <c r="B843" s="76" t="s">
        <v>45</v>
      </c>
      <c r="C843" s="77"/>
      <c r="D843" s="34" t="s">
        <v>0</v>
      </c>
      <c r="E843" s="35" t="s">
        <v>308</v>
      </c>
      <c r="F843" s="35" t="s">
        <v>164</v>
      </c>
      <c r="G843" s="35" t="s">
        <v>348</v>
      </c>
      <c r="H843" s="54" t="s">
        <v>239</v>
      </c>
    </row>
    <row r="844" spans="1:8" ht="4.5" customHeight="1" x14ac:dyDescent="0.2">
      <c r="A844" s="36"/>
      <c r="B844" s="78"/>
      <c r="C844" s="79"/>
      <c r="D844" s="37"/>
      <c r="E844" s="38"/>
      <c r="F844" s="38"/>
      <c r="G844" s="38"/>
    </row>
    <row r="845" spans="1:8" ht="56.1" customHeight="1" x14ac:dyDescent="0.2">
      <c r="A845" s="39" t="s">
        <v>340</v>
      </c>
      <c r="B845" s="82" t="s">
        <v>149</v>
      </c>
      <c r="C845" s="81"/>
      <c r="D845" s="40" t="s">
        <v>3</v>
      </c>
      <c r="E845" s="41"/>
      <c r="F845" s="42"/>
      <c r="G845" s="42"/>
      <c r="H845" s="55" t="s">
        <v>288</v>
      </c>
    </row>
    <row r="846" spans="1:8" ht="33.200000000000003" customHeight="1" x14ac:dyDescent="0.2">
      <c r="A846" s="39" t="s">
        <v>4</v>
      </c>
      <c r="B846" s="82" t="s">
        <v>192</v>
      </c>
      <c r="C846" s="81"/>
      <c r="D846" s="40" t="s">
        <v>3</v>
      </c>
      <c r="E846" s="41"/>
      <c r="F846" s="42"/>
      <c r="G846" s="42"/>
      <c r="H846" s="55" t="s">
        <v>290</v>
      </c>
    </row>
    <row r="847" spans="1:8" ht="22.15" customHeight="1" x14ac:dyDescent="0.2">
      <c r="A847" s="39" t="s">
        <v>54</v>
      </c>
      <c r="B847" s="82" t="s">
        <v>417</v>
      </c>
      <c r="C847" s="81"/>
      <c r="D847" s="40" t="s">
        <v>488</v>
      </c>
      <c r="E847" s="43">
        <v>8</v>
      </c>
      <c r="F847" s="44"/>
      <c r="G847" s="42"/>
      <c r="H847" s="55" t="s">
        <v>461</v>
      </c>
    </row>
    <row r="848" spans="1:8" ht="22.15" customHeight="1" x14ac:dyDescent="0.2">
      <c r="A848" s="39" t="s">
        <v>521</v>
      </c>
      <c r="B848" s="82" t="s">
        <v>571</v>
      </c>
      <c r="C848" s="81"/>
      <c r="D848" s="40" t="s">
        <v>488</v>
      </c>
      <c r="E848" s="43">
        <v>10</v>
      </c>
      <c r="F848" s="44"/>
      <c r="G848" s="42"/>
      <c r="H848" s="55" t="s">
        <v>375</v>
      </c>
    </row>
    <row r="849" spans="1:8" ht="33.200000000000003" customHeight="1" x14ac:dyDescent="0.2">
      <c r="A849" s="39" t="s">
        <v>37</v>
      </c>
      <c r="B849" s="82" t="s">
        <v>193</v>
      </c>
      <c r="C849" s="81"/>
      <c r="D849" s="40" t="s">
        <v>3</v>
      </c>
      <c r="E849" s="41"/>
      <c r="F849" s="42"/>
      <c r="G849" s="42"/>
      <c r="H849" s="55" t="s">
        <v>226</v>
      </c>
    </row>
    <row r="850" spans="1:8" ht="22.15" customHeight="1" x14ac:dyDescent="0.2">
      <c r="A850" s="39" t="s">
        <v>167</v>
      </c>
      <c r="B850" s="82" t="s">
        <v>617</v>
      </c>
      <c r="C850" s="81"/>
      <c r="D850" s="40" t="s">
        <v>3</v>
      </c>
      <c r="E850" s="41"/>
      <c r="F850" s="42"/>
      <c r="G850" s="42"/>
      <c r="H850" s="55" t="s">
        <v>148</v>
      </c>
    </row>
    <row r="851" spans="1:8" ht="22.15" customHeight="1" x14ac:dyDescent="0.2">
      <c r="A851" s="39" t="s">
        <v>470</v>
      </c>
      <c r="B851" s="82" t="s">
        <v>194</v>
      </c>
      <c r="C851" s="81"/>
      <c r="D851" s="40" t="s">
        <v>590</v>
      </c>
      <c r="E851" s="43">
        <v>16</v>
      </c>
      <c r="F851" s="44"/>
      <c r="G851" s="42"/>
      <c r="H851" s="55" t="s">
        <v>291</v>
      </c>
    </row>
    <row r="852" spans="1:8" ht="22.15" customHeight="1" x14ac:dyDescent="0.2">
      <c r="A852" s="39" t="s">
        <v>6</v>
      </c>
      <c r="B852" s="82" t="s">
        <v>195</v>
      </c>
      <c r="C852" s="81"/>
      <c r="D852" s="40" t="s">
        <v>590</v>
      </c>
      <c r="E852" s="43">
        <v>10</v>
      </c>
      <c r="F852" s="44"/>
      <c r="G852" s="42"/>
      <c r="H852" s="55" t="s">
        <v>110</v>
      </c>
    </row>
    <row r="853" spans="1:8" ht="22.15" customHeight="1" x14ac:dyDescent="0.2">
      <c r="A853" s="39" t="s">
        <v>341</v>
      </c>
      <c r="B853" s="82" t="s">
        <v>618</v>
      </c>
      <c r="C853" s="81"/>
      <c r="D853" s="40" t="s">
        <v>13</v>
      </c>
      <c r="E853" s="43">
        <v>8</v>
      </c>
      <c r="F853" s="44"/>
      <c r="G853" s="42"/>
      <c r="H853" s="55" t="s">
        <v>538</v>
      </c>
    </row>
    <row r="854" spans="1:8" ht="13.15" customHeight="1" x14ac:dyDescent="0.2">
      <c r="A854" s="61"/>
      <c r="B854" s="69"/>
      <c r="C854" s="70"/>
      <c r="D854" s="62"/>
      <c r="E854" s="63"/>
      <c r="F854" s="63"/>
      <c r="G854" s="63"/>
    </row>
    <row r="855" spans="1:8" ht="13.15" customHeight="1" x14ac:dyDescent="0.2">
      <c r="A855" s="61"/>
      <c r="B855" s="69"/>
      <c r="C855" s="70"/>
      <c r="D855" s="62"/>
      <c r="E855" s="63"/>
      <c r="F855" s="63"/>
      <c r="G855" s="63"/>
    </row>
    <row r="856" spans="1:8" ht="13.15" customHeight="1" x14ac:dyDescent="0.2">
      <c r="A856" s="61"/>
      <c r="B856" s="69"/>
      <c r="C856" s="70"/>
      <c r="D856" s="62"/>
      <c r="E856" s="63"/>
      <c r="F856" s="63"/>
      <c r="G856" s="63"/>
    </row>
    <row r="857" spans="1:8" ht="13.15" customHeight="1" x14ac:dyDescent="0.2">
      <c r="A857" s="61"/>
      <c r="B857" s="69"/>
      <c r="C857" s="70"/>
      <c r="D857" s="62"/>
      <c r="E857" s="63"/>
      <c r="F857" s="63"/>
      <c r="G857" s="63"/>
    </row>
    <row r="858" spans="1:8" ht="13.15" customHeight="1" x14ac:dyDescent="0.2">
      <c r="A858" s="61"/>
      <c r="B858" s="69"/>
      <c r="C858" s="70"/>
      <c r="D858" s="62"/>
      <c r="E858" s="63"/>
      <c r="F858" s="63"/>
      <c r="G858" s="63"/>
    </row>
    <row r="859" spans="1:8" ht="13.15" customHeight="1" x14ac:dyDescent="0.2">
      <c r="A859" s="61"/>
      <c r="B859" s="69"/>
      <c r="C859" s="70"/>
      <c r="D859" s="62"/>
      <c r="E859" s="63"/>
      <c r="F859" s="63"/>
      <c r="G859" s="63"/>
    </row>
    <row r="860" spans="1:8" ht="13.15" customHeight="1" x14ac:dyDescent="0.2">
      <c r="A860" s="61"/>
      <c r="B860" s="69"/>
      <c r="C860" s="70"/>
      <c r="D860" s="62"/>
      <c r="E860" s="63"/>
      <c r="F860" s="63"/>
      <c r="G860" s="63"/>
    </row>
    <row r="861" spans="1:8" ht="13.15" customHeight="1" x14ac:dyDescent="0.2">
      <c r="A861" s="61"/>
      <c r="B861" s="69"/>
      <c r="C861" s="70"/>
      <c r="D861" s="62"/>
      <c r="E861" s="63"/>
      <c r="F861" s="63"/>
      <c r="G861" s="63"/>
    </row>
    <row r="862" spans="1:8" ht="13.15" customHeight="1" x14ac:dyDescent="0.2">
      <c r="A862" s="61"/>
      <c r="B862" s="69"/>
      <c r="C862" s="70"/>
      <c r="D862" s="62"/>
      <c r="E862" s="63"/>
      <c r="F862" s="63"/>
      <c r="G862" s="63"/>
    </row>
    <row r="863" spans="1:8" ht="13.15" customHeight="1" x14ac:dyDescent="0.2">
      <c r="A863" s="61"/>
      <c r="B863" s="69"/>
      <c r="C863" s="70"/>
      <c r="D863" s="62"/>
      <c r="E863" s="63"/>
      <c r="F863" s="63"/>
      <c r="G863" s="63"/>
    </row>
    <row r="864" spans="1:8" ht="13.15" customHeight="1" x14ac:dyDescent="0.2">
      <c r="A864" s="61"/>
      <c r="B864" s="69"/>
      <c r="C864" s="70"/>
      <c r="D864" s="62"/>
      <c r="E864" s="63"/>
      <c r="F864" s="63"/>
      <c r="G864" s="63"/>
    </row>
    <row r="865" spans="1:7" ht="13.15" customHeight="1" x14ac:dyDescent="0.2">
      <c r="A865" s="61"/>
      <c r="B865" s="69"/>
      <c r="C865" s="70"/>
      <c r="D865" s="62"/>
      <c r="E865" s="63"/>
      <c r="F865" s="63"/>
      <c r="G865" s="63"/>
    </row>
    <row r="866" spans="1:7" ht="13.15" customHeight="1" x14ac:dyDescent="0.2">
      <c r="A866" s="61"/>
      <c r="B866" s="69"/>
      <c r="C866" s="70"/>
      <c r="D866" s="62"/>
      <c r="E866" s="63"/>
      <c r="F866" s="63"/>
      <c r="G866" s="63"/>
    </row>
    <row r="867" spans="1:7" ht="13.15" customHeight="1" x14ac:dyDescent="0.2">
      <c r="A867" s="61"/>
      <c r="B867" s="69"/>
      <c r="C867" s="70"/>
      <c r="D867" s="62"/>
      <c r="E867" s="63"/>
      <c r="F867" s="63"/>
      <c r="G867" s="63"/>
    </row>
    <row r="868" spans="1:7" ht="13.15" customHeight="1" x14ac:dyDescent="0.2">
      <c r="A868" s="61"/>
      <c r="B868" s="69"/>
      <c r="C868" s="70"/>
      <c r="D868" s="62"/>
      <c r="E868" s="63"/>
      <c r="F868" s="63"/>
      <c r="G868" s="63"/>
    </row>
    <row r="869" spans="1:7" ht="13.15" customHeight="1" x14ac:dyDescent="0.2">
      <c r="A869" s="61"/>
      <c r="B869" s="69"/>
      <c r="C869" s="70"/>
      <c r="D869" s="62"/>
      <c r="E869" s="63"/>
      <c r="F869" s="63"/>
      <c r="G869" s="63"/>
    </row>
    <row r="870" spans="1:7" ht="13.15" customHeight="1" x14ac:dyDescent="0.2">
      <c r="A870" s="61"/>
      <c r="B870" s="69"/>
      <c r="C870" s="70"/>
      <c r="D870" s="62"/>
      <c r="E870" s="63"/>
      <c r="F870" s="63"/>
      <c r="G870" s="63"/>
    </row>
    <row r="871" spans="1:7" ht="13.15" customHeight="1" x14ac:dyDescent="0.2">
      <c r="A871" s="61"/>
      <c r="B871" s="69"/>
      <c r="C871" s="70"/>
      <c r="D871" s="62"/>
      <c r="E871" s="63"/>
      <c r="F871" s="63"/>
      <c r="G871" s="63"/>
    </row>
    <row r="872" spans="1:7" ht="13.15" customHeight="1" x14ac:dyDescent="0.2">
      <c r="A872" s="61"/>
      <c r="B872" s="69"/>
      <c r="C872" s="70"/>
      <c r="D872" s="62"/>
      <c r="E872" s="63"/>
      <c r="F872" s="63"/>
      <c r="G872" s="63"/>
    </row>
    <row r="873" spans="1:7" ht="13.15" customHeight="1" x14ac:dyDescent="0.2">
      <c r="A873" s="61"/>
      <c r="B873" s="69"/>
      <c r="C873" s="70"/>
      <c r="D873" s="62"/>
      <c r="E873" s="63"/>
      <c r="F873" s="63"/>
      <c r="G873" s="63"/>
    </row>
    <row r="874" spans="1:7" ht="13.15" customHeight="1" x14ac:dyDescent="0.2">
      <c r="A874" s="61"/>
      <c r="B874" s="69"/>
      <c r="C874" s="70"/>
      <c r="D874" s="62"/>
      <c r="E874" s="63"/>
      <c r="F874" s="63"/>
      <c r="G874" s="63"/>
    </row>
    <row r="875" spans="1:7" ht="13.15" customHeight="1" x14ac:dyDescent="0.2">
      <c r="A875" s="61"/>
      <c r="B875" s="69"/>
      <c r="C875" s="70"/>
      <c r="D875" s="62"/>
      <c r="E875" s="63"/>
      <c r="F875" s="63"/>
      <c r="G875" s="63"/>
    </row>
    <row r="876" spans="1:7" ht="13.15" customHeight="1" x14ac:dyDescent="0.2">
      <c r="A876" s="61"/>
      <c r="B876" s="69"/>
      <c r="C876" s="70"/>
      <c r="D876" s="62"/>
      <c r="E876" s="63"/>
      <c r="F876" s="63"/>
      <c r="G876" s="63"/>
    </row>
    <row r="877" spans="1:7" ht="13.15" customHeight="1" x14ac:dyDescent="0.2">
      <c r="A877" s="61"/>
      <c r="B877" s="69"/>
      <c r="C877" s="70"/>
      <c r="D877" s="62"/>
      <c r="E877" s="63"/>
      <c r="F877" s="63"/>
      <c r="G877" s="63"/>
    </row>
    <row r="878" spans="1:7" ht="13.15" customHeight="1" x14ac:dyDescent="0.2">
      <c r="A878" s="61"/>
      <c r="B878" s="69"/>
      <c r="C878" s="70"/>
      <c r="D878" s="62"/>
      <c r="E878" s="63"/>
      <c r="F878" s="63"/>
      <c r="G878" s="63"/>
    </row>
    <row r="879" spans="1:7" ht="13.15" customHeight="1" x14ac:dyDescent="0.2">
      <c r="A879" s="61"/>
      <c r="B879" s="69"/>
      <c r="C879" s="70"/>
      <c r="D879" s="62"/>
      <c r="E879" s="63"/>
      <c r="F879" s="63"/>
      <c r="G879" s="63"/>
    </row>
    <row r="880" spans="1:7" ht="13.15" customHeight="1" x14ac:dyDescent="0.2">
      <c r="A880" s="61"/>
      <c r="B880" s="69"/>
      <c r="C880" s="70"/>
      <c r="D880" s="62"/>
      <c r="E880" s="63"/>
      <c r="F880" s="63"/>
      <c r="G880" s="63"/>
    </row>
    <row r="881" spans="1:8" ht="13.15" customHeight="1" x14ac:dyDescent="0.2">
      <c r="A881" s="61"/>
      <c r="B881" s="69"/>
      <c r="C881" s="70"/>
      <c r="D881" s="62"/>
      <c r="E881" s="63"/>
      <c r="F881" s="63"/>
      <c r="G881" s="63"/>
    </row>
    <row r="882" spans="1:8" ht="13.15" customHeight="1" x14ac:dyDescent="0.2">
      <c r="A882" s="61"/>
      <c r="B882" s="69"/>
      <c r="C882" s="70"/>
      <c r="D882" s="62"/>
      <c r="E882" s="63"/>
      <c r="F882" s="63"/>
      <c r="G882" s="63"/>
    </row>
    <row r="883" spans="1:8" ht="13.15" customHeight="1" x14ac:dyDescent="0.2">
      <c r="A883" s="61"/>
      <c r="B883" s="69"/>
      <c r="C883" s="70"/>
      <c r="D883" s="62"/>
      <c r="E883" s="63"/>
      <c r="F883" s="63"/>
      <c r="G883" s="63"/>
    </row>
    <row r="884" spans="1:8" ht="13.15" customHeight="1" x14ac:dyDescent="0.2">
      <c r="A884" s="61"/>
      <c r="B884" s="69"/>
      <c r="C884" s="70"/>
      <c r="D884" s="62"/>
      <c r="E884" s="63"/>
      <c r="F884" s="63"/>
      <c r="G884" s="63"/>
    </row>
    <row r="885" spans="1:8" ht="13.15" customHeight="1" x14ac:dyDescent="0.2">
      <c r="A885" s="61"/>
      <c r="B885" s="69"/>
      <c r="C885" s="70"/>
      <c r="D885" s="62"/>
      <c r="E885" s="63"/>
      <c r="F885" s="63"/>
      <c r="G885" s="63"/>
    </row>
    <row r="886" spans="1:8" ht="6" customHeight="1" x14ac:dyDescent="0.2">
      <c r="A886" s="61"/>
      <c r="B886" s="69"/>
      <c r="C886" s="70"/>
      <c r="D886" s="62"/>
      <c r="E886" s="63"/>
      <c r="F886" s="63"/>
      <c r="G886" s="63"/>
    </row>
    <row r="887" spans="1:8" ht="18" customHeight="1" x14ac:dyDescent="0.2">
      <c r="A887" s="64" t="str">
        <f>"TOTAL FOR " &amp; UPPER("Section") &amp; "  5600 CARRIED FORWARD TO SUMMARY"</f>
        <v>TOTAL FOR SECTION  5600 CARRIED FORWARD TO SUMMARY</v>
      </c>
      <c r="B887" s="50"/>
      <c r="C887" s="50"/>
      <c r="D887" s="50"/>
      <c r="E887" s="50"/>
      <c r="F887" s="65"/>
      <c r="G887" s="66"/>
    </row>
    <row r="888" spans="1:8" ht="15.95" customHeight="1" x14ac:dyDescent="0.2">
      <c r="A888" s="71" t="s">
        <v>67</v>
      </c>
      <c r="B888" s="71"/>
      <c r="C888" s="71"/>
      <c r="D888" s="71"/>
      <c r="E888" s="71"/>
      <c r="F888" s="71"/>
      <c r="G888" s="71"/>
    </row>
    <row r="889" spans="1:8" ht="13.15" customHeight="1" x14ac:dyDescent="0.2">
      <c r="A889" s="31" t="s">
        <v>84</v>
      </c>
      <c r="B889" s="32"/>
      <c r="C889" s="31" t="s">
        <v>396</v>
      </c>
      <c r="D889" s="32"/>
      <c r="E889" s="32"/>
      <c r="F889" s="32"/>
      <c r="G889" s="52" t="str">
        <f>UPPER("Schedule")</f>
        <v>SCHEDULE</v>
      </c>
    </row>
    <row r="890" spans="1:8" ht="13.15" customHeight="1" x14ac:dyDescent="0.2">
      <c r="A890" s="31" t="str">
        <f>IF(C890="","","CONTRACT TITLE: ")</f>
        <v xml:space="preserve">CONTRACT TITLE: </v>
      </c>
      <c r="B890" s="31"/>
      <c r="C890" s="72" t="s">
        <v>238</v>
      </c>
      <c r="D890" s="72"/>
      <c r="E890" s="72"/>
      <c r="F890" s="72"/>
      <c r="G890" s="72"/>
    </row>
    <row r="891" spans="1:8" ht="13.15" customHeight="1" x14ac:dyDescent="0.2">
      <c r="A891" s="31" t="str">
        <f>IF((B891&amp;C891)="","",UPPER("SCHEDULE:"))</f>
        <v>SCHEDULE:</v>
      </c>
      <c r="B891" s="32"/>
      <c r="C891" s="73" t="s">
        <v>436</v>
      </c>
      <c r="D891" s="73"/>
      <c r="E891" s="73"/>
      <c r="F891" s="73"/>
      <c r="G891" s="73"/>
    </row>
    <row r="892" spans="1:8" ht="13.15" hidden="1" customHeight="1" x14ac:dyDescent="0.2">
      <c r="A892" s="31" t="str">
        <f>IF(C892="","","SERIES:")</f>
        <v>SERIES:</v>
      </c>
      <c r="B892" s="32"/>
      <c r="C892" s="73" t="s">
        <v>436</v>
      </c>
      <c r="D892" s="73"/>
      <c r="E892" s="73"/>
      <c r="F892" s="73"/>
      <c r="G892" s="73"/>
    </row>
    <row r="893" spans="1:8" ht="13.15" customHeight="1" x14ac:dyDescent="0.2">
      <c r="A893" s="31" t="str">
        <f>IF(C893="","","SECTION:")</f>
        <v>SECTION:</v>
      </c>
      <c r="B893" s="32"/>
      <c r="C893" s="74" t="s">
        <v>416</v>
      </c>
      <c r="D893" s="75"/>
      <c r="E893" s="75"/>
      <c r="F893" s="75"/>
      <c r="G893" s="75"/>
    </row>
    <row r="894" spans="1:8" ht="28.5" customHeight="1" x14ac:dyDescent="0.2">
      <c r="A894" s="33" t="s">
        <v>2</v>
      </c>
      <c r="B894" s="76" t="s">
        <v>45</v>
      </c>
      <c r="C894" s="77"/>
      <c r="D894" s="34" t="s">
        <v>0</v>
      </c>
      <c r="E894" s="35" t="s">
        <v>308</v>
      </c>
      <c r="F894" s="35" t="s">
        <v>164</v>
      </c>
      <c r="G894" s="35" t="s">
        <v>348</v>
      </c>
      <c r="H894" s="54" t="s">
        <v>239</v>
      </c>
    </row>
    <row r="895" spans="1:8" ht="4.5" customHeight="1" x14ac:dyDescent="0.2">
      <c r="A895" s="36"/>
      <c r="B895" s="78"/>
      <c r="C895" s="79"/>
      <c r="D895" s="37"/>
      <c r="E895" s="38"/>
      <c r="F895" s="38"/>
      <c r="G895" s="38"/>
    </row>
    <row r="896" spans="1:8" ht="22.15" customHeight="1" x14ac:dyDescent="0.2">
      <c r="A896" s="39" t="s">
        <v>227</v>
      </c>
      <c r="B896" s="82" t="s">
        <v>111</v>
      </c>
      <c r="C896" s="81"/>
      <c r="D896" s="40" t="s">
        <v>3</v>
      </c>
      <c r="E896" s="41"/>
      <c r="F896" s="42"/>
      <c r="G896" s="42"/>
      <c r="H896" s="55" t="s">
        <v>572</v>
      </c>
    </row>
    <row r="897" spans="1:8" ht="22.15" customHeight="1" x14ac:dyDescent="0.2">
      <c r="A897" s="39" t="s">
        <v>167</v>
      </c>
      <c r="B897" s="82" t="s">
        <v>292</v>
      </c>
      <c r="C897" s="81"/>
      <c r="D897" s="40" t="s">
        <v>315</v>
      </c>
      <c r="E897" s="43">
        <v>4.5</v>
      </c>
      <c r="F897" s="44"/>
      <c r="G897" s="42"/>
      <c r="H897" s="55" t="s">
        <v>190</v>
      </c>
    </row>
    <row r="898" spans="1:8" ht="13.15" customHeight="1" x14ac:dyDescent="0.2">
      <c r="A898" s="61"/>
      <c r="B898" s="69"/>
      <c r="C898" s="70"/>
      <c r="D898" s="62"/>
      <c r="E898" s="63"/>
      <c r="F898" s="63"/>
      <c r="G898" s="63"/>
    </row>
    <row r="899" spans="1:8" ht="13.15" customHeight="1" x14ac:dyDescent="0.2">
      <c r="A899" s="61"/>
      <c r="B899" s="69"/>
      <c r="C899" s="70"/>
      <c r="D899" s="62"/>
      <c r="E899" s="63"/>
      <c r="F899" s="63"/>
      <c r="G899" s="63"/>
    </row>
    <row r="900" spans="1:8" ht="13.15" customHeight="1" x14ac:dyDescent="0.2">
      <c r="A900" s="61"/>
      <c r="B900" s="69"/>
      <c r="C900" s="70"/>
      <c r="D900" s="62"/>
      <c r="E900" s="63"/>
      <c r="F900" s="63"/>
      <c r="G900" s="63"/>
    </row>
    <row r="901" spans="1:8" ht="13.15" customHeight="1" x14ac:dyDescent="0.2">
      <c r="A901" s="61"/>
      <c r="B901" s="69"/>
      <c r="C901" s="70"/>
      <c r="D901" s="62"/>
      <c r="E901" s="63"/>
      <c r="F901" s="63"/>
      <c r="G901" s="63"/>
    </row>
    <row r="902" spans="1:8" ht="13.15" customHeight="1" x14ac:dyDescent="0.2">
      <c r="A902" s="61"/>
      <c r="B902" s="69"/>
      <c r="C902" s="70"/>
      <c r="D902" s="62"/>
      <c r="E902" s="63"/>
      <c r="F902" s="63"/>
      <c r="G902" s="63"/>
    </row>
    <row r="903" spans="1:8" ht="13.15" customHeight="1" x14ac:dyDescent="0.2">
      <c r="A903" s="61"/>
      <c r="B903" s="69"/>
      <c r="C903" s="70"/>
      <c r="D903" s="62"/>
      <c r="E903" s="63"/>
      <c r="F903" s="63"/>
      <c r="G903" s="63"/>
    </row>
    <row r="904" spans="1:8" ht="13.15" customHeight="1" x14ac:dyDescent="0.2">
      <c r="A904" s="61"/>
      <c r="B904" s="69"/>
      <c r="C904" s="70"/>
      <c r="D904" s="62"/>
      <c r="E904" s="63"/>
      <c r="F904" s="63"/>
      <c r="G904" s="63"/>
    </row>
    <row r="905" spans="1:8" ht="13.15" customHeight="1" x14ac:dyDescent="0.2">
      <c r="A905" s="61"/>
      <c r="B905" s="69"/>
      <c r="C905" s="70"/>
      <c r="D905" s="62"/>
      <c r="E905" s="63"/>
      <c r="F905" s="63"/>
      <c r="G905" s="63"/>
    </row>
    <row r="906" spans="1:8" ht="13.15" customHeight="1" x14ac:dyDescent="0.2">
      <c r="A906" s="61"/>
      <c r="B906" s="69"/>
      <c r="C906" s="70"/>
      <c r="D906" s="62"/>
      <c r="E906" s="63"/>
      <c r="F906" s="63"/>
      <c r="G906" s="63"/>
    </row>
    <row r="907" spans="1:8" ht="13.15" customHeight="1" x14ac:dyDescent="0.2">
      <c r="A907" s="61"/>
      <c r="B907" s="69"/>
      <c r="C907" s="70"/>
      <c r="D907" s="62"/>
      <c r="E907" s="63"/>
      <c r="F907" s="63"/>
      <c r="G907" s="63"/>
    </row>
    <row r="908" spans="1:8" ht="13.15" customHeight="1" x14ac:dyDescent="0.2">
      <c r="A908" s="61"/>
      <c r="B908" s="69"/>
      <c r="C908" s="70"/>
      <c r="D908" s="62"/>
      <c r="E908" s="63"/>
      <c r="F908" s="63"/>
      <c r="G908" s="63"/>
    </row>
    <row r="909" spans="1:8" ht="13.15" customHeight="1" x14ac:dyDescent="0.2">
      <c r="A909" s="61"/>
      <c r="B909" s="69"/>
      <c r="C909" s="70"/>
      <c r="D909" s="62"/>
      <c r="E909" s="63"/>
      <c r="F909" s="63"/>
      <c r="G909" s="63"/>
    </row>
    <row r="910" spans="1:8" ht="13.15" customHeight="1" x14ac:dyDescent="0.2">
      <c r="A910" s="61"/>
      <c r="B910" s="69"/>
      <c r="C910" s="70"/>
      <c r="D910" s="62"/>
      <c r="E910" s="63"/>
      <c r="F910" s="63"/>
      <c r="G910" s="63"/>
    </row>
    <row r="911" spans="1:8" ht="13.15" customHeight="1" x14ac:dyDescent="0.2">
      <c r="A911" s="61"/>
      <c r="B911" s="69"/>
      <c r="C911" s="70"/>
      <c r="D911" s="62"/>
      <c r="E911" s="63"/>
      <c r="F911" s="63"/>
      <c r="G911" s="63"/>
    </row>
    <row r="912" spans="1:8" ht="13.15" customHeight="1" x14ac:dyDescent="0.2">
      <c r="A912" s="61"/>
      <c r="B912" s="69"/>
      <c r="C912" s="70"/>
      <c r="D912" s="62"/>
      <c r="E912" s="63"/>
      <c r="F912" s="63"/>
      <c r="G912" s="63"/>
    </row>
    <row r="913" spans="1:7" ht="13.15" customHeight="1" x14ac:dyDescent="0.2">
      <c r="A913" s="61"/>
      <c r="B913" s="69"/>
      <c r="C913" s="70"/>
      <c r="D913" s="62"/>
      <c r="E913" s="63"/>
      <c r="F913" s="63"/>
      <c r="G913" s="63"/>
    </row>
    <row r="914" spans="1:7" ht="13.15" customHeight="1" x14ac:dyDescent="0.2">
      <c r="A914" s="61"/>
      <c r="B914" s="69"/>
      <c r="C914" s="70"/>
      <c r="D914" s="62"/>
      <c r="E914" s="63"/>
      <c r="F914" s="63"/>
      <c r="G914" s="63"/>
    </row>
    <row r="915" spans="1:7" ht="13.15" customHeight="1" x14ac:dyDescent="0.2">
      <c r="A915" s="61"/>
      <c r="B915" s="69"/>
      <c r="C915" s="70"/>
      <c r="D915" s="62"/>
      <c r="E915" s="63"/>
      <c r="F915" s="63"/>
      <c r="G915" s="63"/>
    </row>
    <row r="916" spans="1:7" ht="13.15" customHeight="1" x14ac:dyDescent="0.2">
      <c r="A916" s="61"/>
      <c r="B916" s="69"/>
      <c r="C916" s="70"/>
      <c r="D916" s="62"/>
      <c r="E916" s="63"/>
      <c r="F916" s="63"/>
      <c r="G916" s="63"/>
    </row>
    <row r="917" spans="1:7" ht="13.15" customHeight="1" x14ac:dyDescent="0.2">
      <c r="A917" s="61"/>
      <c r="B917" s="69"/>
      <c r="C917" s="70"/>
      <c r="D917" s="62"/>
      <c r="E917" s="63"/>
      <c r="F917" s="63"/>
      <c r="G917" s="63"/>
    </row>
    <row r="918" spans="1:7" ht="13.15" customHeight="1" x14ac:dyDescent="0.2">
      <c r="A918" s="61"/>
      <c r="B918" s="69"/>
      <c r="C918" s="70"/>
      <c r="D918" s="62"/>
      <c r="E918" s="63"/>
      <c r="F918" s="63"/>
      <c r="G918" s="63"/>
    </row>
    <row r="919" spans="1:7" ht="13.15" customHeight="1" x14ac:dyDescent="0.2">
      <c r="A919" s="61"/>
      <c r="B919" s="69"/>
      <c r="C919" s="70"/>
      <c r="D919" s="62"/>
      <c r="E919" s="63"/>
      <c r="F919" s="63"/>
      <c r="G919" s="63"/>
    </row>
    <row r="920" spans="1:7" ht="13.15" customHeight="1" x14ac:dyDescent="0.2">
      <c r="A920" s="61"/>
      <c r="B920" s="69"/>
      <c r="C920" s="70"/>
      <c r="D920" s="62"/>
      <c r="E920" s="63"/>
      <c r="F920" s="63"/>
      <c r="G920" s="63"/>
    </row>
    <row r="921" spans="1:7" ht="13.15" customHeight="1" x14ac:dyDescent="0.2">
      <c r="A921" s="61"/>
      <c r="B921" s="69"/>
      <c r="C921" s="70"/>
      <c r="D921" s="62"/>
      <c r="E921" s="63"/>
      <c r="F921" s="63"/>
      <c r="G921" s="63"/>
    </row>
    <row r="922" spans="1:7" ht="13.15" customHeight="1" x14ac:dyDescent="0.2">
      <c r="A922" s="61"/>
      <c r="B922" s="69"/>
      <c r="C922" s="70"/>
      <c r="D922" s="62"/>
      <c r="E922" s="63"/>
      <c r="F922" s="63"/>
      <c r="G922" s="63"/>
    </row>
    <row r="923" spans="1:7" ht="13.15" customHeight="1" x14ac:dyDescent="0.2">
      <c r="A923" s="61"/>
      <c r="B923" s="69"/>
      <c r="C923" s="70"/>
      <c r="D923" s="62"/>
      <c r="E923" s="63"/>
      <c r="F923" s="63"/>
      <c r="G923" s="63"/>
    </row>
    <row r="924" spans="1:7" ht="13.15" customHeight="1" x14ac:dyDescent="0.2">
      <c r="A924" s="61"/>
      <c r="B924" s="69"/>
      <c r="C924" s="70"/>
      <c r="D924" s="62"/>
      <c r="E924" s="63"/>
      <c r="F924" s="63"/>
      <c r="G924" s="63"/>
    </row>
    <row r="925" spans="1:7" ht="13.15" customHeight="1" x14ac:dyDescent="0.2">
      <c r="A925" s="61"/>
      <c r="B925" s="69"/>
      <c r="C925" s="70"/>
      <c r="D925" s="62"/>
      <c r="E925" s="63"/>
      <c r="F925" s="63"/>
      <c r="G925" s="63"/>
    </row>
    <row r="926" spans="1:7" ht="13.15" customHeight="1" x14ac:dyDescent="0.2">
      <c r="A926" s="61"/>
      <c r="B926" s="69"/>
      <c r="C926" s="70"/>
      <c r="D926" s="62"/>
      <c r="E926" s="63"/>
      <c r="F926" s="63"/>
      <c r="G926" s="63"/>
    </row>
    <row r="927" spans="1:7" ht="13.15" customHeight="1" x14ac:dyDescent="0.2">
      <c r="A927" s="61"/>
      <c r="B927" s="69"/>
      <c r="C927" s="70"/>
      <c r="D927" s="62"/>
      <c r="E927" s="63"/>
      <c r="F927" s="63"/>
      <c r="G927" s="63"/>
    </row>
    <row r="928" spans="1:7" ht="13.15" customHeight="1" x14ac:dyDescent="0.2">
      <c r="A928" s="61"/>
      <c r="B928" s="69"/>
      <c r="C928" s="70"/>
      <c r="D928" s="62"/>
      <c r="E928" s="63"/>
      <c r="F928" s="63"/>
      <c r="G928" s="63"/>
    </row>
    <row r="929" spans="1:7" ht="13.15" customHeight="1" x14ac:dyDescent="0.2">
      <c r="A929" s="61"/>
      <c r="B929" s="69"/>
      <c r="C929" s="70"/>
      <c r="D929" s="62"/>
      <c r="E929" s="63"/>
      <c r="F929" s="63"/>
      <c r="G929" s="63"/>
    </row>
    <row r="930" spans="1:7" ht="13.15" customHeight="1" x14ac:dyDescent="0.2">
      <c r="A930" s="61"/>
      <c r="B930" s="69"/>
      <c r="C930" s="70"/>
      <c r="D930" s="62"/>
      <c r="E930" s="63"/>
      <c r="F930" s="63"/>
      <c r="G930" s="63"/>
    </row>
    <row r="931" spans="1:7" ht="13.15" customHeight="1" x14ac:dyDescent="0.2">
      <c r="A931" s="61"/>
      <c r="B931" s="69"/>
      <c r="C931" s="70"/>
      <c r="D931" s="62"/>
      <c r="E931" s="63"/>
      <c r="F931" s="63"/>
      <c r="G931" s="63"/>
    </row>
    <row r="932" spans="1:7" ht="13.15" customHeight="1" x14ac:dyDescent="0.2">
      <c r="A932" s="61"/>
      <c r="B932" s="69"/>
      <c r="C932" s="70"/>
      <c r="D932" s="62"/>
      <c r="E932" s="63"/>
      <c r="F932" s="63"/>
      <c r="G932" s="63"/>
    </row>
    <row r="933" spans="1:7" ht="13.15" customHeight="1" x14ac:dyDescent="0.2">
      <c r="A933" s="61"/>
      <c r="B933" s="69"/>
      <c r="C933" s="70"/>
      <c r="D933" s="62"/>
      <c r="E933" s="63"/>
      <c r="F933" s="63"/>
      <c r="G933" s="63"/>
    </row>
    <row r="934" spans="1:7" ht="13.15" customHeight="1" x14ac:dyDescent="0.2">
      <c r="A934" s="61"/>
      <c r="B934" s="69"/>
      <c r="C934" s="70"/>
      <c r="D934" s="62"/>
      <c r="E934" s="63"/>
      <c r="F934" s="63"/>
      <c r="G934" s="63"/>
    </row>
    <row r="935" spans="1:7" ht="13.15" customHeight="1" x14ac:dyDescent="0.2">
      <c r="A935" s="61"/>
      <c r="B935" s="69"/>
      <c r="C935" s="70"/>
      <c r="D935" s="62"/>
      <c r="E935" s="63"/>
      <c r="F935" s="63"/>
      <c r="G935" s="63"/>
    </row>
    <row r="936" spans="1:7" ht="13.15" customHeight="1" x14ac:dyDescent="0.2">
      <c r="A936" s="61"/>
      <c r="B936" s="69"/>
      <c r="C936" s="70"/>
      <c r="D936" s="62"/>
      <c r="E936" s="63"/>
      <c r="F936" s="63"/>
      <c r="G936" s="63"/>
    </row>
    <row r="937" spans="1:7" ht="13.15" customHeight="1" x14ac:dyDescent="0.2">
      <c r="A937" s="61"/>
      <c r="B937" s="69"/>
      <c r="C937" s="70"/>
      <c r="D937" s="62"/>
      <c r="E937" s="63"/>
      <c r="F937" s="63"/>
      <c r="G937" s="63"/>
    </row>
    <row r="938" spans="1:7" ht="13.15" customHeight="1" x14ac:dyDescent="0.2">
      <c r="A938" s="61"/>
      <c r="B938" s="69"/>
      <c r="C938" s="70"/>
      <c r="D938" s="62"/>
      <c r="E938" s="63"/>
      <c r="F938" s="63"/>
      <c r="G938" s="63"/>
    </row>
    <row r="939" spans="1:7" ht="13.15" customHeight="1" x14ac:dyDescent="0.2">
      <c r="A939" s="61"/>
      <c r="B939" s="69"/>
      <c r="C939" s="70"/>
      <c r="D939" s="62"/>
      <c r="E939" s="63"/>
      <c r="F939" s="63"/>
      <c r="G939" s="63"/>
    </row>
    <row r="940" spans="1:7" ht="13.15" customHeight="1" x14ac:dyDescent="0.2">
      <c r="A940" s="61"/>
      <c r="B940" s="69"/>
      <c r="C940" s="70"/>
      <c r="D940" s="62"/>
      <c r="E940" s="63"/>
      <c r="F940" s="63"/>
      <c r="G940" s="63"/>
    </row>
    <row r="941" spans="1:7" ht="13.15" customHeight="1" x14ac:dyDescent="0.2">
      <c r="A941" s="61"/>
      <c r="B941" s="69"/>
      <c r="C941" s="70"/>
      <c r="D941" s="62"/>
      <c r="E941" s="63"/>
      <c r="F941" s="63"/>
      <c r="G941" s="63"/>
    </row>
    <row r="942" spans="1:7" ht="13.15" customHeight="1" x14ac:dyDescent="0.2">
      <c r="A942" s="61"/>
      <c r="B942" s="69"/>
      <c r="C942" s="70"/>
      <c r="D942" s="62"/>
      <c r="E942" s="63"/>
      <c r="F942" s="63"/>
      <c r="G942" s="63"/>
    </row>
    <row r="943" spans="1:7" ht="13.15" customHeight="1" x14ac:dyDescent="0.2">
      <c r="A943" s="61"/>
      <c r="B943" s="69"/>
      <c r="C943" s="70"/>
      <c r="D943" s="62"/>
      <c r="E943" s="63"/>
      <c r="F943" s="63"/>
      <c r="G943" s="63"/>
    </row>
    <row r="944" spans="1:7" ht="13.15" customHeight="1" x14ac:dyDescent="0.2">
      <c r="A944" s="61"/>
      <c r="B944" s="69"/>
      <c r="C944" s="70"/>
      <c r="D944" s="62"/>
      <c r="E944" s="63"/>
      <c r="F944" s="63"/>
      <c r="G944" s="63"/>
    </row>
    <row r="945" spans="1:8" ht="13.15" customHeight="1" x14ac:dyDescent="0.2">
      <c r="A945" s="61"/>
      <c r="B945" s="69"/>
      <c r="C945" s="70"/>
      <c r="D945" s="62"/>
      <c r="E945" s="63"/>
      <c r="F945" s="63"/>
      <c r="G945" s="63"/>
    </row>
    <row r="946" spans="1:8" ht="8.65" customHeight="1" x14ac:dyDescent="0.2">
      <c r="A946" s="61"/>
      <c r="B946" s="69"/>
      <c r="C946" s="70"/>
      <c r="D946" s="62"/>
      <c r="E946" s="63"/>
      <c r="F946" s="63"/>
      <c r="G946" s="63"/>
    </row>
    <row r="947" spans="1:8" ht="18" customHeight="1" x14ac:dyDescent="0.2">
      <c r="A947" s="64" t="str">
        <f>"TOTAL FOR " &amp; UPPER("Section") &amp; "  5900 CARRIED FORWARD TO SUMMARY"</f>
        <v>TOTAL FOR SECTION  5900 CARRIED FORWARD TO SUMMARY</v>
      </c>
      <c r="B947" s="50"/>
      <c r="C947" s="50"/>
      <c r="D947" s="50"/>
      <c r="E947" s="50"/>
      <c r="F947" s="65"/>
      <c r="G947" s="66"/>
    </row>
    <row r="948" spans="1:8" ht="15.95" customHeight="1" x14ac:dyDescent="0.2">
      <c r="A948" s="71" t="s">
        <v>228</v>
      </c>
      <c r="B948" s="71"/>
      <c r="C948" s="71"/>
      <c r="D948" s="71"/>
      <c r="E948" s="71"/>
      <c r="F948" s="71"/>
      <c r="G948" s="71"/>
    </row>
    <row r="949" spans="1:8" ht="13.15" customHeight="1" x14ac:dyDescent="0.2">
      <c r="A949" s="31" t="s">
        <v>84</v>
      </c>
      <c r="B949" s="32"/>
      <c r="C949" s="31" t="s">
        <v>396</v>
      </c>
      <c r="D949" s="32"/>
      <c r="E949" s="32"/>
      <c r="F949" s="32"/>
      <c r="G949" s="52" t="str">
        <f>UPPER("Schedule")</f>
        <v>SCHEDULE</v>
      </c>
    </row>
    <row r="950" spans="1:8" ht="13.15" customHeight="1" x14ac:dyDescent="0.2">
      <c r="A950" s="31" t="str">
        <f>IF(C950="","","CONTRACT TITLE: ")</f>
        <v xml:space="preserve">CONTRACT TITLE: </v>
      </c>
      <c r="B950" s="31"/>
      <c r="C950" s="72" t="s">
        <v>238</v>
      </c>
      <c r="D950" s="72"/>
      <c r="E950" s="72"/>
      <c r="F950" s="72"/>
      <c r="G950" s="72"/>
    </row>
    <row r="951" spans="1:8" ht="13.15" customHeight="1" x14ac:dyDescent="0.2">
      <c r="A951" s="31" t="str">
        <f>IF((B951&amp;C951)="","",UPPER("SCHEDULE:"))</f>
        <v>SCHEDULE:</v>
      </c>
      <c r="B951" s="32"/>
      <c r="C951" s="73" t="s">
        <v>436</v>
      </c>
      <c r="D951" s="73"/>
      <c r="E951" s="73"/>
      <c r="F951" s="73"/>
      <c r="G951" s="73"/>
    </row>
    <row r="952" spans="1:8" ht="13.15" hidden="1" customHeight="1" x14ac:dyDescent="0.2">
      <c r="A952" s="31" t="str">
        <f>IF(C952="","","SERIES:")</f>
        <v>SERIES:</v>
      </c>
      <c r="B952" s="32"/>
      <c r="C952" s="73" t="s">
        <v>436</v>
      </c>
      <c r="D952" s="73"/>
      <c r="E952" s="73"/>
      <c r="F952" s="73"/>
      <c r="G952" s="73"/>
    </row>
    <row r="953" spans="1:8" ht="13.15" customHeight="1" x14ac:dyDescent="0.2">
      <c r="A953" s="31" t="str">
        <f>IF(C953="","","SECTION:")</f>
        <v>SECTION:</v>
      </c>
      <c r="B953" s="32"/>
      <c r="C953" s="74" t="s">
        <v>68</v>
      </c>
      <c r="D953" s="75"/>
      <c r="E953" s="75"/>
      <c r="F953" s="75"/>
      <c r="G953" s="75"/>
    </row>
    <row r="954" spans="1:8" ht="28.5" customHeight="1" x14ac:dyDescent="0.2">
      <c r="A954" s="33" t="s">
        <v>2</v>
      </c>
      <c r="B954" s="76" t="s">
        <v>45</v>
      </c>
      <c r="C954" s="77"/>
      <c r="D954" s="34" t="s">
        <v>0</v>
      </c>
      <c r="E954" s="35" t="s">
        <v>308</v>
      </c>
      <c r="F954" s="35" t="s">
        <v>164</v>
      </c>
      <c r="G954" s="35" t="s">
        <v>348</v>
      </c>
      <c r="H954" s="54" t="s">
        <v>239</v>
      </c>
    </row>
    <row r="955" spans="1:8" ht="4.5" customHeight="1" x14ac:dyDescent="0.2">
      <c r="A955" s="36"/>
      <c r="B955" s="78"/>
      <c r="C955" s="79"/>
      <c r="D955" s="37"/>
      <c r="E955" s="38"/>
      <c r="F955" s="38"/>
      <c r="G955" s="38"/>
    </row>
    <row r="956" spans="1:8" ht="22.15" customHeight="1" x14ac:dyDescent="0.2">
      <c r="A956" s="39" t="s">
        <v>38</v>
      </c>
      <c r="B956" s="82" t="s">
        <v>197</v>
      </c>
      <c r="C956" s="81"/>
      <c r="D956" s="40" t="s">
        <v>3</v>
      </c>
      <c r="E956" s="41"/>
      <c r="F956" s="42"/>
      <c r="G956" s="42"/>
      <c r="H956" s="55" t="s">
        <v>419</v>
      </c>
    </row>
    <row r="957" spans="1:8" ht="33.200000000000003" customHeight="1" x14ac:dyDescent="0.2">
      <c r="A957" s="39" t="s">
        <v>437</v>
      </c>
      <c r="B957" s="82" t="s">
        <v>198</v>
      </c>
      <c r="C957" s="81"/>
      <c r="D957" s="40" t="s">
        <v>3</v>
      </c>
      <c r="E957" s="41"/>
      <c r="F957" s="42"/>
      <c r="G957" s="42"/>
      <c r="H957" s="55" t="s">
        <v>420</v>
      </c>
    </row>
    <row r="958" spans="1:8" ht="22.15" customHeight="1" x14ac:dyDescent="0.2">
      <c r="A958" s="39" t="s">
        <v>470</v>
      </c>
      <c r="B958" s="82" t="s">
        <v>261</v>
      </c>
      <c r="C958" s="81"/>
      <c r="D958" s="40" t="s">
        <v>13</v>
      </c>
      <c r="E958" s="43">
        <v>260</v>
      </c>
      <c r="F958" s="44"/>
      <c r="G958" s="42"/>
      <c r="H958" s="55" t="s">
        <v>69</v>
      </c>
    </row>
    <row r="959" spans="1:8" ht="33.200000000000003" customHeight="1" x14ac:dyDescent="0.2">
      <c r="A959" s="39" t="s">
        <v>267</v>
      </c>
      <c r="B959" s="82" t="s">
        <v>293</v>
      </c>
      <c r="C959" s="81"/>
      <c r="D959" s="40" t="s">
        <v>13</v>
      </c>
      <c r="E959" s="43">
        <v>20</v>
      </c>
      <c r="F959" s="44"/>
      <c r="G959" s="42"/>
      <c r="H959" s="55" t="s">
        <v>499</v>
      </c>
    </row>
    <row r="960" spans="1:8" ht="22.15" customHeight="1" x14ac:dyDescent="0.2">
      <c r="A960" s="39" t="s">
        <v>376</v>
      </c>
      <c r="B960" s="82" t="s">
        <v>573</v>
      </c>
      <c r="C960" s="81"/>
      <c r="D960" s="40" t="s">
        <v>3</v>
      </c>
      <c r="E960" s="41"/>
      <c r="F960" s="42"/>
      <c r="G960" s="42"/>
      <c r="H960" s="55" t="s">
        <v>539</v>
      </c>
    </row>
    <row r="961" spans="1:8" ht="22.15" customHeight="1" x14ac:dyDescent="0.2">
      <c r="A961" s="39" t="s">
        <v>437</v>
      </c>
      <c r="B961" s="82" t="s">
        <v>151</v>
      </c>
      <c r="C961" s="81"/>
      <c r="D961" s="40" t="s">
        <v>13</v>
      </c>
      <c r="E961" s="43">
        <v>165</v>
      </c>
      <c r="F961" s="44"/>
      <c r="G961" s="42"/>
      <c r="H961" s="55" t="s">
        <v>574</v>
      </c>
    </row>
    <row r="962" spans="1:8" ht="22.15" customHeight="1" x14ac:dyDescent="0.2">
      <c r="A962" s="39" t="s">
        <v>267</v>
      </c>
      <c r="B962" s="82" t="s">
        <v>229</v>
      </c>
      <c r="C962" s="81"/>
      <c r="D962" s="40" t="s">
        <v>13</v>
      </c>
      <c r="E962" s="43">
        <v>75</v>
      </c>
      <c r="F962" s="44"/>
      <c r="G962" s="42"/>
      <c r="H962" s="55" t="s">
        <v>619</v>
      </c>
    </row>
    <row r="963" spans="1:8" ht="22.15" customHeight="1" x14ac:dyDescent="0.2">
      <c r="A963" s="39" t="s">
        <v>4</v>
      </c>
      <c r="B963" s="82" t="s">
        <v>295</v>
      </c>
      <c r="C963" s="81"/>
      <c r="D963" s="40" t="s">
        <v>13</v>
      </c>
      <c r="E963" s="43">
        <v>5</v>
      </c>
      <c r="F963" s="44"/>
      <c r="G963" s="42"/>
      <c r="H963" s="55" t="s">
        <v>150</v>
      </c>
    </row>
    <row r="964" spans="1:8" ht="33.200000000000003" customHeight="1" x14ac:dyDescent="0.2">
      <c r="A964" s="39" t="s">
        <v>70</v>
      </c>
      <c r="B964" s="82" t="s">
        <v>71</v>
      </c>
      <c r="C964" s="81"/>
      <c r="D964" s="40" t="s">
        <v>377</v>
      </c>
      <c r="E964" s="43">
        <v>375</v>
      </c>
      <c r="F964" s="44"/>
      <c r="G964" s="42"/>
      <c r="H964" s="55" t="s">
        <v>72</v>
      </c>
    </row>
    <row r="965" spans="1:8" ht="22.15" customHeight="1" x14ac:dyDescent="0.2">
      <c r="A965" s="39" t="s">
        <v>378</v>
      </c>
      <c r="B965" s="82" t="s">
        <v>620</v>
      </c>
      <c r="C965" s="81"/>
      <c r="D965" s="40" t="s">
        <v>3</v>
      </c>
      <c r="E965" s="41"/>
      <c r="F965" s="42"/>
      <c r="G965" s="42"/>
      <c r="H965" s="55" t="s">
        <v>418</v>
      </c>
    </row>
    <row r="966" spans="1:8" ht="22.15" customHeight="1" x14ac:dyDescent="0.2">
      <c r="A966" s="39" t="s">
        <v>437</v>
      </c>
      <c r="B966" s="82" t="s">
        <v>230</v>
      </c>
      <c r="C966" s="81"/>
      <c r="D966" s="40" t="s">
        <v>13</v>
      </c>
      <c r="E966" s="43">
        <v>80</v>
      </c>
      <c r="F966" s="44"/>
      <c r="G966" s="42"/>
      <c r="H966" s="55" t="s">
        <v>294</v>
      </c>
    </row>
    <row r="967" spans="1:8" ht="13.15" customHeight="1" x14ac:dyDescent="0.2">
      <c r="A967" s="61"/>
      <c r="B967" s="69"/>
      <c r="C967" s="70"/>
      <c r="D967" s="62"/>
      <c r="E967" s="63"/>
      <c r="F967" s="63"/>
      <c r="G967" s="63"/>
    </row>
    <row r="968" spans="1:8" ht="13.15" customHeight="1" x14ac:dyDescent="0.2">
      <c r="A968" s="61"/>
      <c r="B968" s="69"/>
      <c r="C968" s="70"/>
      <c r="D968" s="62"/>
      <c r="E968" s="63"/>
      <c r="F968" s="63"/>
      <c r="G968" s="63"/>
    </row>
    <row r="969" spans="1:8" ht="13.15" customHeight="1" x14ac:dyDescent="0.2">
      <c r="A969" s="61"/>
      <c r="B969" s="69"/>
      <c r="C969" s="70"/>
      <c r="D969" s="62"/>
      <c r="E969" s="63"/>
      <c r="F969" s="63"/>
      <c r="G969" s="63"/>
    </row>
    <row r="970" spans="1:8" ht="13.15" customHeight="1" x14ac:dyDescent="0.2">
      <c r="A970" s="61"/>
      <c r="B970" s="69"/>
      <c r="C970" s="70"/>
      <c r="D970" s="62"/>
      <c r="E970" s="63"/>
      <c r="F970" s="63"/>
      <c r="G970" s="63"/>
    </row>
    <row r="971" spans="1:8" ht="13.15" customHeight="1" x14ac:dyDescent="0.2">
      <c r="A971" s="61"/>
      <c r="B971" s="69"/>
      <c r="C971" s="70"/>
      <c r="D971" s="62"/>
      <c r="E971" s="63"/>
      <c r="F971" s="63"/>
      <c r="G971" s="63"/>
    </row>
    <row r="972" spans="1:8" ht="13.15" customHeight="1" x14ac:dyDescent="0.2">
      <c r="A972" s="61"/>
      <c r="B972" s="69"/>
      <c r="C972" s="70"/>
      <c r="D972" s="62"/>
      <c r="E972" s="63"/>
      <c r="F972" s="63"/>
      <c r="G972" s="63"/>
    </row>
    <row r="973" spans="1:8" ht="13.15" customHeight="1" x14ac:dyDescent="0.2">
      <c r="A973" s="61"/>
      <c r="B973" s="69"/>
      <c r="C973" s="70"/>
      <c r="D973" s="62"/>
      <c r="E973" s="63"/>
      <c r="F973" s="63"/>
      <c r="G973" s="63"/>
    </row>
    <row r="974" spans="1:8" ht="13.15" customHeight="1" x14ac:dyDescent="0.2">
      <c r="A974" s="61"/>
      <c r="B974" s="69"/>
      <c r="C974" s="70"/>
      <c r="D974" s="62"/>
      <c r="E974" s="63"/>
      <c r="F974" s="63"/>
      <c r="G974" s="63"/>
    </row>
    <row r="975" spans="1:8" ht="13.15" customHeight="1" x14ac:dyDescent="0.2">
      <c r="A975" s="61"/>
      <c r="B975" s="69"/>
      <c r="C975" s="70"/>
      <c r="D975" s="62"/>
      <c r="E975" s="63"/>
      <c r="F975" s="63"/>
      <c r="G975" s="63"/>
    </row>
    <row r="976" spans="1:8" ht="13.15" customHeight="1" x14ac:dyDescent="0.2">
      <c r="A976" s="61"/>
      <c r="B976" s="69"/>
      <c r="C976" s="70"/>
      <c r="D976" s="62"/>
      <c r="E976" s="63"/>
      <c r="F976" s="63"/>
      <c r="G976" s="63"/>
    </row>
    <row r="977" spans="1:7" ht="13.15" customHeight="1" x14ac:dyDescent="0.2">
      <c r="A977" s="61"/>
      <c r="B977" s="69"/>
      <c r="C977" s="70"/>
      <c r="D977" s="62"/>
      <c r="E977" s="63"/>
      <c r="F977" s="63"/>
      <c r="G977" s="63"/>
    </row>
    <row r="978" spans="1:7" ht="13.15" customHeight="1" x14ac:dyDescent="0.2">
      <c r="A978" s="61"/>
      <c r="B978" s="69"/>
      <c r="C978" s="70"/>
      <c r="D978" s="62"/>
      <c r="E978" s="63"/>
      <c r="F978" s="63"/>
      <c r="G978" s="63"/>
    </row>
    <row r="979" spans="1:7" ht="13.15" customHeight="1" x14ac:dyDescent="0.2">
      <c r="A979" s="61"/>
      <c r="B979" s="69"/>
      <c r="C979" s="70"/>
      <c r="D979" s="62"/>
      <c r="E979" s="63"/>
      <c r="F979" s="63"/>
      <c r="G979" s="63"/>
    </row>
    <row r="980" spans="1:7" ht="13.15" customHeight="1" x14ac:dyDescent="0.2">
      <c r="A980" s="61"/>
      <c r="B980" s="69"/>
      <c r="C980" s="70"/>
      <c r="D980" s="62"/>
      <c r="E980" s="63"/>
      <c r="F980" s="63"/>
      <c r="G980" s="63"/>
    </row>
    <row r="981" spans="1:7" ht="13.15" customHeight="1" x14ac:dyDescent="0.2">
      <c r="A981" s="61"/>
      <c r="B981" s="69"/>
      <c r="C981" s="70"/>
      <c r="D981" s="62"/>
      <c r="E981" s="63"/>
      <c r="F981" s="63"/>
      <c r="G981" s="63"/>
    </row>
    <row r="982" spans="1:7" ht="13.15" customHeight="1" x14ac:dyDescent="0.2">
      <c r="A982" s="61"/>
      <c r="B982" s="69"/>
      <c r="C982" s="70"/>
      <c r="D982" s="62"/>
      <c r="E982" s="63"/>
      <c r="F982" s="63"/>
      <c r="G982" s="63"/>
    </row>
    <row r="983" spans="1:7" ht="13.15" customHeight="1" x14ac:dyDescent="0.2">
      <c r="A983" s="61"/>
      <c r="B983" s="69"/>
      <c r="C983" s="70"/>
      <c r="D983" s="62"/>
      <c r="E983" s="63"/>
      <c r="F983" s="63"/>
      <c r="G983" s="63"/>
    </row>
    <row r="984" spans="1:7" ht="13.15" customHeight="1" x14ac:dyDescent="0.2">
      <c r="A984" s="61"/>
      <c r="B984" s="69"/>
      <c r="C984" s="70"/>
      <c r="D984" s="62"/>
      <c r="E984" s="63"/>
      <c r="F984" s="63"/>
      <c r="G984" s="63"/>
    </row>
    <row r="985" spans="1:7" ht="13.15" customHeight="1" x14ac:dyDescent="0.2">
      <c r="A985" s="61"/>
      <c r="B985" s="69"/>
      <c r="C985" s="70"/>
      <c r="D985" s="62"/>
      <c r="E985" s="63"/>
      <c r="F985" s="63"/>
      <c r="G985" s="63"/>
    </row>
    <row r="986" spans="1:7" ht="13.15" customHeight="1" x14ac:dyDescent="0.2">
      <c r="A986" s="61"/>
      <c r="B986" s="69"/>
      <c r="C986" s="70"/>
      <c r="D986" s="62"/>
      <c r="E986" s="63"/>
      <c r="F986" s="63"/>
      <c r="G986" s="63"/>
    </row>
    <row r="987" spans="1:7" ht="13.15" customHeight="1" x14ac:dyDescent="0.2">
      <c r="A987" s="61"/>
      <c r="B987" s="69"/>
      <c r="C987" s="70"/>
      <c r="D987" s="62"/>
      <c r="E987" s="63"/>
      <c r="F987" s="63"/>
      <c r="G987" s="63"/>
    </row>
    <row r="988" spans="1:7" ht="13.15" customHeight="1" x14ac:dyDescent="0.2">
      <c r="A988" s="61"/>
      <c r="B988" s="69"/>
      <c r="C988" s="70"/>
      <c r="D988" s="62"/>
      <c r="E988" s="63"/>
      <c r="F988" s="63"/>
      <c r="G988" s="63"/>
    </row>
    <row r="989" spans="1:7" ht="13.15" customHeight="1" x14ac:dyDescent="0.2">
      <c r="A989" s="61"/>
      <c r="B989" s="69"/>
      <c r="C989" s="70"/>
      <c r="D989" s="62"/>
      <c r="E989" s="63"/>
      <c r="F989" s="63"/>
      <c r="G989" s="63"/>
    </row>
    <row r="990" spans="1:7" ht="13.15" customHeight="1" x14ac:dyDescent="0.2">
      <c r="A990" s="61"/>
      <c r="B990" s="69"/>
      <c r="C990" s="70"/>
      <c r="D990" s="62"/>
      <c r="E990" s="63"/>
      <c r="F990" s="63"/>
      <c r="G990" s="63"/>
    </row>
    <row r="991" spans="1:7" ht="13.15" customHeight="1" x14ac:dyDescent="0.2">
      <c r="A991" s="61"/>
      <c r="B991" s="69"/>
      <c r="C991" s="70"/>
      <c r="D991" s="62"/>
      <c r="E991" s="63"/>
      <c r="F991" s="63"/>
      <c r="G991" s="63"/>
    </row>
    <row r="992" spans="1:7" ht="13.15" customHeight="1" x14ac:dyDescent="0.2">
      <c r="A992" s="61"/>
      <c r="B992" s="69"/>
      <c r="C992" s="70"/>
      <c r="D992" s="62"/>
      <c r="E992" s="63"/>
      <c r="F992" s="63"/>
      <c r="G992" s="63"/>
    </row>
    <row r="993" spans="1:8" ht="13.15" customHeight="1" x14ac:dyDescent="0.2">
      <c r="A993" s="61"/>
      <c r="B993" s="69"/>
      <c r="C993" s="70"/>
      <c r="D993" s="62"/>
      <c r="E993" s="63"/>
      <c r="F993" s="63"/>
      <c r="G993" s="63"/>
    </row>
    <row r="994" spans="1:8" ht="13.15" customHeight="1" x14ac:dyDescent="0.2">
      <c r="A994" s="61"/>
      <c r="B994" s="69"/>
      <c r="C994" s="70"/>
      <c r="D994" s="62"/>
      <c r="E994" s="63"/>
      <c r="F994" s="63"/>
      <c r="G994" s="63"/>
    </row>
    <row r="995" spans="1:8" ht="13.15" customHeight="1" x14ac:dyDescent="0.2">
      <c r="A995" s="61"/>
      <c r="B995" s="69"/>
      <c r="C995" s="70"/>
      <c r="D995" s="62"/>
      <c r="E995" s="63"/>
      <c r="F995" s="63"/>
      <c r="G995" s="63"/>
    </row>
    <row r="996" spans="1:8" ht="13.15" customHeight="1" x14ac:dyDescent="0.2">
      <c r="A996" s="61"/>
      <c r="B996" s="69"/>
      <c r="C996" s="70"/>
      <c r="D996" s="62"/>
      <c r="E996" s="63"/>
      <c r="F996" s="63"/>
      <c r="G996" s="63"/>
    </row>
    <row r="997" spans="1:8" ht="10.9" customHeight="1" x14ac:dyDescent="0.2">
      <c r="A997" s="61"/>
      <c r="B997" s="69"/>
      <c r="C997" s="70"/>
      <c r="D997" s="62"/>
      <c r="E997" s="63"/>
      <c r="F997" s="63"/>
      <c r="G997" s="63"/>
    </row>
    <row r="998" spans="1:8" ht="18" customHeight="1" x14ac:dyDescent="0.2">
      <c r="A998" s="64" t="str">
        <f>"TOTAL FOR " &amp; UPPER("Section") &amp; "  6100 CARRIED FORWARD TO SUMMARY"</f>
        <v>TOTAL FOR SECTION  6100 CARRIED FORWARD TO SUMMARY</v>
      </c>
      <c r="B998" s="50"/>
      <c r="C998" s="50"/>
      <c r="D998" s="50"/>
      <c r="E998" s="50"/>
      <c r="F998" s="65"/>
      <c r="G998" s="66"/>
    </row>
    <row r="999" spans="1:8" ht="15.95" customHeight="1" x14ac:dyDescent="0.2">
      <c r="A999" s="71" t="s">
        <v>379</v>
      </c>
      <c r="B999" s="71"/>
      <c r="C999" s="71"/>
      <c r="D999" s="71"/>
      <c r="E999" s="71"/>
      <c r="F999" s="71"/>
      <c r="G999" s="71"/>
    </row>
    <row r="1000" spans="1:8" ht="13.15" customHeight="1" x14ac:dyDescent="0.2">
      <c r="A1000" s="31" t="s">
        <v>84</v>
      </c>
      <c r="B1000" s="32"/>
      <c r="C1000" s="31" t="s">
        <v>396</v>
      </c>
      <c r="D1000" s="32"/>
      <c r="E1000" s="32"/>
      <c r="F1000" s="32"/>
      <c r="G1000" s="52" t="str">
        <f>UPPER("Schedule")</f>
        <v>SCHEDULE</v>
      </c>
    </row>
    <row r="1001" spans="1:8" ht="13.15" customHeight="1" x14ac:dyDescent="0.2">
      <c r="A1001" s="31" t="str">
        <f>IF(C1001="","","CONTRACT TITLE: ")</f>
        <v xml:space="preserve">CONTRACT TITLE: </v>
      </c>
      <c r="B1001" s="31"/>
      <c r="C1001" s="72" t="s">
        <v>238</v>
      </c>
      <c r="D1001" s="72"/>
      <c r="E1001" s="72"/>
      <c r="F1001" s="72"/>
      <c r="G1001" s="72"/>
    </row>
    <row r="1002" spans="1:8" ht="13.15" customHeight="1" x14ac:dyDescent="0.2">
      <c r="A1002" s="31" t="str">
        <f>IF((B1002&amp;C1002)="","",UPPER("SCHEDULE:"))</f>
        <v>SCHEDULE:</v>
      </c>
      <c r="B1002" s="32"/>
      <c r="C1002" s="73" t="s">
        <v>436</v>
      </c>
      <c r="D1002" s="73"/>
      <c r="E1002" s="73"/>
      <c r="F1002" s="73"/>
      <c r="G1002" s="73"/>
    </row>
    <row r="1003" spans="1:8" ht="13.15" hidden="1" customHeight="1" x14ac:dyDescent="0.2">
      <c r="A1003" s="31" t="str">
        <f>IF(C1003="","","SERIES:")</f>
        <v>SERIES:</v>
      </c>
      <c r="B1003" s="32"/>
      <c r="C1003" s="73" t="s">
        <v>436</v>
      </c>
      <c r="D1003" s="73"/>
      <c r="E1003" s="73"/>
      <c r="F1003" s="73"/>
      <c r="G1003" s="73"/>
    </row>
    <row r="1004" spans="1:8" ht="13.15" customHeight="1" x14ac:dyDescent="0.2">
      <c r="A1004" s="31" t="str">
        <f>IF(C1004="","","SECTION:")</f>
        <v>SECTION:</v>
      </c>
      <c r="B1004" s="32"/>
      <c r="C1004" s="74" t="s">
        <v>298</v>
      </c>
      <c r="D1004" s="75"/>
      <c r="E1004" s="75"/>
      <c r="F1004" s="75"/>
      <c r="G1004" s="75"/>
    </row>
    <row r="1005" spans="1:8" ht="28.5" customHeight="1" x14ac:dyDescent="0.2">
      <c r="A1005" s="33" t="s">
        <v>2</v>
      </c>
      <c r="B1005" s="76" t="s">
        <v>45</v>
      </c>
      <c r="C1005" s="77"/>
      <c r="D1005" s="34" t="s">
        <v>0</v>
      </c>
      <c r="E1005" s="35" t="s">
        <v>308</v>
      </c>
      <c r="F1005" s="35" t="s">
        <v>164</v>
      </c>
      <c r="G1005" s="35" t="s">
        <v>348</v>
      </c>
      <c r="H1005" s="54" t="s">
        <v>239</v>
      </c>
    </row>
    <row r="1006" spans="1:8" ht="4.5" customHeight="1" x14ac:dyDescent="0.2">
      <c r="A1006" s="36"/>
      <c r="B1006" s="78"/>
      <c r="C1006" s="79"/>
      <c r="D1006" s="37"/>
      <c r="E1006" s="38"/>
      <c r="F1006" s="38"/>
      <c r="G1006" s="38"/>
    </row>
    <row r="1007" spans="1:8" ht="33.200000000000003" customHeight="1" x14ac:dyDescent="0.2">
      <c r="A1007" s="39" t="s">
        <v>621</v>
      </c>
      <c r="B1007" s="82" t="s">
        <v>380</v>
      </c>
      <c r="C1007" s="81"/>
      <c r="D1007" s="40" t="s">
        <v>488</v>
      </c>
      <c r="E1007" s="43">
        <v>50</v>
      </c>
      <c r="F1007" s="44"/>
      <c r="G1007" s="42"/>
      <c r="H1007" s="55" t="s">
        <v>262</v>
      </c>
    </row>
    <row r="1008" spans="1:8" ht="33.200000000000003" customHeight="1" x14ac:dyDescent="0.2">
      <c r="A1008" s="39" t="s">
        <v>153</v>
      </c>
      <c r="B1008" s="82" t="s">
        <v>500</v>
      </c>
      <c r="C1008" s="81"/>
      <c r="D1008" s="40" t="s">
        <v>488</v>
      </c>
      <c r="E1008" s="43">
        <v>85</v>
      </c>
      <c r="F1008" s="44"/>
      <c r="G1008" s="42"/>
      <c r="H1008" s="55" t="s">
        <v>263</v>
      </c>
    </row>
    <row r="1009" spans="1:7" ht="13.15" customHeight="1" x14ac:dyDescent="0.2">
      <c r="A1009" s="61"/>
      <c r="B1009" s="69"/>
      <c r="C1009" s="70"/>
      <c r="D1009" s="62"/>
      <c r="E1009" s="63"/>
      <c r="F1009" s="63"/>
      <c r="G1009" s="63"/>
    </row>
    <row r="1010" spans="1:7" ht="13.15" customHeight="1" x14ac:dyDescent="0.2">
      <c r="A1010" s="61"/>
      <c r="B1010" s="69"/>
      <c r="C1010" s="70"/>
      <c r="D1010" s="62"/>
      <c r="E1010" s="63"/>
      <c r="F1010" s="63"/>
      <c r="G1010" s="63"/>
    </row>
    <row r="1011" spans="1:7" ht="13.15" customHeight="1" x14ac:dyDescent="0.2">
      <c r="A1011" s="61"/>
      <c r="B1011" s="69"/>
      <c r="C1011" s="70"/>
      <c r="D1011" s="62"/>
      <c r="E1011" s="63"/>
      <c r="F1011" s="63"/>
      <c r="G1011" s="63"/>
    </row>
    <row r="1012" spans="1:7" ht="13.15" customHeight="1" x14ac:dyDescent="0.2">
      <c r="A1012" s="61"/>
      <c r="B1012" s="69"/>
      <c r="C1012" s="70"/>
      <c r="D1012" s="62"/>
      <c r="E1012" s="63"/>
      <c r="F1012" s="63"/>
      <c r="G1012" s="63"/>
    </row>
    <row r="1013" spans="1:7" ht="13.15" customHeight="1" x14ac:dyDescent="0.2">
      <c r="A1013" s="61"/>
      <c r="B1013" s="69"/>
      <c r="C1013" s="70"/>
      <c r="D1013" s="62"/>
      <c r="E1013" s="63"/>
      <c r="F1013" s="63"/>
      <c r="G1013" s="63"/>
    </row>
    <row r="1014" spans="1:7" ht="13.15" customHeight="1" x14ac:dyDescent="0.2">
      <c r="A1014" s="61"/>
      <c r="B1014" s="69"/>
      <c r="C1014" s="70"/>
      <c r="D1014" s="62"/>
      <c r="E1014" s="63"/>
      <c r="F1014" s="63"/>
      <c r="G1014" s="63"/>
    </row>
    <row r="1015" spans="1:7" ht="13.15" customHeight="1" x14ac:dyDescent="0.2">
      <c r="A1015" s="61"/>
      <c r="B1015" s="69"/>
      <c r="C1015" s="70"/>
      <c r="D1015" s="62"/>
      <c r="E1015" s="63"/>
      <c r="F1015" s="63"/>
      <c r="G1015" s="63"/>
    </row>
    <row r="1016" spans="1:7" ht="13.15" customHeight="1" x14ac:dyDescent="0.2">
      <c r="A1016" s="61"/>
      <c r="B1016" s="69"/>
      <c r="C1016" s="70"/>
      <c r="D1016" s="62"/>
      <c r="E1016" s="63"/>
      <c r="F1016" s="63"/>
      <c r="G1016" s="63"/>
    </row>
    <row r="1017" spans="1:7" ht="13.15" customHeight="1" x14ac:dyDescent="0.2">
      <c r="A1017" s="61"/>
      <c r="B1017" s="69"/>
      <c r="C1017" s="70"/>
      <c r="D1017" s="62"/>
      <c r="E1017" s="63"/>
      <c r="F1017" s="63"/>
      <c r="G1017" s="63"/>
    </row>
    <row r="1018" spans="1:7" ht="13.15" customHeight="1" x14ac:dyDescent="0.2">
      <c r="A1018" s="61"/>
      <c r="B1018" s="69"/>
      <c r="C1018" s="70"/>
      <c r="D1018" s="62"/>
      <c r="E1018" s="63"/>
      <c r="F1018" s="63"/>
      <c r="G1018" s="63"/>
    </row>
    <row r="1019" spans="1:7" ht="13.15" customHeight="1" x14ac:dyDescent="0.2">
      <c r="A1019" s="61"/>
      <c r="B1019" s="69"/>
      <c r="C1019" s="70"/>
      <c r="D1019" s="62"/>
      <c r="E1019" s="63"/>
      <c r="F1019" s="63"/>
      <c r="G1019" s="63"/>
    </row>
    <row r="1020" spans="1:7" ht="13.15" customHeight="1" x14ac:dyDescent="0.2">
      <c r="A1020" s="61"/>
      <c r="B1020" s="69"/>
      <c r="C1020" s="70"/>
      <c r="D1020" s="62"/>
      <c r="E1020" s="63"/>
      <c r="F1020" s="63"/>
      <c r="G1020" s="63"/>
    </row>
    <row r="1021" spans="1:7" ht="13.15" customHeight="1" x14ac:dyDescent="0.2">
      <c r="A1021" s="61"/>
      <c r="B1021" s="69"/>
      <c r="C1021" s="70"/>
      <c r="D1021" s="62"/>
      <c r="E1021" s="63"/>
      <c r="F1021" s="63"/>
      <c r="G1021" s="63"/>
    </row>
    <row r="1022" spans="1:7" ht="13.15" customHeight="1" x14ac:dyDescent="0.2">
      <c r="A1022" s="61"/>
      <c r="B1022" s="69"/>
      <c r="C1022" s="70"/>
      <c r="D1022" s="62"/>
      <c r="E1022" s="63"/>
      <c r="F1022" s="63"/>
      <c r="G1022" s="63"/>
    </row>
    <row r="1023" spans="1:7" ht="13.15" customHeight="1" x14ac:dyDescent="0.2">
      <c r="A1023" s="61"/>
      <c r="B1023" s="69"/>
      <c r="C1023" s="70"/>
      <c r="D1023" s="62"/>
      <c r="E1023" s="63"/>
      <c r="F1023" s="63"/>
      <c r="G1023" s="63"/>
    </row>
    <row r="1024" spans="1:7" ht="13.15" customHeight="1" x14ac:dyDescent="0.2">
      <c r="A1024" s="61"/>
      <c r="B1024" s="69"/>
      <c r="C1024" s="70"/>
      <c r="D1024" s="62"/>
      <c r="E1024" s="63"/>
      <c r="F1024" s="63"/>
      <c r="G1024" s="63"/>
    </row>
    <row r="1025" spans="1:7" ht="13.15" customHeight="1" x14ac:dyDescent="0.2">
      <c r="A1025" s="61"/>
      <c r="B1025" s="69"/>
      <c r="C1025" s="70"/>
      <c r="D1025" s="62"/>
      <c r="E1025" s="63"/>
      <c r="F1025" s="63"/>
      <c r="G1025" s="63"/>
    </row>
    <row r="1026" spans="1:7" ht="13.15" customHeight="1" x14ac:dyDescent="0.2">
      <c r="A1026" s="61"/>
      <c r="B1026" s="69"/>
      <c r="C1026" s="70"/>
      <c r="D1026" s="62"/>
      <c r="E1026" s="63"/>
      <c r="F1026" s="63"/>
      <c r="G1026" s="63"/>
    </row>
    <row r="1027" spans="1:7" ht="13.15" customHeight="1" x14ac:dyDescent="0.2">
      <c r="A1027" s="61"/>
      <c r="B1027" s="69"/>
      <c r="C1027" s="70"/>
      <c r="D1027" s="62"/>
      <c r="E1027" s="63"/>
      <c r="F1027" s="63"/>
      <c r="G1027" s="63"/>
    </row>
    <row r="1028" spans="1:7" ht="13.15" customHeight="1" x14ac:dyDescent="0.2">
      <c r="A1028" s="61"/>
      <c r="B1028" s="69"/>
      <c r="C1028" s="70"/>
      <c r="D1028" s="62"/>
      <c r="E1028" s="63"/>
      <c r="F1028" s="63"/>
      <c r="G1028" s="63"/>
    </row>
    <row r="1029" spans="1:7" ht="13.15" customHeight="1" x14ac:dyDescent="0.2">
      <c r="A1029" s="61"/>
      <c r="B1029" s="69"/>
      <c r="C1029" s="70"/>
      <c r="D1029" s="62"/>
      <c r="E1029" s="63"/>
      <c r="F1029" s="63"/>
      <c r="G1029" s="63"/>
    </row>
    <row r="1030" spans="1:7" ht="13.15" customHeight="1" x14ac:dyDescent="0.2">
      <c r="A1030" s="61"/>
      <c r="B1030" s="69"/>
      <c r="C1030" s="70"/>
      <c r="D1030" s="62"/>
      <c r="E1030" s="63"/>
      <c r="F1030" s="63"/>
      <c r="G1030" s="63"/>
    </row>
    <row r="1031" spans="1:7" ht="13.15" customHeight="1" x14ac:dyDescent="0.2">
      <c r="A1031" s="61"/>
      <c r="B1031" s="69"/>
      <c r="C1031" s="70"/>
      <c r="D1031" s="62"/>
      <c r="E1031" s="63"/>
      <c r="F1031" s="63"/>
      <c r="G1031" s="63"/>
    </row>
    <row r="1032" spans="1:7" ht="13.15" customHeight="1" x14ac:dyDescent="0.2">
      <c r="A1032" s="61"/>
      <c r="B1032" s="69"/>
      <c r="C1032" s="70"/>
      <c r="D1032" s="62"/>
      <c r="E1032" s="63"/>
      <c r="F1032" s="63"/>
      <c r="G1032" s="63"/>
    </row>
    <row r="1033" spans="1:7" ht="13.15" customHeight="1" x14ac:dyDescent="0.2">
      <c r="A1033" s="61"/>
      <c r="B1033" s="69"/>
      <c r="C1033" s="70"/>
      <c r="D1033" s="62"/>
      <c r="E1033" s="63"/>
      <c r="F1033" s="63"/>
      <c r="G1033" s="63"/>
    </row>
    <row r="1034" spans="1:7" ht="13.15" customHeight="1" x14ac:dyDescent="0.2">
      <c r="A1034" s="61"/>
      <c r="B1034" s="69"/>
      <c r="C1034" s="70"/>
      <c r="D1034" s="62"/>
      <c r="E1034" s="63"/>
      <c r="F1034" s="63"/>
      <c r="G1034" s="63"/>
    </row>
    <row r="1035" spans="1:7" ht="13.15" customHeight="1" x14ac:dyDescent="0.2">
      <c r="A1035" s="61"/>
      <c r="B1035" s="69"/>
      <c r="C1035" s="70"/>
      <c r="D1035" s="62"/>
      <c r="E1035" s="63"/>
      <c r="F1035" s="63"/>
      <c r="G1035" s="63"/>
    </row>
    <row r="1036" spans="1:7" ht="13.15" customHeight="1" x14ac:dyDescent="0.2">
      <c r="A1036" s="61"/>
      <c r="B1036" s="69"/>
      <c r="C1036" s="70"/>
      <c r="D1036" s="62"/>
      <c r="E1036" s="63"/>
      <c r="F1036" s="63"/>
      <c r="G1036" s="63"/>
    </row>
    <row r="1037" spans="1:7" ht="13.15" customHeight="1" x14ac:dyDescent="0.2">
      <c r="A1037" s="61"/>
      <c r="B1037" s="69"/>
      <c r="C1037" s="70"/>
      <c r="D1037" s="62"/>
      <c r="E1037" s="63"/>
      <c r="F1037" s="63"/>
      <c r="G1037" s="63"/>
    </row>
    <row r="1038" spans="1:7" ht="13.15" customHeight="1" x14ac:dyDescent="0.2">
      <c r="A1038" s="61"/>
      <c r="B1038" s="69"/>
      <c r="C1038" s="70"/>
      <c r="D1038" s="62"/>
      <c r="E1038" s="63"/>
      <c r="F1038" s="63"/>
      <c r="G1038" s="63"/>
    </row>
    <row r="1039" spans="1:7" ht="13.15" customHeight="1" x14ac:dyDescent="0.2">
      <c r="A1039" s="61"/>
      <c r="B1039" s="69"/>
      <c r="C1039" s="70"/>
      <c r="D1039" s="62"/>
      <c r="E1039" s="63"/>
      <c r="F1039" s="63"/>
      <c r="G1039" s="63"/>
    </row>
    <row r="1040" spans="1:7" ht="13.15" customHeight="1" x14ac:dyDescent="0.2">
      <c r="A1040" s="61"/>
      <c r="B1040" s="69"/>
      <c r="C1040" s="70"/>
      <c r="D1040" s="62"/>
      <c r="E1040" s="63"/>
      <c r="F1040" s="63"/>
      <c r="G1040" s="63"/>
    </row>
    <row r="1041" spans="1:7" ht="13.15" customHeight="1" x14ac:dyDescent="0.2">
      <c r="A1041" s="61"/>
      <c r="B1041" s="69"/>
      <c r="C1041" s="70"/>
      <c r="D1041" s="62"/>
      <c r="E1041" s="63"/>
      <c r="F1041" s="63"/>
      <c r="G1041" s="63"/>
    </row>
    <row r="1042" spans="1:7" ht="13.15" customHeight="1" x14ac:dyDescent="0.2">
      <c r="A1042" s="61"/>
      <c r="B1042" s="69"/>
      <c r="C1042" s="70"/>
      <c r="D1042" s="62"/>
      <c r="E1042" s="63"/>
      <c r="F1042" s="63"/>
      <c r="G1042" s="63"/>
    </row>
    <row r="1043" spans="1:7" ht="13.15" customHeight="1" x14ac:dyDescent="0.2">
      <c r="A1043" s="61"/>
      <c r="B1043" s="69"/>
      <c r="C1043" s="70"/>
      <c r="D1043" s="62"/>
      <c r="E1043" s="63"/>
      <c r="F1043" s="63"/>
      <c r="G1043" s="63"/>
    </row>
    <row r="1044" spans="1:7" ht="13.15" customHeight="1" x14ac:dyDescent="0.2">
      <c r="A1044" s="61"/>
      <c r="B1044" s="69"/>
      <c r="C1044" s="70"/>
      <c r="D1044" s="62"/>
      <c r="E1044" s="63"/>
      <c r="F1044" s="63"/>
      <c r="G1044" s="63"/>
    </row>
    <row r="1045" spans="1:7" ht="13.15" customHeight="1" x14ac:dyDescent="0.2">
      <c r="A1045" s="61"/>
      <c r="B1045" s="69"/>
      <c r="C1045" s="70"/>
      <c r="D1045" s="62"/>
      <c r="E1045" s="63"/>
      <c r="F1045" s="63"/>
      <c r="G1045" s="63"/>
    </row>
    <row r="1046" spans="1:7" ht="13.15" customHeight="1" x14ac:dyDescent="0.2">
      <c r="A1046" s="61"/>
      <c r="B1046" s="69"/>
      <c r="C1046" s="70"/>
      <c r="D1046" s="62"/>
      <c r="E1046" s="63"/>
      <c r="F1046" s="63"/>
      <c r="G1046" s="63"/>
    </row>
    <row r="1047" spans="1:7" ht="13.15" customHeight="1" x14ac:dyDescent="0.2">
      <c r="A1047" s="61"/>
      <c r="B1047" s="69"/>
      <c r="C1047" s="70"/>
      <c r="D1047" s="62"/>
      <c r="E1047" s="63"/>
      <c r="F1047" s="63"/>
      <c r="G1047" s="63"/>
    </row>
    <row r="1048" spans="1:7" ht="13.15" customHeight="1" x14ac:dyDescent="0.2">
      <c r="A1048" s="61"/>
      <c r="B1048" s="69"/>
      <c r="C1048" s="70"/>
      <c r="D1048" s="62"/>
      <c r="E1048" s="63"/>
      <c r="F1048" s="63"/>
      <c r="G1048" s="63"/>
    </row>
    <row r="1049" spans="1:7" ht="13.15" customHeight="1" x14ac:dyDescent="0.2">
      <c r="A1049" s="61"/>
      <c r="B1049" s="69"/>
      <c r="C1049" s="70"/>
      <c r="D1049" s="62"/>
      <c r="E1049" s="63"/>
      <c r="F1049" s="63"/>
      <c r="G1049" s="63"/>
    </row>
    <row r="1050" spans="1:7" ht="13.15" customHeight="1" x14ac:dyDescent="0.2">
      <c r="A1050" s="61"/>
      <c r="B1050" s="69"/>
      <c r="C1050" s="70"/>
      <c r="D1050" s="62"/>
      <c r="E1050" s="63"/>
      <c r="F1050" s="63"/>
      <c r="G1050" s="63"/>
    </row>
    <row r="1051" spans="1:7" ht="13.15" customHeight="1" x14ac:dyDescent="0.2">
      <c r="A1051" s="61"/>
      <c r="B1051" s="69"/>
      <c r="C1051" s="70"/>
      <c r="D1051" s="62"/>
      <c r="E1051" s="63"/>
      <c r="F1051" s="63"/>
      <c r="G1051" s="63"/>
    </row>
    <row r="1052" spans="1:7" ht="13.15" customHeight="1" x14ac:dyDescent="0.2">
      <c r="A1052" s="61"/>
      <c r="B1052" s="69"/>
      <c r="C1052" s="70"/>
      <c r="D1052" s="62"/>
      <c r="E1052" s="63"/>
      <c r="F1052" s="63"/>
      <c r="G1052" s="63"/>
    </row>
    <row r="1053" spans="1:7" ht="13.15" customHeight="1" x14ac:dyDescent="0.2">
      <c r="A1053" s="61"/>
      <c r="B1053" s="69"/>
      <c r="C1053" s="70"/>
      <c r="D1053" s="62"/>
      <c r="E1053" s="63"/>
      <c r="F1053" s="63"/>
      <c r="G1053" s="63"/>
    </row>
    <row r="1054" spans="1:7" ht="13.15" customHeight="1" x14ac:dyDescent="0.2">
      <c r="A1054" s="61"/>
      <c r="B1054" s="69"/>
      <c r="C1054" s="70"/>
      <c r="D1054" s="62"/>
      <c r="E1054" s="63"/>
      <c r="F1054" s="63"/>
      <c r="G1054" s="63"/>
    </row>
    <row r="1055" spans="1:7" ht="12.2" customHeight="1" x14ac:dyDescent="0.2">
      <c r="A1055" s="61"/>
      <c r="B1055" s="69"/>
      <c r="C1055" s="70"/>
      <c r="D1055" s="62"/>
      <c r="E1055" s="63"/>
      <c r="F1055" s="63"/>
      <c r="G1055" s="63"/>
    </row>
    <row r="1056" spans="1:7" ht="18" customHeight="1" x14ac:dyDescent="0.2">
      <c r="A1056" s="64" t="str">
        <f>"TOTAL FOR " &amp; UPPER("Section") &amp; "  6200 CARRIED FORWARD TO SUMMARY"</f>
        <v>TOTAL FOR SECTION  6200 CARRIED FORWARD TO SUMMARY</v>
      </c>
      <c r="B1056" s="50"/>
      <c r="C1056" s="50"/>
      <c r="D1056" s="50"/>
      <c r="E1056" s="50"/>
      <c r="F1056" s="65"/>
      <c r="G1056" s="66"/>
    </row>
    <row r="1057" spans="1:8" ht="15.95" customHeight="1" x14ac:dyDescent="0.2">
      <c r="A1057" s="71" t="s">
        <v>540</v>
      </c>
      <c r="B1057" s="71"/>
      <c r="C1057" s="71"/>
      <c r="D1057" s="71"/>
      <c r="E1057" s="71"/>
      <c r="F1057" s="71"/>
      <c r="G1057" s="71"/>
    </row>
    <row r="1058" spans="1:8" ht="13.15" customHeight="1" x14ac:dyDescent="0.2">
      <c r="A1058" s="31" t="s">
        <v>84</v>
      </c>
      <c r="B1058" s="32"/>
      <c r="C1058" s="31" t="s">
        <v>396</v>
      </c>
      <c r="D1058" s="32"/>
      <c r="E1058" s="32"/>
      <c r="F1058" s="32"/>
      <c r="G1058" s="52" t="str">
        <f>UPPER("Schedule")</f>
        <v>SCHEDULE</v>
      </c>
    </row>
    <row r="1059" spans="1:8" ht="13.15" customHeight="1" x14ac:dyDescent="0.2">
      <c r="A1059" s="31" t="str">
        <f>IF(C1059="","","CONTRACT TITLE: ")</f>
        <v xml:space="preserve">CONTRACT TITLE: </v>
      </c>
      <c r="B1059" s="31"/>
      <c r="C1059" s="72" t="s">
        <v>238</v>
      </c>
      <c r="D1059" s="72"/>
      <c r="E1059" s="72"/>
      <c r="F1059" s="72"/>
      <c r="G1059" s="72"/>
    </row>
    <row r="1060" spans="1:8" ht="13.15" customHeight="1" x14ac:dyDescent="0.2">
      <c r="A1060" s="31" t="str">
        <f>IF((B1060&amp;C1060)="","",UPPER("SCHEDULE:"))</f>
        <v>SCHEDULE:</v>
      </c>
      <c r="B1060" s="32"/>
      <c r="C1060" s="73" t="s">
        <v>436</v>
      </c>
      <c r="D1060" s="73"/>
      <c r="E1060" s="73"/>
      <c r="F1060" s="73"/>
      <c r="G1060" s="73"/>
    </row>
    <row r="1061" spans="1:8" ht="13.15" hidden="1" customHeight="1" x14ac:dyDescent="0.2">
      <c r="A1061" s="31" t="str">
        <f>IF(C1061="","","SERIES:")</f>
        <v>SERIES:</v>
      </c>
      <c r="B1061" s="32"/>
      <c r="C1061" s="73" t="s">
        <v>436</v>
      </c>
      <c r="D1061" s="73"/>
      <c r="E1061" s="73"/>
      <c r="F1061" s="73"/>
      <c r="G1061" s="73"/>
    </row>
    <row r="1062" spans="1:8" ht="13.15" customHeight="1" x14ac:dyDescent="0.2">
      <c r="A1062" s="31" t="str">
        <f>IF(C1062="","","SECTION:")</f>
        <v>SECTION:</v>
      </c>
      <c r="B1062" s="32"/>
      <c r="C1062" s="74" t="s">
        <v>422</v>
      </c>
      <c r="D1062" s="75"/>
      <c r="E1062" s="75"/>
      <c r="F1062" s="75"/>
      <c r="G1062" s="75"/>
    </row>
    <row r="1063" spans="1:8" ht="28.5" customHeight="1" x14ac:dyDescent="0.2">
      <c r="A1063" s="33" t="s">
        <v>2</v>
      </c>
      <c r="B1063" s="76" t="s">
        <v>45</v>
      </c>
      <c r="C1063" s="77"/>
      <c r="D1063" s="34" t="s">
        <v>0</v>
      </c>
      <c r="E1063" s="35" t="s">
        <v>308</v>
      </c>
      <c r="F1063" s="35" t="s">
        <v>164</v>
      </c>
      <c r="G1063" s="35" t="s">
        <v>348</v>
      </c>
      <c r="H1063" s="54" t="s">
        <v>239</v>
      </c>
    </row>
    <row r="1064" spans="1:8" ht="4.5" customHeight="1" x14ac:dyDescent="0.2">
      <c r="A1064" s="36"/>
      <c r="B1064" s="78"/>
      <c r="C1064" s="79"/>
      <c r="D1064" s="37"/>
      <c r="E1064" s="38"/>
      <c r="F1064" s="38"/>
      <c r="G1064" s="38"/>
    </row>
    <row r="1065" spans="1:8" ht="22.15" customHeight="1" x14ac:dyDescent="0.2">
      <c r="A1065" s="39" t="s">
        <v>424</v>
      </c>
      <c r="B1065" s="82" t="s">
        <v>199</v>
      </c>
      <c r="C1065" s="81"/>
      <c r="D1065" s="40" t="s">
        <v>3</v>
      </c>
      <c r="E1065" s="41"/>
      <c r="F1065" s="42"/>
      <c r="G1065" s="42"/>
      <c r="H1065" s="55" t="s">
        <v>423</v>
      </c>
    </row>
    <row r="1066" spans="1:8" ht="22.15" customHeight="1" x14ac:dyDescent="0.2">
      <c r="A1066" s="39" t="s">
        <v>437</v>
      </c>
      <c r="B1066" s="82" t="s">
        <v>622</v>
      </c>
      <c r="C1066" s="81"/>
      <c r="D1066" s="40" t="s">
        <v>3</v>
      </c>
      <c r="E1066" s="41"/>
      <c r="F1066" s="42"/>
      <c r="G1066" s="42"/>
      <c r="H1066" s="55" t="s">
        <v>425</v>
      </c>
    </row>
    <row r="1067" spans="1:8" ht="22.15" customHeight="1" x14ac:dyDescent="0.2">
      <c r="A1067" s="39" t="s">
        <v>6</v>
      </c>
      <c r="B1067" s="82" t="s">
        <v>381</v>
      </c>
      <c r="C1067" s="81"/>
      <c r="D1067" s="40" t="s">
        <v>3</v>
      </c>
      <c r="E1067" s="41"/>
      <c r="F1067" s="42"/>
      <c r="G1067" s="42"/>
      <c r="H1067" s="55" t="s">
        <v>575</v>
      </c>
    </row>
    <row r="1068" spans="1:8" ht="22.15" customHeight="1" x14ac:dyDescent="0.2">
      <c r="A1068" s="39" t="s">
        <v>3</v>
      </c>
      <c r="B1068" s="82" t="s">
        <v>382</v>
      </c>
      <c r="C1068" s="81"/>
      <c r="D1068" s="40" t="s">
        <v>576</v>
      </c>
      <c r="E1068" s="43">
        <v>0.05</v>
      </c>
      <c r="F1068" s="44"/>
      <c r="G1068" s="42"/>
      <c r="H1068" s="55" t="s">
        <v>73</v>
      </c>
    </row>
    <row r="1069" spans="1:8" ht="22.15" customHeight="1" x14ac:dyDescent="0.2">
      <c r="A1069" s="39" t="s">
        <v>6</v>
      </c>
      <c r="B1069" s="82" t="s">
        <v>231</v>
      </c>
      <c r="C1069" s="81"/>
      <c r="D1069" s="40" t="s">
        <v>3</v>
      </c>
      <c r="E1069" s="41"/>
      <c r="F1069" s="42"/>
      <c r="G1069" s="42"/>
      <c r="H1069" s="55" t="s">
        <v>296</v>
      </c>
    </row>
    <row r="1070" spans="1:8" ht="22.15" customHeight="1" x14ac:dyDescent="0.2">
      <c r="A1070" s="39" t="s">
        <v>3</v>
      </c>
      <c r="B1070" s="82" t="s">
        <v>623</v>
      </c>
      <c r="C1070" s="81"/>
      <c r="D1070" s="40" t="s">
        <v>576</v>
      </c>
      <c r="E1070" s="43">
        <v>1.01</v>
      </c>
      <c r="F1070" s="44"/>
      <c r="G1070" s="42"/>
      <c r="H1070" s="55" t="s">
        <v>541</v>
      </c>
    </row>
    <row r="1071" spans="1:8" ht="13.15" customHeight="1" x14ac:dyDescent="0.2">
      <c r="A1071" s="61"/>
      <c r="B1071" s="69"/>
      <c r="C1071" s="70"/>
      <c r="D1071" s="62"/>
      <c r="E1071" s="63"/>
      <c r="F1071" s="63"/>
      <c r="G1071" s="63"/>
    </row>
    <row r="1072" spans="1:8" ht="13.15" customHeight="1" x14ac:dyDescent="0.2">
      <c r="A1072" s="61"/>
      <c r="B1072" s="69"/>
      <c r="C1072" s="70"/>
      <c r="D1072" s="62"/>
      <c r="E1072" s="63"/>
      <c r="F1072" s="63"/>
      <c r="G1072" s="63"/>
    </row>
    <row r="1073" spans="1:7" ht="13.15" customHeight="1" x14ac:dyDescent="0.2">
      <c r="A1073" s="61"/>
      <c r="B1073" s="69"/>
      <c r="C1073" s="70"/>
      <c r="D1073" s="62"/>
      <c r="E1073" s="63"/>
      <c r="F1073" s="63"/>
      <c r="G1073" s="63"/>
    </row>
    <row r="1074" spans="1:7" ht="13.15" customHeight="1" x14ac:dyDescent="0.2">
      <c r="A1074" s="61"/>
      <c r="B1074" s="69"/>
      <c r="C1074" s="70"/>
      <c r="D1074" s="62"/>
      <c r="E1074" s="63"/>
      <c r="F1074" s="63"/>
      <c r="G1074" s="63"/>
    </row>
    <row r="1075" spans="1:7" ht="13.15" customHeight="1" x14ac:dyDescent="0.2">
      <c r="A1075" s="61"/>
      <c r="B1075" s="69"/>
      <c r="C1075" s="70"/>
      <c r="D1075" s="62"/>
      <c r="E1075" s="63"/>
      <c r="F1075" s="63"/>
      <c r="G1075" s="63"/>
    </row>
    <row r="1076" spans="1:7" ht="13.15" customHeight="1" x14ac:dyDescent="0.2">
      <c r="A1076" s="61"/>
      <c r="B1076" s="69"/>
      <c r="C1076" s="70"/>
      <c r="D1076" s="62"/>
      <c r="E1076" s="63"/>
      <c r="F1076" s="63"/>
      <c r="G1076" s="63"/>
    </row>
    <row r="1077" spans="1:7" ht="13.15" customHeight="1" x14ac:dyDescent="0.2">
      <c r="A1077" s="61"/>
      <c r="B1077" s="69"/>
      <c r="C1077" s="70"/>
      <c r="D1077" s="62"/>
      <c r="E1077" s="63"/>
      <c r="F1077" s="63"/>
      <c r="G1077" s="63"/>
    </row>
    <row r="1078" spans="1:7" ht="13.15" customHeight="1" x14ac:dyDescent="0.2">
      <c r="A1078" s="61"/>
      <c r="B1078" s="69"/>
      <c r="C1078" s="70"/>
      <c r="D1078" s="62"/>
      <c r="E1078" s="63"/>
      <c r="F1078" s="63"/>
      <c r="G1078" s="63"/>
    </row>
    <row r="1079" spans="1:7" ht="13.15" customHeight="1" x14ac:dyDescent="0.2">
      <c r="A1079" s="61"/>
      <c r="B1079" s="69"/>
      <c r="C1079" s="70"/>
      <c r="D1079" s="62"/>
      <c r="E1079" s="63"/>
      <c r="F1079" s="63"/>
      <c r="G1079" s="63"/>
    </row>
    <row r="1080" spans="1:7" ht="13.15" customHeight="1" x14ac:dyDescent="0.2">
      <c r="A1080" s="61"/>
      <c r="B1080" s="69"/>
      <c r="C1080" s="70"/>
      <c r="D1080" s="62"/>
      <c r="E1080" s="63"/>
      <c r="F1080" s="63"/>
      <c r="G1080" s="63"/>
    </row>
    <row r="1081" spans="1:7" ht="13.15" customHeight="1" x14ac:dyDescent="0.2">
      <c r="A1081" s="61"/>
      <c r="B1081" s="69"/>
      <c r="C1081" s="70"/>
      <c r="D1081" s="62"/>
      <c r="E1081" s="63"/>
      <c r="F1081" s="63"/>
      <c r="G1081" s="63"/>
    </row>
    <row r="1082" spans="1:7" ht="13.15" customHeight="1" x14ac:dyDescent="0.2">
      <c r="A1082" s="61"/>
      <c r="B1082" s="69"/>
      <c r="C1082" s="70"/>
      <c r="D1082" s="62"/>
      <c r="E1082" s="63"/>
      <c r="F1082" s="63"/>
      <c r="G1082" s="63"/>
    </row>
    <row r="1083" spans="1:7" ht="13.15" customHeight="1" x14ac:dyDescent="0.2">
      <c r="A1083" s="61"/>
      <c r="B1083" s="69"/>
      <c r="C1083" s="70"/>
      <c r="D1083" s="62"/>
      <c r="E1083" s="63"/>
      <c r="F1083" s="63"/>
      <c r="G1083" s="63"/>
    </row>
    <row r="1084" spans="1:7" ht="13.15" customHeight="1" x14ac:dyDescent="0.2">
      <c r="A1084" s="61"/>
      <c r="B1084" s="69"/>
      <c r="C1084" s="70"/>
      <c r="D1084" s="62"/>
      <c r="E1084" s="63"/>
      <c r="F1084" s="63"/>
      <c r="G1084" s="63"/>
    </row>
    <row r="1085" spans="1:7" ht="13.15" customHeight="1" x14ac:dyDescent="0.2">
      <c r="A1085" s="61"/>
      <c r="B1085" s="69"/>
      <c r="C1085" s="70"/>
      <c r="D1085" s="62"/>
      <c r="E1085" s="63"/>
      <c r="F1085" s="63"/>
      <c r="G1085" s="63"/>
    </row>
    <row r="1086" spans="1:7" ht="13.15" customHeight="1" x14ac:dyDescent="0.2">
      <c r="A1086" s="61"/>
      <c r="B1086" s="69"/>
      <c r="C1086" s="70"/>
      <c r="D1086" s="62"/>
      <c r="E1086" s="63"/>
      <c r="F1086" s="63"/>
      <c r="G1086" s="63"/>
    </row>
    <row r="1087" spans="1:7" ht="13.15" customHeight="1" x14ac:dyDescent="0.2">
      <c r="A1087" s="61"/>
      <c r="B1087" s="69"/>
      <c r="C1087" s="70"/>
      <c r="D1087" s="62"/>
      <c r="E1087" s="63"/>
      <c r="F1087" s="63"/>
      <c r="G1087" s="63"/>
    </row>
    <row r="1088" spans="1:7" ht="13.15" customHeight="1" x14ac:dyDescent="0.2">
      <c r="A1088" s="61"/>
      <c r="B1088" s="69"/>
      <c r="C1088" s="70"/>
      <c r="D1088" s="62"/>
      <c r="E1088" s="63"/>
      <c r="F1088" s="63"/>
      <c r="G1088" s="63"/>
    </row>
    <row r="1089" spans="1:7" ht="13.15" customHeight="1" x14ac:dyDescent="0.2">
      <c r="A1089" s="61"/>
      <c r="B1089" s="69"/>
      <c r="C1089" s="70"/>
      <c r="D1089" s="62"/>
      <c r="E1089" s="63"/>
      <c r="F1089" s="63"/>
      <c r="G1089" s="63"/>
    </row>
    <row r="1090" spans="1:7" ht="13.15" customHeight="1" x14ac:dyDescent="0.2">
      <c r="A1090" s="61"/>
      <c r="B1090" s="69"/>
      <c r="C1090" s="70"/>
      <c r="D1090" s="62"/>
      <c r="E1090" s="63"/>
      <c r="F1090" s="63"/>
      <c r="G1090" s="63"/>
    </row>
    <row r="1091" spans="1:7" ht="13.15" customHeight="1" x14ac:dyDescent="0.2">
      <c r="A1091" s="61"/>
      <c r="B1091" s="69"/>
      <c r="C1091" s="70"/>
      <c r="D1091" s="62"/>
      <c r="E1091" s="63"/>
      <c r="F1091" s="63"/>
      <c r="G1091" s="63"/>
    </row>
    <row r="1092" spans="1:7" ht="13.15" customHeight="1" x14ac:dyDescent="0.2">
      <c r="A1092" s="61"/>
      <c r="B1092" s="69"/>
      <c r="C1092" s="70"/>
      <c r="D1092" s="62"/>
      <c r="E1092" s="63"/>
      <c r="F1092" s="63"/>
      <c r="G1092" s="63"/>
    </row>
    <row r="1093" spans="1:7" ht="13.15" customHeight="1" x14ac:dyDescent="0.2">
      <c r="A1093" s="61"/>
      <c r="B1093" s="69"/>
      <c r="C1093" s="70"/>
      <c r="D1093" s="62"/>
      <c r="E1093" s="63"/>
      <c r="F1093" s="63"/>
      <c r="G1093" s="63"/>
    </row>
    <row r="1094" spans="1:7" ht="13.15" customHeight="1" x14ac:dyDescent="0.2">
      <c r="A1094" s="61"/>
      <c r="B1094" s="69"/>
      <c r="C1094" s="70"/>
      <c r="D1094" s="62"/>
      <c r="E1094" s="63"/>
      <c r="F1094" s="63"/>
      <c r="G1094" s="63"/>
    </row>
    <row r="1095" spans="1:7" ht="13.15" customHeight="1" x14ac:dyDescent="0.2">
      <c r="A1095" s="61"/>
      <c r="B1095" s="69"/>
      <c r="C1095" s="70"/>
      <c r="D1095" s="62"/>
      <c r="E1095" s="63"/>
      <c r="F1095" s="63"/>
      <c r="G1095" s="63"/>
    </row>
    <row r="1096" spans="1:7" ht="13.15" customHeight="1" x14ac:dyDescent="0.2">
      <c r="A1096" s="61"/>
      <c r="B1096" s="69"/>
      <c r="C1096" s="70"/>
      <c r="D1096" s="62"/>
      <c r="E1096" s="63"/>
      <c r="F1096" s="63"/>
      <c r="G1096" s="63"/>
    </row>
    <row r="1097" spans="1:7" ht="13.15" customHeight="1" x14ac:dyDescent="0.2">
      <c r="A1097" s="61"/>
      <c r="B1097" s="69"/>
      <c r="C1097" s="70"/>
      <c r="D1097" s="62"/>
      <c r="E1097" s="63"/>
      <c r="F1097" s="63"/>
      <c r="G1097" s="63"/>
    </row>
    <row r="1098" spans="1:7" ht="13.15" customHeight="1" x14ac:dyDescent="0.2">
      <c r="A1098" s="61"/>
      <c r="B1098" s="69"/>
      <c r="C1098" s="70"/>
      <c r="D1098" s="62"/>
      <c r="E1098" s="63"/>
      <c r="F1098" s="63"/>
      <c r="G1098" s="63"/>
    </row>
    <row r="1099" spans="1:7" ht="13.15" customHeight="1" x14ac:dyDescent="0.2">
      <c r="A1099" s="61"/>
      <c r="B1099" s="69"/>
      <c r="C1099" s="70"/>
      <c r="D1099" s="62"/>
      <c r="E1099" s="63"/>
      <c r="F1099" s="63"/>
      <c r="G1099" s="63"/>
    </row>
    <row r="1100" spans="1:7" ht="13.15" customHeight="1" x14ac:dyDescent="0.2">
      <c r="A1100" s="61"/>
      <c r="B1100" s="69"/>
      <c r="C1100" s="70"/>
      <c r="D1100" s="62"/>
      <c r="E1100" s="63"/>
      <c r="F1100" s="63"/>
      <c r="G1100" s="63"/>
    </row>
    <row r="1101" spans="1:7" ht="13.15" customHeight="1" x14ac:dyDescent="0.2">
      <c r="A1101" s="61"/>
      <c r="B1101" s="69"/>
      <c r="C1101" s="70"/>
      <c r="D1101" s="62"/>
      <c r="E1101" s="63"/>
      <c r="F1101" s="63"/>
      <c r="G1101" s="63"/>
    </row>
    <row r="1102" spans="1:7" ht="13.15" customHeight="1" x14ac:dyDescent="0.2">
      <c r="A1102" s="61"/>
      <c r="B1102" s="69"/>
      <c r="C1102" s="70"/>
      <c r="D1102" s="62"/>
      <c r="E1102" s="63"/>
      <c r="F1102" s="63"/>
      <c r="G1102" s="63"/>
    </row>
    <row r="1103" spans="1:7" ht="13.15" customHeight="1" x14ac:dyDescent="0.2">
      <c r="A1103" s="61"/>
      <c r="B1103" s="69"/>
      <c r="C1103" s="70"/>
      <c r="D1103" s="62"/>
      <c r="E1103" s="63"/>
      <c r="F1103" s="63"/>
      <c r="G1103" s="63"/>
    </row>
    <row r="1104" spans="1:7" ht="13.15" customHeight="1" x14ac:dyDescent="0.2">
      <c r="A1104" s="61"/>
      <c r="B1104" s="69"/>
      <c r="C1104" s="70"/>
      <c r="D1104" s="62"/>
      <c r="E1104" s="63"/>
      <c r="F1104" s="63"/>
      <c r="G1104" s="63"/>
    </row>
    <row r="1105" spans="1:8" ht="13.15" customHeight="1" x14ac:dyDescent="0.2">
      <c r="A1105" s="61"/>
      <c r="B1105" s="69"/>
      <c r="C1105" s="70"/>
      <c r="D1105" s="62"/>
      <c r="E1105" s="63"/>
      <c r="F1105" s="63"/>
      <c r="G1105" s="63"/>
    </row>
    <row r="1106" spans="1:8" ht="13.15" customHeight="1" x14ac:dyDescent="0.2">
      <c r="A1106" s="61"/>
      <c r="B1106" s="69"/>
      <c r="C1106" s="70"/>
      <c r="D1106" s="62"/>
      <c r="E1106" s="63"/>
      <c r="F1106" s="63"/>
      <c r="G1106" s="63"/>
    </row>
    <row r="1107" spans="1:8" ht="13.15" customHeight="1" x14ac:dyDescent="0.2">
      <c r="A1107" s="61"/>
      <c r="B1107" s="69"/>
      <c r="C1107" s="70"/>
      <c r="D1107" s="62"/>
      <c r="E1107" s="63"/>
      <c r="F1107" s="63"/>
      <c r="G1107" s="63"/>
    </row>
    <row r="1108" spans="1:8" ht="13.15" customHeight="1" x14ac:dyDescent="0.2">
      <c r="A1108" s="61"/>
      <c r="B1108" s="69"/>
      <c r="C1108" s="70"/>
      <c r="D1108" s="62"/>
      <c r="E1108" s="63"/>
      <c r="F1108" s="63"/>
      <c r="G1108" s="63"/>
    </row>
    <row r="1109" spans="1:8" ht="13.15" customHeight="1" x14ac:dyDescent="0.2">
      <c r="A1109" s="61"/>
      <c r="B1109" s="69"/>
      <c r="C1109" s="70"/>
      <c r="D1109" s="62"/>
      <c r="E1109" s="63"/>
      <c r="F1109" s="63"/>
      <c r="G1109" s="63"/>
    </row>
    <row r="1110" spans="1:8" ht="13.15" customHeight="1" x14ac:dyDescent="0.2">
      <c r="A1110" s="61"/>
      <c r="B1110" s="69"/>
      <c r="C1110" s="70"/>
      <c r="D1110" s="62"/>
      <c r="E1110" s="63"/>
      <c r="F1110" s="63"/>
      <c r="G1110" s="63"/>
    </row>
    <row r="1111" spans="1:8" ht="13.15" customHeight="1" x14ac:dyDescent="0.2">
      <c r="A1111" s="61"/>
      <c r="B1111" s="69"/>
      <c r="C1111" s="70"/>
      <c r="D1111" s="62"/>
      <c r="E1111" s="63"/>
      <c r="F1111" s="63"/>
      <c r="G1111" s="63"/>
    </row>
    <row r="1112" spans="1:8" ht="11.65" customHeight="1" x14ac:dyDescent="0.2">
      <c r="A1112" s="61"/>
      <c r="B1112" s="69"/>
      <c r="C1112" s="70"/>
      <c r="D1112" s="62"/>
      <c r="E1112" s="63"/>
      <c r="F1112" s="63"/>
      <c r="G1112" s="63"/>
    </row>
    <row r="1113" spans="1:8" ht="18" customHeight="1" x14ac:dyDescent="0.2">
      <c r="A1113" s="64" t="str">
        <f>"TOTAL FOR " &amp; UPPER("Section") &amp; "  6300 CARRIED FORWARD TO SUMMARY"</f>
        <v>TOTAL FOR SECTION  6300 CARRIED FORWARD TO SUMMARY</v>
      </c>
      <c r="B1113" s="50"/>
      <c r="C1113" s="50"/>
      <c r="D1113" s="50"/>
      <c r="E1113" s="50"/>
      <c r="F1113" s="65"/>
      <c r="G1113" s="66"/>
    </row>
    <row r="1114" spans="1:8" ht="15.95" customHeight="1" x14ac:dyDescent="0.2">
      <c r="A1114" s="71" t="s">
        <v>196</v>
      </c>
      <c r="B1114" s="71"/>
      <c r="C1114" s="71"/>
      <c r="D1114" s="71"/>
      <c r="E1114" s="71"/>
      <c r="F1114" s="71"/>
      <c r="G1114" s="71"/>
    </row>
    <row r="1115" spans="1:8" ht="13.15" customHeight="1" x14ac:dyDescent="0.2">
      <c r="A1115" s="31" t="s">
        <v>84</v>
      </c>
      <c r="B1115" s="32"/>
      <c r="C1115" s="31" t="s">
        <v>396</v>
      </c>
      <c r="D1115" s="32"/>
      <c r="E1115" s="32"/>
      <c r="F1115" s="32"/>
      <c r="G1115" s="52" t="str">
        <f>UPPER("Schedule")</f>
        <v>SCHEDULE</v>
      </c>
    </row>
    <row r="1116" spans="1:8" ht="13.15" customHeight="1" x14ac:dyDescent="0.2">
      <c r="A1116" s="31" t="str">
        <f>IF(C1116="","","CONTRACT TITLE: ")</f>
        <v xml:space="preserve">CONTRACT TITLE: </v>
      </c>
      <c r="B1116" s="31"/>
      <c r="C1116" s="72" t="s">
        <v>238</v>
      </c>
      <c r="D1116" s="72"/>
      <c r="E1116" s="72"/>
      <c r="F1116" s="72"/>
      <c r="G1116" s="72"/>
    </row>
    <row r="1117" spans="1:8" ht="13.15" customHeight="1" x14ac:dyDescent="0.2">
      <c r="A1117" s="31" t="str">
        <f>IF((B1117&amp;C1117)="","",UPPER("SCHEDULE:"))</f>
        <v>SCHEDULE:</v>
      </c>
      <c r="B1117" s="32"/>
      <c r="C1117" s="73" t="s">
        <v>436</v>
      </c>
      <c r="D1117" s="73"/>
      <c r="E1117" s="73"/>
      <c r="F1117" s="73"/>
      <c r="G1117" s="73"/>
    </row>
    <row r="1118" spans="1:8" ht="13.15" hidden="1" customHeight="1" x14ac:dyDescent="0.2">
      <c r="A1118" s="31" t="str">
        <f>IF(C1118="","","SERIES:")</f>
        <v>SERIES:</v>
      </c>
      <c r="B1118" s="32"/>
      <c r="C1118" s="73" t="s">
        <v>436</v>
      </c>
      <c r="D1118" s="73"/>
      <c r="E1118" s="73"/>
      <c r="F1118" s="73"/>
      <c r="G1118" s="73"/>
    </row>
    <row r="1119" spans="1:8" ht="13.15" customHeight="1" x14ac:dyDescent="0.2">
      <c r="A1119" s="31" t="str">
        <f>IF(C1119="","","SECTION:")</f>
        <v>SECTION:</v>
      </c>
      <c r="B1119" s="32"/>
      <c r="C1119" s="74" t="s">
        <v>232</v>
      </c>
      <c r="D1119" s="75"/>
      <c r="E1119" s="75"/>
      <c r="F1119" s="75"/>
      <c r="G1119" s="75"/>
    </row>
    <row r="1120" spans="1:8" ht="28.5" customHeight="1" x14ac:dyDescent="0.2">
      <c r="A1120" s="33" t="s">
        <v>2</v>
      </c>
      <c r="B1120" s="76" t="s">
        <v>45</v>
      </c>
      <c r="C1120" s="77"/>
      <c r="D1120" s="34" t="s">
        <v>0</v>
      </c>
      <c r="E1120" s="35" t="s">
        <v>308</v>
      </c>
      <c r="F1120" s="35" t="s">
        <v>164</v>
      </c>
      <c r="G1120" s="35" t="s">
        <v>348</v>
      </c>
      <c r="H1120" s="54" t="s">
        <v>239</v>
      </c>
    </row>
    <row r="1121" spans="1:8" ht="4.5" customHeight="1" x14ac:dyDescent="0.2">
      <c r="A1121" s="36"/>
      <c r="B1121" s="78"/>
      <c r="C1121" s="79"/>
      <c r="D1121" s="37"/>
      <c r="E1121" s="38"/>
      <c r="F1121" s="38"/>
      <c r="G1121" s="38"/>
    </row>
    <row r="1122" spans="1:8" ht="22.15" customHeight="1" x14ac:dyDescent="0.2">
      <c r="A1122" s="39" t="s">
        <v>383</v>
      </c>
      <c r="B1122" s="82" t="s">
        <v>421</v>
      </c>
      <c r="C1122" s="81"/>
      <c r="D1122" s="40" t="s">
        <v>3</v>
      </c>
      <c r="E1122" s="41"/>
      <c r="F1122" s="42"/>
      <c r="G1122" s="42"/>
      <c r="H1122" s="55" t="s">
        <v>233</v>
      </c>
    </row>
    <row r="1123" spans="1:8" ht="22.15" customHeight="1" x14ac:dyDescent="0.2">
      <c r="A1123" s="39" t="s">
        <v>437</v>
      </c>
      <c r="B1123" s="82" t="s">
        <v>624</v>
      </c>
      <c r="C1123" s="81"/>
      <c r="D1123" s="40" t="s">
        <v>3</v>
      </c>
      <c r="E1123" s="41"/>
      <c r="F1123" s="42"/>
      <c r="G1123" s="42"/>
      <c r="H1123" s="55" t="s">
        <v>501</v>
      </c>
    </row>
    <row r="1124" spans="1:8" ht="22.15" customHeight="1" x14ac:dyDescent="0.2">
      <c r="A1124" s="39" t="s">
        <v>470</v>
      </c>
      <c r="B1124" s="82" t="s">
        <v>342</v>
      </c>
      <c r="C1124" s="81"/>
      <c r="D1124" s="40" t="s">
        <v>13</v>
      </c>
      <c r="E1124" s="43">
        <v>4</v>
      </c>
      <c r="F1124" s="44"/>
      <c r="G1124" s="42"/>
      <c r="H1124" s="55" t="s">
        <v>502</v>
      </c>
    </row>
    <row r="1125" spans="1:8" ht="22.15" customHeight="1" x14ac:dyDescent="0.2">
      <c r="A1125" s="39" t="s">
        <v>6</v>
      </c>
      <c r="B1125" s="82" t="s">
        <v>154</v>
      </c>
      <c r="C1125" s="81"/>
      <c r="D1125" s="40" t="s">
        <v>13</v>
      </c>
      <c r="E1125" s="43">
        <v>13.1</v>
      </c>
      <c r="F1125" s="44"/>
      <c r="G1125" s="42"/>
      <c r="H1125" s="55" t="s">
        <v>625</v>
      </c>
    </row>
    <row r="1126" spans="1:8" ht="22.15" customHeight="1" x14ac:dyDescent="0.2">
      <c r="A1126" s="39" t="s">
        <v>515</v>
      </c>
      <c r="B1126" s="82" t="s">
        <v>542</v>
      </c>
      <c r="C1126" s="81"/>
      <c r="D1126" s="40" t="s">
        <v>13</v>
      </c>
      <c r="E1126" s="43">
        <v>40</v>
      </c>
      <c r="F1126" s="44"/>
      <c r="G1126" s="42"/>
      <c r="H1126" s="55" t="s">
        <v>462</v>
      </c>
    </row>
    <row r="1127" spans="1:8" ht="22.15" customHeight="1" x14ac:dyDescent="0.2">
      <c r="A1127" s="39" t="s">
        <v>577</v>
      </c>
      <c r="B1127" s="82" t="s">
        <v>543</v>
      </c>
      <c r="C1127" s="81"/>
      <c r="D1127" s="40" t="s">
        <v>13</v>
      </c>
      <c r="E1127" s="43">
        <v>1.3</v>
      </c>
      <c r="F1127" s="44"/>
      <c r="G1127" s="42"/>
      <c r="H1127" s="55" t="s">
        <v>427</v>
      </c>
    </row>
    <row r="1128" spans="1:8" ht="13.15" customHeight="1" x14ac:dyDescent="0.2">
      <c r="A1128" s="61"/>
      <c r="B1128" s="69"/>
      <c r="C1128" s="70"/>
      <c r="D1128" s="62"/>
      <c r="E1128" s="63"/>
      <c r="F1128" s="63"/>
      <c r="G1128" s="63"/>
    </row>
    <row r="1129" spans="1:8" ht="13.15" customHeight="1" x14ac:dyDescent="0.2">
      <c r="A1129" s="61"/>
      <c r="B1129" s="69"/>
      <c r="C1129" s="70"/>
      <c r="D1129" s="62"/>
      <c r="E1129" s="63"/>
      <c r="F1129" s="63"/>
      <c r="G1129" s="63"/>
    </row>
    <row r="1130" spans="1:8" ht="13.15" customHeight="1" x14ac:dyDescent="0.2">
      <c r="A1130" s="61"/>
      <c r="B1130" s="69"/>
      <c r="C1130" s="70"/>
      <c r="D1130" s="62"/>
      <c r="E1130" s="63"/>
      <c r="F1130" s="63"/>
      <c r="G1130" s="63"/>
    </row>
    <row r="1131" spans="1:8" ht="13.15" customHeight="1" x14ac:dyDescent="0.2">
      <c r="A1131" s="61"/>
      <c r="B1131" s="69"/>
      <c r="C1131" s="70"/>
      <c r="D1131" s="62"/>
      <c r="E1131" s="63"/>
      <c r="F1131" s="63"/>
      <c r="G1131" s="63"/>
    </row>
    <row r="1132" spans="1:8" ht="13.15" customHeight="1" x14ac:dyDescent="0.2">
      <c r="A1132" s="61"/>
      <c r="B1132" s="69"/>
      <c r="C1132" s="70"/>
      <c r="D1132" s="62"/>
      <c r="E1132" s="63"/>
      <c r="F1132" s="63"/>
      <c r="G1132" s="63"/>
    </row>
    <row r="1133" spans="1:8" ht="13.15" customHeight="1" x14ac:dyDescent="0.2">
      <c r="A1133" s="61"/>
      <c r="B1133" s="69"/>
      <c r="C1133" s="70"/>
      <c r="D1133" s="62"/>
      <c r="E1133" s="63"/>
      <c r="F1133" s="63"/>
      <c r="G1133" s="63"/>
    </row>
    <row r="1134" spans="1:8" ht="13.15" customHeight="1" x14ac:dyDescent="0.2">
      <c r="A1134" s="61"/>
      <c r="B1134" s="69"/>
      <c r="C1134" s="70"/>
      <c r="D1134" s="62"/>
      <c r="E1134" s="63"/>
      <c r="F1134" s="63"/>
      <c r="G1134" s="63"/>
    </row>
    <row r="1135" spans="1:8" ht="13.15" customHeight="1" x14ac:dyDescent="0.2">
      <c r="A1135" s="61"/>
      <c r="B1135" s="69"/>
      <c r="C1135" s="70"/>
      <c r="D1135" s="62"/>
      <c r="E1135" s="63"/>
      <c r="F1135" s="63"/>
      <c r="G1135" s="63"/>
    </row>
    <row r="1136" spans="1:8" ht="13.15" customHeight="1" x14ac:dyDescent="0.2">
      <c r="A1136" s="61"/>
      <c r="B1136" s="69"/>
      <c r="C1136" s="70"/>
      <c r="D1136" s="62"/>
      <c r="E1136" s="63"/>
      <c r="F1136" s="63"/>
      <c r="G1136" s="63"/>
    </row>
    <row r="1137" spans="1:7" ht="13.15" customHeight="1" x14ac:dyDescent="0.2">
      <c r="A1137" s="61"/>
      <c r="B1137" s="69"/>
      <c r="C1137" s="70"/>
      <c r="D1137" s="62"/>
      <c r="E1137" s="63"/>
      <c r="F1137" s="63"/>
      <c r="G1137" s="63"/>
    </row>
    <row r="1138" spans="1:7" ht="13.15" customHeight="1" x14ac:dyDescent="0.2">
      <c r="A1138" s="61"/>
      <c r="B1138" s="69"/>
      <c r="C1138" s="70"/>
      <c r="D1138" s="62"/>
      <c r="E1138" s="63"/>
      <c r="F1138" s="63"/>
      <c r="G1138" s="63"/>
    </row>
    <row r="1139" spans="1:7" ht="13.15" customHeight="1" x14ac:dyDescent="0.2">
      <c r="A1139" s="61"/>
      <c r="B1139" s="69"/>
      <c r="C1139" s="70"/>
      <c r="D1139" s="62"/>
      <c r="E1139" s="63"/>
      <c r="F1139" s="63"/>
      <c r="G1139" s="63"/>
    </row>
    <row r="1140" spans="1:7" ht="13.15" customHeight="1" x14ac:dyDescent="0.2">
      <c r="A1140" s="61"/>
      <c r="B1140" s="69"/>
      <c r="C1140" s="70"/>
      <c r="D1140" s="62"/>
      <c r="E1140" s="63"/>
      <c r="F1140" s="63"/>
      <c r="G1140" s="63"/>
    </row>
    <row r="1141" spans="1:7" ht="13.15" customHeight="1" x14ac:dyDescent="0.2">
      <c r="A1141" s="61"/>
      <c r="B1141" s="69"/>
      <c r="C1141" s="70"/>
      <c r="D1141" s="62"/>
      <c r="E1141" s="63"/>
      <c r="F1141" s="63"/>
      <c r="G1141" s="63"/>
    </row>
    <row r="1142" spans="1:7" ht="13.15" customHeight="1" x14ac:dyDescent="0.2">
      <c r="A1142" s="61"/>
      <c r="B1142" s="69"/>
      <c r="C1142" s="70"/>
      <c r="D1142" s="62"/>
      <c r="E1142" s="63"/>
      <c r="F1142" s="63"/>
      <c r="G1142" s="63"/>
    </row>
    <row r="1143" spans="1:7" ht="13.15" customHeight="1" x14ac:dyDescent="0.2">
      <c r="A1143" s="61"/>
      <c r="B1143" s="69"/>
      <c r="C1143" s="70"/>
      <c r="D1143" s="62"/>
      <c r="E1143" s="63"/>
      <c r="F1143" s="63"/>
      <c r="G1143" s="63"/>
    </row>
    <row r="1144" spans="1:7" ht="13.15" customHeight="1" x14ac:dyDescent="0.2">
      <c r="A1144" s="61"/>
      <c r="B1144" s="69"/>
      <c r="C1144" s="70"/>
      <c r="D1144" s="62"/>
      <c r="E1144" s="63"/>
      <c r="F1144" s="63"/>
      <c r="G1144" s="63"/>
    </row>
    <row r="1145" spans="1:7" ht="13.15" customHeight="1" x14ac:dyDescent="0.2">
      <c r="A1145" s="61"/>
      <c r="B1145" s="69"/>
      <c r="C1145" s="70"/>
      <c r="D1145" s="62"/>
      <c r="E1145" s="63"/>
      <c r="F1145" s="63"/>
      <c r="G1145" s="63"/>
    </row>
    <row r="1146" spans="1:7" ht="13.15" customHeight="1" x14ac:dyDescent="0.2">
      <c r="A1146" s="61"/>
      <c r="B1146" s="69"/>
      <c r="C1146" s="70"/>
      <c r="D1146" s="62"/>
      <c r="E1146" s="63"/>
      <c r="F1146" s="63"/>
      <c r="G1146" s="63"/>
    </row>
    <row r="1147" spans="1:7" ht="13.15" customHeight="1" x14ac:dyDescent="0.2">
      <c r="A1147" s="61"/>
      <c r="B1147" s="69"/>
      <c r="C1147" s="70"/>
      <c r="D1147" s="62"/>
      <c r="E1147" s="63"/>
      <c r="F1147" s="63"/>
      <c r="G1147" s="63"/>
    </row>
    <row r="1148" spans="1:7" ht="13.15" customHeight="1" x14ac:dyDescent="0.2">
      <c r="A1148" s="61"/>
      <c r="B1148" s="69"/>
      <c r="C1148" s="70"/>
      <c r="D1148" s="62"/>
      <c r="E1148" s="63"/>
      <c r="F1148" s="63"/>
      <c r="G1148" s="63"/>
    </row>
    <row r="1149" spans="1:7" ht="13.15" customHeight="1" x14ac:dyDescent="0.2">
      <c r="A1149" s="61"/>
      <c r="B1149" s="69"/>
      <c r="C1149" s="70"/>
      <c r="D1149" s="62"/>
      <c r="E1149" s="63"/>
      <c r="F1149" s="63"/>
      <c r="G1149" s="63"/>
    </row>
    <row r="1150" spans="1:7" ht="13.15" customHeight="1" x14ac:dyDescent="0.2">
      <c r="A1150" s="61"/>
      <c r="B1150" s="69"/>
      <c r="C1150" s="70"/>
      <c r="D1150" s="62"/>
      <c r="E1150" s="63"/>
      <c r="F1150" s="63"/>
      <c r="G1150" s="63"/>
    </row>
    <row r="1151" spans="1:7" ht="13.15" customHeight="1" x14ac:dyDescent="0.2">
      <c r="A1151" s="61"/>
      <c r="B1151" s="69"/>
      <c r="C1151" s="70"/>
      <c r="D1151" s="62"/>
      <c r="E1151" s="63"/>
      <c r="F1151" s="63"/>
      <c r="G1151" s="63"/>
    </row>
    <row r="1152" spans="1:7" ht="13.15" customHeight="1" x14ac:dyDescent="0.2">
      <c r="A1152" s="61"/>
      <c r="B1152" s="69"/>
      <c r="C1152" s="70"/>
      <c r="D1152" s="62"/>
      <c r="E1152" s="63"/>
      <c r="F1152" s="63"/>
      <c r="G1152" s="63"/>
    </row>
    <row r="1153" spans="1:7" ht="13.15" customHeight="1" x14ac:dyDescent="0.2">
      <c r="A1153" s="61"/>
      <c r="B1153" s="69"/>
      <c r="C1153" s="70"/>
      <c r="D1153" s="62"/>
      <c r="E1153" s="63"/>
      <c r="F1153" s="63"/>
      <c r="G1153" s="63"/>
    </row>
    <row r="1154" spans="1:7" ht="13.15" customHeight="1" x14ac:dyDescent="0.2">
      <c r="A1154" s="61"/>
      <c r="B1154" s="69"/>
      <c r="C1154" s="70"/>
      <c r="D1154" s="62"/>
      <c r="E1154" s="63"/>
      <c r="F1154" s="63"/>
      <c r="G1154" s="63"/>
    </row>
    <row r="1155" spans="1:7" ht="13.15" customHeight="1" x14ac:dyDescent="0.2">
      <c r="A1155" s="61"/>
      <c r="B1155" s="69"/>
      <c r="C1155" s="70"/>
      <c r="D1155" s="62"/>
      <c r="E1155" s="63"/>
      <c r="F1155" s="63"/>
      <c r="G1155" s="63"/>
    </row>
    <row r="1156" spans="1:7" ht="13.15" customHeight="1" x14ac:dyDescent="0.2">
      <c r="A1156" s="61"/>
      <c r="B1156" s="69"/>
      <c r="C1156" s="70"/>
      <c r="D1156" s="62"/>
      <c r="E1156" s="63"/>
      <c r="F1156" s="63"/>
      <c r="G1156" s="63"/>
    </row>
    <row r="1157" spans="1:7" ht="13.15" customHeight="1" x14ac:dyDescent="0.2">
      <c r="A1157" s="61"/>
      <c r="B1157" s="69"/>
      <c r="C1157" s="70"/>
      <c r="D1157" s="62"/>
      <c r="E1157" s="63"/>
      <c r="F1157" s="63"/>
      <c r="G1157" s="63"/>
    </row>
    <row r="1158" spans="1:7" ht="13.15" customHeight="1" x14ac:dyDescent="0.2">
      <c r="A1158" s="61"/>
      <c r="B1158" s="69"/>
      <c r="C1158" s="70"/>
      <c r="D1158" s="62"/>
      <c r="E1158" s="63"/>
      <c r="F1158" s="63"/>
      <c r="G1158" s="63"/>
    </row>
    <row r="1159" spans="1:7" ht="13.15" customHeight="1" x14ac:dyDescent="0.2">
      <c r="A1159" s="61"/>
      <c r="B1159" s="69"/>
      <c r="C1159" s="70"/>
      <c r="D1159" s="62"/>
      <c r="E1159" s="63"/>
      <c r="F1159" s="63"/>
      <c r="G1159" s="63"/>
    </row>
    <row r="1160" spans="1:7" ht="13.15" customHeight="1" x14ac:dyDescent="0.2">
      <c r="A1160" s="61"/>
      <c r="B1160" s="69"/>
      <c r="C1160" s="70"/>
      <c r="D1160" s="62"/>
      <c r="E1160" s="63"/>
      <c r="F1160" s="63"/>
      <c r="G1160" s="63"/>
    </row>
    <row r="1161" spans="1:7" ht="13.15" customHeight="1" x14ac:dyDescent="0.2">
      <c r="A1161" s="61"/>
      <c r="B1161" s="69"/>
      <c r="C1161" s="70"/>
      <c r="D1161" s="62"/>
      <c r="E1161" s="63"/>
      <c r="F1161" s="63"/>
      <c r="G1161" s="63"/>
    </row>
    <row r="1162" spans="1:7" ht="13.15" customHeight="1" x14ac:dyDescent="0.2">
      <c r="A1162" s="61"/>
      <c r="B1162" s="69"/>
      <c r="C1162" s="70"/>
      <c r="D1162" s="62"/>
      <c r="E1162" s="63"/>
      <c r="F1162" s="63"/>
      <c r="G1162" s="63"/>
    </row>
    <row r="1163" spans="1:7" ht="13.15" customHeight="1" x14ac:dyDescent="0.2">
      <c r="A1163" s="61"/>
      <c r="B1163" s="69"/>
      <c r="C1163" s="70"/>
      <c r="D1163" s="62"/>
      <c r="E1163" s="63"/>
      <c r="F1163" s="63"/>
      <c r="G1163" s="63"/>
    </row>
    <row r="1164" spans="1:7" ht="13.15" customHeight="1" x14ac:dyDescent="0.2">
      <c r="A1164" s="61"/>
      <c r="B1164" s="69"/>
      <c r="C1164" s="70"/>
      <c r="D1164" s="62"/>
      <c r="E1164" s="63"/>
      <c r="F1164" s="63"/>
      <c r="G1164" s="63"/>
    </row>
    <row r="1165" spans="1:7" ht="13.15" customHeight="1" x14ac:dyDescent="0.2">
      <c r="A1165" s="61"/>
      <c r="B1165" s="69"/>
      <c r="C1165" s="70"/>
      <c r="D1165" s="62"/>
      <c r="E1165" s="63"/>
      <c r="F1165" s="63"/>
      <c r="G1165" s="63"/>
    </row>
    <row r="1166" spans="1:7" ht="13.15" customHeight="1" x14ac:dyDescent="0.2">
      <c r="A1166" s="61"/>
      <c r="B1166" s="69"/>
      <c r="C1166" s="70"/>
      <c r="D1166" s="62"/>
      <c r="E1166" s="63"/>
      <c r="F1166" s="63"/>
      <c r="G1166" s="63"/>
    </row>
    <row r="1167" spans="1:7" ht="13.15" customHeight="1" x14ac:dyDescent="0.2">
      <c r="A1167" s="61"/>
      <c r="B1167" s="69"/>
      <c r="C1167" s="70"/>
      <c r="D1167" s="62"/>
      <c r="E1167" s="63"/>
      <c r="F1167" s="63"/>
      <c r="G1167" s="63"/>
    </row>
    <row r="1168" spans="1:7" ht="13.15" customHeight="1" x14ac:dyDescent="0.2">
      <c r="A1168" s="61"/>
      <c r="B1168" s="69"/>
      <c r="C1168" s="70"/>
      <c r="D1168" s="62"/>
      <c r="E1168" s="63"/>
      <c r="F1168" s="63"/>
      <c r="G1168" s="63"/>
    </row>
    <row r="1169" spans="1:8" ht="11.65" customHeight="1" x14ac:dyDescent="0.2">
      <c r="A1169" s="61"/>
      <c r="B1169" s="69"/>
      <c r="C1169" s="70"/>
      <c r="D1169" s="62"/>
      <c r="E1169" s="63"/>
      <c r="F1169" s="63"/>
      <c r="G1169" s="63"/>
    </row>
    <row r="1170" spans="1:8" ht="18" customHeight="1" x14ac:dyDescent="0.2">
      <c r="A1170" s="64" t="str">
        <f>"TOTAL FOR " &amp; UPPER("Section") &amp; "  6400 CARRIED FORWARD TO SUMMARY"</f>
        <v>TOTAL FOR SECTION  6400 CARRIED FORWARD TO SUMMARY</v>
      </c>
      <c r="B1170" s="50"/>
      <c r="C1170" s="50"/>
      <c r="D1170" s="50"/>
      <c r="E1170" s="50"/>
      <c r="F1170" s="65"/>
      <c r="G1170" s="66"/>
    </row>
    <row r="1171" spans="1:8" ht="15.95" customHeight="1" x14ac:dyDescent="0.2">
      <c r="A1171" s="71" t="s">
        <v>339</v>
      </c>
      <c r="B1171" s="71"/>
      <c r="C1171" s="71"/>
      <c r="D1171" s="71"/>
      <c r="E1171" s="71"/>
      <c r="F1171" s="71"/>
      <c r="G1171" s="71"/>
    </row>
    <row r="1172" spans="1:8" ht="13.15" customHeight="1" x14ac:dyDescent="0.2">
      <c r="A1172" s="31" t="s">
        <v>84</v>
      </c>
      <c r="B1172" s="32"/>
      <c r="C1172" s="31" t="s">
        <v>396</v>
      </c>
      <c r="D1172" s="32"/>
      <c r="E1172" s="32"/>
      <c r="F1172" s="32"/>
      <c r="G1172" s="52" t="str">
        <f>UPPER("Schedule")</f>
        <v>SCHEDULE</v>
      </c>
    </row>
    <row r="1173" spans="1:8" ht="13.15" customHeight="1" x14ac:dyDescent="0.2">
      <c r="A1173" s="31" t="str">
        <f>IF(C1173="","","CONTRACT TITLE: ")</f>
        <v xml:space="preserve">CONTRACT TITLE: </v>
      </c>
      <c r="B1173" s="31"/>
      <c r="C1173" s="72" t="s">
        <v>238</v>
      </c>
      <c r="D1173" s="72"/>
      <c r="E1173" s="72"/>
      <c r="F1173" s="72"/>
      <c r="G1173" s="72"/>
    </row>
    <row r="1174" spans="1:8" ht="13.15" customHeight="1" x14ac:dyDescent="0.2">
      <c r="A1174" s="31" t="str">
        <f>IF((B1174&amp;C1174)="","",UPPER("SCHEDULE:"))</f>
        <v>SCHEDULE:</v>
      </c>
      <c r="B1174" s="32"/>
      <c r="C1174" s="73" t="s">
        <v>436</v>
      </c>
      <c r="D1174" s="73"/>
      <c r="E1174" s="73"/>
      <c r="F1174" s="73"/>
      <c r="G1174" s="73"/>
    </row>
    <row r="1175" spans="1:8" ht="13.15" hidden="1" customHeight="1" x14ac:dyDescent="0.2">
      <c r="A1175" s="31" t="str">
        <f>IF(C1175="","","SERIES:")</f>
        <v>SERIES:</v>
      </c>
      <c r="B1175" s="32"/>
      <c r="C1175" s="73" t="s">
        <v>436</v>
      </c>
      <c r="D1175" s="73"/>
      <c r="E1175" s="73"/>
      <c r="F1175" s="73"/>
      <c r="G1175" s="73"/>
    </row>
    <row r="1176" spans="1:8" ht="13.15" customHeight="1" x14ac:dyDescent="0.2">
      <c r="A1176" s="31" t="str">
        <f>IF(C1176="","","SECTION:")</f>
        <v>SECTION:</v>
      </c>
      <c r="B1176" s="32"/>
      <c r="C1176" s="74" t="s">
        <v>200</v>
      </c>
      <c r="D1176" s="75"/>
      <c r="E1176" s="75"/>
      <c r="F1176" s="75"/>
      <c r="G1176" s="75"/>
    </row>
    <row r="1177" spans="1:8" ht="28.5" customHeight="1" x14ac:dyDescent="0.2">
      <c r="A1177" s="33" t="s">
        <v>2</v>
      </c>
      <c r="B1177" s="76" t="s">
        <v>45</v>
      </c>
      <c r="C1177" s="77"/>
      <c r="D1177" s="34" t="s">
        <v>0</v>
      </c>
      <c r="E1177" s="35" t="s">
        <v>308</v>
      </c>
      <c r="F1177" s="35" t="s">
        <v>164</v>
      </c>
      <c r="G1177" s="35" t="s">
        <v>348</v>
      </c>
      <c r="H1177" s="54" t="s">
        <v>239</v>
      </c>
    </row>
    <row r="1178" spans="1:8" ht="4.5" customHeight="1" x14ac:dyDescent="0.2">
      <c r="A1178" s="36"/>
      <c r="B1178" s="78"/>
      <c r="C1178" s="79"/>
      <c r="D1178" s="37"/>
      <c r="E1178" s="38"/>
      <c r="F1178" s="38"/>
      <c r="G1178" s="38"/>
    </row>
    <row r="1179" spans="1:8" ht="22.15" customHeight="1" x14ac:dyDescent="0.2">
      <c r="A1179" s="39" t="s">
        <v>463</v>
      </c>
      <c r="B1179" s="82" t="s">
        <v>503</v>
      </c>
      <c r="C1179" s="81"/>
      <c r="D1179" s="40" t="s">
        <v>3</v>
      </c>
      <c r="E1179" s="41"/>
      <c r="F1179" s="42"/>
      <c r="G1179" s="42"/>
      <c r="H1179" s="55" t="s">
        <v>74</v>
      </c>
    </row>
    <row r="1180" spans="1:8" ht="22.15" customHeight="1" x14ac:dyDescent="0.2">
      <c r="A1180" s="39" t="s">
        <v>167</v>
      </c>
      <c r="B1180" s="82" t="s">
        <v>578</v>
      </c>
      <c r="C1180" s="81"/>
      <c r="D1180" s="40" t="s">
        <v>488</v>
      </c>
      <c r="E1180" s="43">
        <v>20</v>
      </c>
      <c r="F1180" s="44"/>
      <c r="G1180" s="42"/>
      <c r="H1180" s="55" t="s">
        <v>504</v>
      </c>
    </row>
    <row r="1181" spans="1:8" ht="33.200000000000003" customHeight="1" x14ac:dyDescent="0.2">
      <c r="A1181" s="39" t="s">
        <v>626</v>
      </c>
      <c r="B1181" s="82" t="s">
        <v>39</v>
      </c>
      <c r="C1181" s="81"/>
      <c r="D1181" s="40" t="s">
        <v>488</v>
      </c>
      <c r="E1181" s="43">
        <v>600</v>
      </c>
      <c r="F1181" s="44"/>
      <c r="G1181" s="42"/>
      <c r="H1181" s="55" t="s">
        <v>297</v>
      </c>
    </row>
    <row r="1182" spans="1:8" ht="22.15" customHeight="1" x14ac:dyDescent="0.2">
      <c r="A1182" s="39" t="s">
        <v>299</v>
      </c>
      <c r="B1182" s="82" t="s">
        <v>544</v>
      </c>
      <c r="C1182" s="81"/>
      <c r="D1182" s="40" t="s">
        <v>3</v>
      </c>
      <c r="E1182" s="41"/>
      <c r="F1182" s="42"/>
      <c r="G1182" s="42"/>
      <c r="H1182" s="55" t="s">
        <v>545</v>
      </c>
    </row>
    <row r="1183" spans="1:8" ht="22.15" customHeight="1" x14ac:dyDescent="0.2">
      <c r="A1183" s="39" t="s">
        <v>272</v>
      </c>
      <c r="B1183" s="82" t="s">
        <v>546</v>
      </c>
      <c r="C1183" s="81"/>
      <c r="D1183" s="40" t="s">
        <v>488</v>
      </c>
      <c r="E1183" s="43">
        <v>600</v>
      </c>
      <c r="F1183" s="44"/>
      <c r="G1183" s="42"/>
      <c r="H1183" s="55" t="s">
        <v>112</v>
      </c>
    </row>
    <row r="1184" spans="1:8" ht="22.15" customHeight="1" x14ac:dyDescent="0.2">
      <c r="A1184" s="39" t="s">
        <v>167</v>
      </c>
      <c r="B1184" s="82" t="s">
        <v>109</v>
      </c>
      <c r="C1184" s="81"/>
      <c r="D1184" s="40" t="s">
        <v>488</v>
      </c>
      <c r="E1184" s="43">
        <v>600</v>
      </c>
      <c r="F1184" s="44"/>
      <c r="G1184" s="42"/>
      <c r="H1184" s="55" t="s">
        <v>152</v>
      </c>
    </row>
    <row r="1185" spans="1:8" ht="22.15" customHeight="1" x14ac:dyDescent="0.2">
      <c r="A1185" s="39" t="s">
        <v>40</v>
      </c>
      <c r="B1185" s="82" t="s">
        <v>202</v>
      </c>
      <c r="C1185" s="81"/>
      <c r="D1185" s="40" t="s">
        <v>3</v>
      </c>
      <c r="E1185" s="41"/>
      <c r="F1185" s="42"/>
      <c r="G1185" s="42"/>
      <c r="H1185" s="55" t="s">
        <v>384</v>
      </c>
    </row>
    <row r="1186" spans="1:8" ht="33.200000000000003" customHeight="1" x14ac:dyDescent="0.2">
      <c r="A1186" s="39" t="s">
        <v>4</v>
      </c>
      <c r="B1186" s="82" t="s">
        <v>627</v>
      </c>
      <c r="C1186" s="81"/>
      <c r="D1186" s="40" t="s">
        <v>55</v>
      </c>
      <c r="E1186" s="43">
        <v>300</v>
      </c>
      <c r="F1186" s="44"/>
      <c r="G1186" s="42"/>
      <c r="H1186" s="55" t="s">
        <v>234</v>
      </c>
    </row>
    <row r="1187" spans="1:8" ht="22.15" customHeight="1" x14ac:dyDescent="0.2">
      <c r="A1187" s="39" t="s">
        <v>344</v>
      </c>
      <c r="B1187" s="82" t="s">
        <v>464</v>
      </c>
      <c r="C1187" s="81"/>
      <c r="D1187" s="40" t="s">
        <v>3</v>
      </c>
      <c r="E1187" s="41"/>
      <c r="F1187" s="42"/>
      <c r="G1187" s="42"/>
      <c r="H1187" s="55" t="s">
        <v>155</v>
      </c>
    </row>
    <row r="1188" spans="1:8" ht="22.15" customHeight="1" x14ac:dyDescent="0.2">
      <c r="A1188" s="39" t="s">
        <v>4</v>
      </c>
      <c r="B1188" s="82" t="s">
        <v>345</v>
      </c>
      <c r="C1188" s="81"/>
      <c r="D1188" s="40" t="s">
        <v>576</v>
      </c>
      <c r="E1188" s="43">
        <v>1.1000000000000001</v>
      </c>
      <c r="F1188" s="44"/>
      <c r="G1188" s="42"/>
      <c r="H1188" s="55" t="s">
        <v>156</v>
      </c>
    </row>
    <row r="1189" spans="1:8" ht="13.15" customHeight="1" x14ac:dyDescent="0.2">
      <c r="A1189" s="61"/>
      <c r="B1189" s="69"/>
      <c r="C1189" s="70"/>
      <c r="D1189" s="62"/>
      <c r="E1189" s="63"/>
      <c r="F1189" s="63"/>
      <c r="G1189" s="63"/>
    </row>
    <row r="1190" spans="1:8" ht="13.15" customHeight="1" x14ac:dyDescent="0.2">
      <c r="A1190" s="61"/>
      <c r="B1190" s="69"/>
      <c r="C1190" s="70"/>
      <c r="D1190" s="62"/>
      <c r="E1190" s="63"/>
      <c r="F1190" s="63"/>
      <c r="G1190" s="63"/>
    </row>
    <row r="1191" spans="1:8" ht="13.15" customHeight="1" x14ac:dyDescent="0.2">
      <c r="A1191" s="61"/>
      <c r="B1191" s="69"/>
      <c r="C1191" s="70"/>
      <c r="D1191" s="62"/>
      <c r="E1191" s="63"/>
      <c r="F1191" s="63"/>
      <c r="G1191" s="63"/>
    </row>
    <row r="1192" spans="1:8" ht="13.15" customHeight="1" x14ac:dyDescent="0.2">
      <c r="A1192" s="61"/>
      <c r="B1192" s="69"/>
      <c r="C1192" s="70"/>
      <c r="D1192" s="62"/>
      <c r="E1192" s="63"/>
      <c r="F1192" s="63"/>
      <c r="G1192" s="63"/>
    </row>
    <row r="1193" spans="1:8" ht="13.15" customHeight="1" x14ac:dyDescent="0.2">
      <c r="A1193" s="61"/>
      <c r="B1193" s="69"/>
      <c r="C1193" s="70"/>
      <c r="D1193" s="62"/>
      <c r="E1193" s="63"/>
      <c r="F1193" s="63"/>
      <c r="G1193" s="63"/>
    </row>
    <row r="1194" spans="1:8" ht="13.15" customHeight="1" x14ac:dyDescent="0.2">
      <c r="A1194" s="61"/>
      <c r="B1194" s="69"/>
      <c r="C1194" s="70"/>
      <c r="D1194" s="62"/>
      <c r="E1194" s="63"/>
      <c r="F1194" s="63"/>
      <c r="G1194" s="63"/>
    </row>
    <row r="1195" spans="1:8" ht="13.15" customHeight="1" x14ac:dyDescent="0.2">
      <c r="A1195" s="61"/>
      <c r="B1195" s="69"/>
      <c r="C1195" s="70"/>
      <c r="D1195" s="62"/>
      <c r="E1195" s="63"/>
      <c r="F1195" s="63"/>
      <c r="G1195" s="63"/>
    </row>
    <row r="1196" spans="1:8" ht="13.15" customHeight="1" x14ac:dyDescent="0.2">
      <c r="A1196" s="61"/>
      <c r="B1196" s="69"/>
      <c r="C1196" s="70"/>
      <c r="D1196" s="62"/>
      <c r="E1196" s="63"/>
      <c r="F1196" s="63"/>
      <c r="G1196" s="63"/>
    </row>
    <row r="1197" spans="1:8" ht="13.15" customHeight="1" x14ac:dyDescent="0.2">
      <c r="A1197" s="61"/>
      <c r="B1197" s="69"/>
      <c r="C1197" s="70"/>
      <c r="D1197" s="62"/>
      <c r="E1197" s="63"/>
      <c r="F1197" s="63"/>
      <c r="G1197" s="63"/>
    </row>
    <row r="1198" spans="1:8" ht="13.15" customHeight="1" x14ac:dyDescent="0.2">
      <c r="A1198" s="61"/>
      <c r="B1198" s="69"/>
      <c r="C1198" s="70"/>
      <c r="D1198" s="62"/>
      <c r="E1198" s="63"/>
      <c r="F1198" s="63"/>
      <c r="G1198" s="63"/>
    </row>
    <row r="1199" spans="1:8" ht="13.15" customHeight="1" x14ac:dyDescent="0.2">
      <c r="A1199" s="61"/>
      <c r="B1199" s="69"/>
      <c r="C1199" s="70"/>
      <c r="D1199" s="62"/>
      <c r="E1199" s="63"/>
      <c r="F1199" s="63"/>
      <c r="G1199" s="63"/>
    </row>
    <row r="1200" spans="1:8" ht="13.15" customHeight="1" x14ac:dyDescent="0.2">
      <c r="A1200" s="61"/>
      <c r="B1200" s="69"/>
      <c r="C1200" s="70"/>
      <c r="D1200" s="62"/>
      <c r="E1200" s="63"/>
      <c r="F1200" s="63"/>
      <c r="G1200" s="63"/>
    </row>
    <row r="1201" spans="1:7" ht="13.15" customHeight="1" x14ac:dyDescent="0.2">
      <c r="A1201" s="61"/>
      <c r="B1201" s="69"/>
      <c r="C1201" s="70"/>
      <c r="D1201" s="62"/>
      <c r="E1201" s="63"/>
      <c r="F1201" s="63"/>
      <c r="G1201" s="63"/>
    </row>
    <row r="1202" spans="1:7" ht="13.15" customHeight="1" x14ac:dyDescent="0.2">
      <c r="A1202" s="61"/>
      <c r="B1202" s="69"/>
      <c r="C1202" s="70"/>
      <c r="D1202" s="62"/>
      <c r="E1202" s="63"/>
      <c r="F1202" s="63"/>
      <c r="G1202" s="63"/>
    </row>
    <row r="1203" spans="1:7" ht="13.15" customHeight="1" x14ac:dyDescent="0.2">
      <c r="A1203" s="61"/>
      <c r="B1203" s="69"/>
      <c r="C1203" s="70"/>
      <c r="D1203" s="62"/>
      <c r="E1203" s="63"/>
      <c r="F1203" s="63"/>
      <c r="G1203" s="63"/>
    </row>
    <row r="1204" spans="1:7" ht="13.15" customHeight="1" x14ac:dyDescent="0.2">
      <c r="A1204" s="61"/>
      <c r="B1204" s="69"/>
      <c r="C1204" s="70"/>
      <c r="D1204" s="62"/>
      <c r="E1204" s="63"/>
      <c r="F1204" s="63"/>
      <c r="G1204" s="63"/>
    </row>
    <row r="1205" spans="1:7" ht="13.15" customHeight="1" x14ac:dyDescent="0.2">
      <c r="A1205" s="61"/>
      <c r="B1205" s="69"/>
      <c r="C1205" s="70"/>
      <c r="D1205" s="62"/>
      <c r="E1205" s="63"/>
      <c r="F1205" s="63"/>
      <c r="G1205" s="63"/>
    </row>
    <row r="1206" spans="1:7" ht="13.15" customHeight="1" x14ac:dyDescent="0.2">
      <c r="A1206" s="61"/>
      <c r="B1206" s="69"/>
      <c r="C1206" s="70"/>
      <c r="D1206" s="62"/>
      <c r="E1206" s="63"/>
      <c r="F1206" s="63"/>
      <c r="G1206" s="63"/>
    </row>
    <row r="1207" spans="1:7" ht="13.15" customHeight="1" x14ac:dyDescent="0.2">
      <c r="A1207" s="61"/>
      <c r="B1207" s="69"/>
      <c r="C1207" s="70"/>
      <c r="D1207" s="62"/>
      <c r="E1207" s="63"/>
      <c r="F1207" s="63"/>
      <c r="G1207" s="63"/>
    </row>
    <row r="1208" spans="1:7" ht="13.15" customHeight="1" x14ac:dyDescent="0.2">
      <c r="A1208" s="61"/>
      <c r="B1208" s="69"/>
      <c r="C1208" s="70"/>
      <c r="D1208" s="62"/>
      <c r="E1208" s="63"/>
      <c r="F1208" s="63"/>
      <c r="G1208" s="63"/>
    </row>
    <row r="1209" spans="1:7" ht="13.15" customHeight="1" x14ac:dyDescent="0.2">
      <c r="A1209" s="61"/>
      <c r="B1209" s="69"/>
      <c r="C1209" s="70"/>
      <c r="D1209" s="62"/>
      <c r="E1209" s="63"/>
      <c r="F1209" s="63"/>
      <c r="G1209" s="63"/>
    </row>
    <row r="1210" spans="1:7" ht="13.15" customHeight="1" x14ac:dyDescent="0.2">
      <c r="A1210" s="61"/>
      <c r="B1210" s="69"/>
      <c r="C1210" s="70"/>
      <c r="D1210" s="62"/>
      <c r="E1210" s="63"/>
      <c r="F1210" s="63"/>
      <c r="G1210" s="63"/>
    </row>
    <row r="1211" spans="1:7" ht="13.15" customHeight="1" x14ac:dyDescent="0.2">
      <c r="A1211" s="61"/>
      <c r="B1211" s="69"/>
      <c r="C1211" s="70"/>
      <c r="D1211" s="62"/>
      <c r="E1211" s="63"/>
      <c r="F1211" s="63"/>
      <c r="G1211" s="63"/>
    </row>
    <row r="1212" spans="1:7" ht="13.15" customHeight="1" x14ac:dyDescent="0.2">
      <c r="A1212" s="61"/>
      <c r="B1212" s="69"/>
      <c r="C1212" s="70"/>
      <c r="D1212" s="62"/>
      <c r="E1212" s="63"/>
      <c r="F1212" s="63"/>
      <c r="G1212" s="63"/>
    </row>
    <row r="1213" spans="1:7" ht="13.15" customHeight="1" x14ac:dyDescent="0.2">
      <c r="A1213" s="61"/>
      <c r="B1213" s="69"/>
      <c r="C1213" s="70"/>
      <c r="D1213" s="62"/>
      <c r="E1213" s="63"/>
      <c r="F1213" s="63"/>
      <c r="G1213" s="63"/>
    </row>
    <row r="1214" spans="1:7" ht="13.15" customHeight="1" x14ac:dyDescent="0.2">
      <c r="A1214" s="61"/>
      <c r="B1214" s="69"/>
      <c r="C1214" s="70"/>
      <c r="D1214" s="62"/>
      <c r="E1214" s="63"/>
      <c r="F1214" s="63"/>
      <c r="G1214" s="63"/>
    </row>
    <row r="1215" spans="1:7" ht="13.15" customHeight="1" x14ac:dyDescent="0.2">
      <c r="A1215" s="61"/>
      <c r="B1215" s="69"/>
      <c r="C1215" s="70"/>
      <c r="D1215" s="62"/>
      <c r="E1215" s="63"/>
      <c r="F1215" s="63"/>
      <c r="G1215" s="63"/>
    </row>
    <row r="1216" spans="1:7" ht="13.15" customHeight="1" x14ac:dyDescent="0.2">
      <c r="A1216" s="61"/>
      <c r="B1216" s="69"/>
      <c r="C1216" s="70"/>
      <c r="D1216" s="62"/>
      <c r="E1216" s="63"/>
      <c r="F1216" s="63"/>
      <c r="G1216" s="63"/>
    </row>
    <row r="1217" spans="1:8" ht="13.15" customHeight="1" x14ac:dyDescent="0.2">
      <c r="A1217" s="61"/>
      <c r="B1217" s="69"/>
      <c r="C1217" s="70"/>
      <c r="D1217" s="62"/>
      <c r="E1217" s="63"/>
      <c r="F1217" s="63"/>
      <c r="G1217" s="63"/>
    </row>
    <row r="1218" spans="1:8" ht="13.15" customHeight="1" x14ac:dyDescent="0.2">
      <c r="A1218" s="61"/>
      <c r="B1218" s="69"/>
      <c r="C1218" s="70"/>
      <c r="D1218" s="62"/>
      <c r="E1218" s="63"/>
      <c r="F1218" s="63"/>
      <c r="G1218" s="63"/>
    </row>
    <row r="1219" spans="1:8" ht="13.15" customHeight="1" x14ac:dyDescent="0.2">
      <c r="A1219" s="61"/>
      <c r="B1219" s="69"/>
      <c r="C1219" s="70"/>
      <c r="D1219" s="62"/>
      <c r="E1219" s="63"/>
      <c r="F1219" s="63"/>
      <c r="G1219" s="63"/>
    </row>
    <row r="1220" spans="1:8" ht="13.15" customHeight="1" x14ac:dyDescent="0.2">
      <c r="A1220" s="61"/>
      <c r="B1220" s="69"/>
      <c r="C1220" s="70"/>
      <c r="D1220" s="62"/>
      <c r="E1220" s="63"/>
      <c r="F1220" s="63"/>
      <c r="G1220" s="63"/>
    </row>
    <row r="1221" spans="1:8" ht="13.15" customHeight="1" x14ac:dyDescent="0.2">
      <c r="A1221" s="61"/>
      <c r="B1221" s="69"/>
      <c r="C1221" s="70"/>
      <c r="D1221" s="62"/>
      <c r="E1221" s="63"/>
      <c r="F1221" s="63"/>
      <c r="G1221" s="63"/>
    </row>
    <row r="1222" spans="1:8" ht="5.25" customHeight="1" x14ac:dyDescent="0.2">
      <c r="A1222" s="61"/>
      <c r="B1222" s="69"/>
      <c r="C1222" s="70"/>
      <c r="D1222" s="62"/>
      <c r="E1222" s="63"/>
      <c r="F1222" s="63"/>
      <c r="G1222" s="63"/>
    </row>
    <row r="1223" spans="1:8" ht="18" customHeight="1" x14ac:dyDescent="0.2">
      <c r="A1223" s="64" t="str">
        <f>"TOTAL FOR " &amp; UPPER("Section") &amp; "  7100 CARRIED FORWARD TO SUMMARY"</f>
        <v>TOTAL FOR SECTION  7100 CARRIED FORWARD TO SUMMARY</v>
      </c>
      <c r="B1223" s="50"/>
      <c r="C1223" s="50"/>
      <c r="D1223" s="50"/>
      <c r="E1223" s="50"/>
      <c r="F1223" s="65"/>
      <c r="G1223" s="66"/>
    </row>
    <row r="1224" spans="1:8" ht="15.95" customHeight="1" x14ac:dyDescent="0.2">
      <c r="A1224" s="71" t="s">
        <v>505</v>
      </c>
      <c r="B1224" s="71"/>
      <c r="C1224" s="71"/>
      <c r="D1224" s="71"/>
      <c r="E1224" s="71"/>
      <c r="F1224" s="71"/>
      <c r="G1224" s="71"/>
    </row>
    <row r="1225" spans="1:8" ht="13.15" customHeight="1" x14ac:dyDescent="0.2">
      <c r="A1225" s="31" t="s">
        <v>84</v>
      </c>
      <c r="B1225" s="32"/>
      <c r="C1225" s="31" t="s">
        <v>396</v>
      </c>
      <c r="D1225" s="32"/>
      <c r="E1225" s="32"/>
      <c r="F1225" s="32"/>
      <c r="G1225" s="52" t="str">
        <f>UPPER("Schedule")</f>
        <v>SCHEDULE</v>
      </c>
    </row>
    <row r="1226" spans="1:8" ht="13.15" customHeight="1" x14ac:dyDescent="0.2">
      <c r="A1226" s="31" t="str">
        <f>IF(C1226="","","CONTRACT TITLE: ")</f>
        <v xml:space="preserve">CONTRACT TITLE: </v>
      </c>
      <c r="B1226" s="31"/>
      <c r="C1226" s="72" t="s">
        <v>238</v>
      </c>
      <c r="D1226" s="72"/>
      <c r="E1226" s="72"/>
      <c r="F1226" s="72"/>
      <c r="G1226" s="72"/>
    </row>
    <row r="1227" spans="1:8" ht="13.15" customHeight="1" x14ac:dyDescent="0.2">
      <c r="A1227" s="31" t="str">
        <f>IF((B1227&amp;C1227)="","",UPPER("SCHEDULE:"))</f>
        <v>SCHEDULE:</v>
      </c>
      <c r="B1227" s="32"/>
      <c r="C1227" s="73" t="s">
        <v>436</v>
      </c>
      <c r="D1227" s="73"/>
      <c r="E1227" s="73"/>
      <c r="F1227" s="73"/>
      <c r="G1227" s="73"/>
    </row>
    <row r="1228" spans="1:8" ht="13.15" hidden="1" customHeight="1" x14ac:dyDescent="0.2">
      <c r="A1228" s="31" t="str">
        <f>IF(C1228="","","SERIES:")</f>
        <v>SERIES:</v>
      </c>
      <c r="B1228" s="32"/>
      <c r="C1228" s="73" t="s">
        <v>436</v>
      </c>
      <c r="D1228" s="73"/>
      <c r="E1228" s="73"/>
      <c r="F1228" s="73"/>
      <c r="G1228" s="73"/>
    </row>
    <row r="1229" spans="1:8" ht="13.15" customHeight="1" x14ac:dyDescent="0.2">
      <c r="A1229" s="31" t="str">
        <f>IF(C1229="","","SECTION:")</f>
        <v>SECTION:</v>
      </c>
      <c r="B1229" s="32"/>
      <c r="C1229" s="74" t="s">
        <v>301</v>
      </c>
      <c r="D1229" s="75"/>
      <c r="E1229" s="75"/>
      <c r="F1229" s="75"/>
      <c r="G1229" s="75"/>
    </row>
    <row r="1230" spans="1:8" ht="28.5" customHeight="1" x14ac:dyDescent="0.2">
      <c r="A1230" s="33" t="s">
        <v>2</v>
      </c>
      <c r="B1230" s="76" t="s">
        <v>45</v>
      </c>
      <c r="C1230" s="77"/>
      <c r="D1230" s="34" t="s">
        <v>0</v>
      </c>
      <c r="E1230" s="35" t="s">
        <v>308</v>
      </c>
      <c r="F1230" s="35" t="s">
        <v>164</v>
      </c>
      <c r="G1230" s="35" t="s">
        <v>348</v>
      </c>
      <c r="H1230" s="54" t="s">
        <v>239</v>
      </c>
    </row>
    <row r="1231" spans="1:8" ht="4.5" customHeight="1" x14ac:dyDescent="0.2">
      <c r="A1231" s="36"/>
      <c r="B1231" s="78"/>
      <c r="C1231" s="79"/>
      <c r="D1231" s="37"/>
      <c r="E1231" s="38"/>
      <c r="F1231" s="38"/>
      <c r="G1231" s="38"/>
    </row>
    <row r="1232" spans="1:8" ht="22.15" customHeight="1" x14ac:dyDescent="0.2">
      <c r="A1232" s="39" t="s">
        <v>3</v>
      </c>
      <c r="B1232" s="80" t="s">
        <v>158</v>
      </c>
      <c r="C1232" s="81"/>
      <c r="D1232" s="40" t="s">
        <v>3</v>
      </c>
      <c r="E1232" s="41"/>
      <c r="F1232" s="42"/>
      <c r="G1232" s="42"/>
      <c r="H1232" s="55" t="s">
        <v>75</v>
      </c>
    </row>
    <row r="1233" spans="1:8" ht="22.15" customHeight="1" x14ac:dyDescent="0.2">
      <c r="A1233" s="39" t="s">
        <v>429</v>
      </c>
      <c r="B1233" s="82" t="s">
        <v>579</v>
      </c>
      <c r="C1233" s="81"/>
      <c r="D1233" s="40" t="s">
        <v>585</v>
      </c>
      <c r="E1233" s="43">
        <v>1</v>
      </c>
      <c r="F1233" s="45">
        <v>30000</v>
      </c>
      <c r="G1233" s="42">
        <v>30000</v>
      </c>
      <c r="H1233" s="55" t="s">
        <v>235</v>
      </c>
    </row>
    <row r="1234" spans="1:8" ht="22.15" customHeight="1" x14ac:dyDescent="0.2">
      <c r="A1234" s="39" t="s">
        <v>267</v>
      </c>
      <c r="B1234" s="82" t="s">
        <v>113</v>
      </c>
      <c r="C1234" s="81"/>
      <c r="D1234" s="40" t="s">
        <v>350</v>
      </c>
      <c r="E1234" s="46">
        <f>ROUND(G1233,2)</f>
        <v>30000</v>
      </c>
      <c r="F1234" s="47"/>
      <c r="G1234" s="42"/>
      <c r="H1234" s="55" t="s">
        <v>114</v>
      </c>
    </row>
    <row r="1235" spans="1:8" ht="22.15" customHeight="1" x14ac:dyDescent="0.2">
      <c r="A1235" s="39" t="s">
        <v>580</v>
      </c>
      <c r="B1235" s="82" t="s">
        <v>41</v>
      </c>
      <c r="C1235" s="81"/>
      <c r="D1235" s="40" t="s">
        <v>76</v>
      </c>
      <c r="E1235" s="43">
        <v>1</v>
      </c>
      <c r="F1235" s="45">
        <v>50000</v>
      </c>
      <c r="G1235" s="42">
        <v>50000</v>
      </c>
      <c r="H1235" s="55" t="s">
        <v>201</v>
      </c>
    </row>
    <row r="1236" spans="1:8" ht="22.15" customHeight="1" x14ac:dyDescent="0.2">
      <c r="A1236" s="39" t="s">
        <v>267</v>
      </c>
      <c r="B1236" s="82" t="s">
        <v>159</v>
      </c>
      <c r="C1236" s="81"/>
      <c r="D1236" s="40" t="s">
        <v>350</v>
      </c>
      <c r="E1236" s="46">
        <f>ROUND(G1235,2)</f>
        <v>50000</v>
      </c>
      <c r="F1236" s="47"/>
      <c r="G1236" s="42"/>
      <c r="H1236" s="55" t="s">
        <v>106</v>
      </c>
    </row>
    <row r="1237" spans="1:8" ht="13.15" customHeight="1" x14ac:dyDescent="0.2">
      <c r="A1237" s="61"/>
      <c r="B1237" s="69"/>
      <c r="C1237" s="70"/>
      <c r="D1237" s="62"/>
      <c r="E1237" s="63"/>
      <c r="F1237" s="63"/>
      <c r="G1237" s="63"/>
    </row>
    <row r="1238" spans="1:8" ht="13.15" customHeight="1" x14ac:dyDescent="0.2">
      <c r="A1238" s="61"/>
      <c r="B1238" s="69"/>
      <c r="C1238" s="70"/>
      <c r="D1238" s="62"/>
      <c r="E1238" s="63"/>
      <c r="F1238" s="63"/>
      <c r="G1238" s="63"/>
    </row>
    <row r="1239" spans="1:8" ht="13.15" customHeight="1" x14ac:dyDescent="0.2">
      <c r="A1239" s="61"/>
      <c r="B1239" s="69"/>
      <c r="C1239" s="70"/>
      <c r="D1239" s="62"/>
      <c r="E1239" s="63"/>
      <c r="F1239" s="63"/>
      <c r="G1239" s="63"/>
    </row>
    <row r="1240" spans="1:8" ht="13.15" customHeight="1" x14ac:dyDescent="0.2">
      <c r="A1240" s="61"/>
      <c r="B1240" s="69"/>
      <c r="C1240" s="70"/>
      <c r="D1240" s="62"/>
      <c r="E1240" s="63"/>
      <c r="F1240" s="63"/>
      <c r="G1240" s="63"/>
    </row>
    <row r="1241" spans="1:8" ht="13.15" customHeight="1" x14ac:dyDescent="0.2">
      <c r="A1241" s="61"/>
      <c r="B1241" s="69"/>
      <c r="C1241" s="70"/>
      <c r="D1241" s="62"/>
      <c r="E1241" s="63"/>
      <c r="F1241" s="63"/>
      <c r="G1241" s="63"/>
    </row>
    <row r="1242" spans="1:8" ht="13.15" customHeight="1" x14ac:dyDescent="0.2">
      <c r="A1242" s="61"/>
      <c r="B1242" s="69"/>
      <c r="C1242" s="70"/>
      <c r="D1242" s="62"/>
      <c r="E1242" s="63"/>
      <c r="F1242" s="63"/>
      <c r="G1242" s="63"/>
    </row>
    <row r="1243" spans="1:8" ht="13.15" customHeight="1" x14ac:dyDescent="0.2">
      <c r="A1243" s="61"/>
      <c r="B1243" s="69"/>
      <c r="C1243" s="70"/>
      <c r="D1243" s="62"/>
      <c r="E1243" s="63"/>
      <c r="F1243" s="63"/>
      <c r="G1243" s="63"/>
    </row>
    <row r="1244" spans="1:8" ht="13.15" customHeight="1" x14ac:dyDescent="0.2">
      <c r="A1244" s="61"/>
      <c r="B1244" s="69"/>
      <c r="C1244" s="70"/>
      <c r="D1244" s="62"/>
      <c r="E1244" s="63"/>
      <c r="F1244" s="63"/>
      <c r="G1244" s="63"/>
    </row>
    <row r="1245" spans="1:8" ht="13.15" customHeight="1" x14ac:dyDescent="0.2">
      <c r="A1245" s="61"/>
      <c r="B1245" s="69"/>
      <c r="C1245" s="70"/>
      <c r="D1245" s="62"/>
      <c r="E1245" s="63"/>
      <c r="F1245" s="63"/>
      <c r="G1245" s="63"/>
    </row>
    <row r="1246" spans="1:8" ht="13.15" customHeight="1" x14ac:dyDescent="0.2">
      <c r="A1246" s="61"/>
      <c r="B1246" s="69"/>
      <c r="C1246" s="70"/>
      <c r="D1246" s="62"/>
      <c r="E1246" s="63"/>
      <c r="F1246" s="63"/>
      <c r="G1246" s="63"/>
    </row>
    <row r="1247" spans="1:8" ht="13.15" customHeight="1" x14ac:dyDescent="0.2">
      <c r="A1247" s="61"/>
      <c r="B1247" s="69"/>
      <c r="C1247" s="70"/>
      <c r="D1247" s="62"/>
      <c r="E1247" s="63"/>
      <c r="F1247" s="63"/>
      <c r="G1247" s="63"/>
    </row>
    <row r="1248" spans="1:8" ht="13.15" customHeight="1" x14ac:dyDescent="0.2">
      <c r="A1248" s="61"/>
      <c r="B1248" s="69"/>
      <c r="C1248" s="70"/>
      <c r="D1248" s="62"/>
      <c r="E1248" s="63"/>
      <c r="F1248" s="63"/>
      <c r="G1248" s="63"/>
    </row>
    <row r="1249" spans="1:7" ht="13.15" customHeight="1" x14ac:dyDescent="0.2">
      <c r="A1249" s="61"/>
      <c r="B1249" s="69"/>
      <c r="C1249" s="70"/>
      <c r="D1249" s="62"/>
      <c r="E1249" s="63"/>
      <c r="F1249" s="63"/>
      <c r="G1249" s="63"/>
    </row>
    <row r="1250" spans="1:7" ht="13.15" customHeight="1" x14ac:dyDescent="0.2">
      <c r="A1250" s="61"/>
      <c r="B1250" s="69"/>
      <c r="C1250" s="70"/>
      <c r="D1250" s="62"/>
      <c r="E1250" s="63"/>
      <c r="F1250" s="63"/>
      <c r="G1250" s="63"/>
    </row>
    <row r="1251" spans="1:7" ht="13.15" customHeight="1" x14ac:dyDescent="0.2">
      <c r="A1251" s="61"/>
      <c r="B1251" s="69"/>
      <c r="C1251" s="70"/>
      <c r="D1251" s="62"/>
      <c r="E1251" s="63"/>
      <c r="F1251" s="63"/>
      <c r="G1251" s="63"/>
    </row>
    <row r="1252" spans="1:7" ht="13.15" customHeight="1" x14ac:dyDescent="0.2">
      <c r="A1252" s="61"/>
      <c r="B1252" s="69"/>
      <c r="C1252" s="70"/>
      <c r="D1252" s="62"/>
      <c r="E1252" s="63"/>
      <c r="F1252" s="63"/>
      <c r="G1252" s="63"/>
    </row>
    <row r="1253" spans="1:7" ht="13.15" customHeight="1" x14ac:dyDescent="0.2">
      <c r="A1253" s="61"/>
      <c r="B1253" s="69"/>
      <c r="C1253" s="70"/>
      <c r="D1253" s="62"/>
      <c r="E1253" s="63"/>
      <c r="F1253" s="63"/>
      <c r="G1253" s="63"/>
    </row>
    <row r="1254" spans="1:7" ht="13.15" customHeight="1" x14ac:dyDescent="0.2">
      <c r="A1254" s="61"/>
      <c r="B1254" s="69"/>
      <c r="C1254" s="70"/>
      <c r="D1254" s="62"/>
      <c r="E1254" s="63"/>
      <c r="F1254" s="63"/>
      <c r="G1254" s="63"/>
    </row>
    <row r="1255" spans="1:7" ht="13.15" customHeight="1" x14ac:dyDescent="0.2">
      <c r="A1255" s="61"/>
      <c r="B1255" s="69"/>
      <c r="C1255" s="70"/>
      <c r="D1255" s="62"/>
      <c r="E1255" s="63"/>
      <c r="F1255" s="63"/>
      <c r="G1255" s="63"/>
    </row>
    <row r="1256" spans="1:7" ht="13.15" customHeight="1" x14ac:dyDescent="0.2">
      <c r="A1256" s="61"/>
      <c r="B1256" s="69"/>
      <c r="C1256" s="70"/>
      <c r="D1256" s="62"/>
      <c r="E1256" s="63"/>
      <c r="F1256" s="63"/>
      <c r="G1256" s="63"/>
    </row>
    <row r="1257" spans="1:7" ht="13.15" customHeight="1" x14ac:dyDescent="0.2">
      <c r="A1257" s="61"/>
      <c r="B1257" s="69"/>
      <c r="C1257" s="70"/>
      <c r="D1257" s="62"/>
      <c r="E1257" s="63"/>
      <c r="F1257" s="63"/>
      <c r="G1257" s="63"/>
    </row>
    <row r="1258" spans="1:7" ht="13.15" customHeight="1" x14ac:dyDescent="0.2">
      <c r="A1258" s="61"/>
      <c r="B1258" s="69"/>
      <c r="C1258" s="70"/>
      <c r="D1258" s="62"/>
      <c r="E1258" s="63"/>
      <c r="F1258" s="63"/>
      <c r="G1258" s="63"/>
    </row>
    <row r="1259" spans="1:7" ht="13.15" customHeight="1" x14ac:dyDescent="0.2">
      <c r="A1259" s="61"/>
      <c r="B1259" s="69"/>
      <c r="C1259" s="70"/>
      <c r="D1259" s="62"/>
      <c r="E1259" s="63"/>
      <c r="F1259" s="63"/>
      <c r="G1259" s="63"/>
    </row>
    <row r="1260" spans="1:7" ht="13.15" customHeight="1" x14ac:dyDescent="0.2">
      <c r="A1260" s="61"/>
      <c r="B1260" s="69"/>
      <c r="C1260" s="70"/>
      <c r="D1260" s="62"/>
      <c r="E1260" s="63"/>
      <c r="F1260" s="63"/>
      <c r="G1260" s="63"/>
    </row>
    <row r="1261" spans="1:7" ht="13.15" customHeight="1" x14ac:dyDescent="0.2">
      <c r="A1261" s="61"/>
      <c r="B1261" s="69"/>
      <c r="C1261" s="70"/>
      <c r="D1261" s="62"/>
      <c r="E1261" s="63"/>
      <c r="F1261" s="63"/>
      <c r="G1261" s="63"/>
    </row>
    <row r="1262" spans="1:7" ht="13.15" customHeight="1" x14ac:dyDescent="0.2">
      <c r="A1262" s="61"/>
      <c r="B1262" s="69"/>
      <c r="C1262" s="70"/>
      <c r="D1262" s="62"/>
      <c r="E1262" s="63"/>
      <c r="F1262" s="63"/>
      <c r="G1262" s="63"/>
    </row>
    <row r="1263" spans="1:7" ht="13.15" customHeight="1" x14ac:dyDescent="0.2">
      <c r="A1263" s="61"/>
      <c r="B1263" s="69"/>
      <c r="C1263" s="70"/>
      <c r="D1263" s="62"/>
      <c r="E1263" s="63"/>
      <c r="F1263" s="63"/>
      <c r="G1263" s="63"/>
    </row>
    <row r="1264" spans="1:7" ht="13.15" customHeight="1" x14ac:dyDescent="0.2">
      <c r="A1264" s="61"/>
      <c r="B1264" s="69"/>
      <c r="C1264" s="70"/>
      <c r="D1264" s="62"/>
      <c r="E1264" s="63"/>
      <c r="F1264" s="63"/>
      <c r="G1264" s="63"/>
    </row>
    <row r="1265" spans="1:7" ht="13.15" customHeight="1" x14ac:dyDescent="0.2">
      <c r="A1265" s="61"/>
      <c r="B1265" s="69"/>
      <c r="C1265" s="70"/>
      <c r="D1265" s="62"/>
      <c r="E1265" s="63"/>
      <c r="F1265" s="63"/>
      <c r="G1265" s="63"/>
    </row>
    <row r="1266" spans="1:7" ht="13.15" customHeight="1" x14ac:dyDescent="0.2">
      <c r="A1266" s="61"/>
      <c r="B1266" s="69"/>
      <c r="C1266" s="70"/>
      <c r="D1266" s="62"/>
      <c r="E1266" s="63"/>
      <c r="F1266" s="63"/>
      <c r="G1266" s="63"/>
    </row>
    <row r="1267" spans="1:7" ht="13.15" customHeight="1" x14ac:dyDescent="0.2">
      <c r="A1267" s="61"/>
      <c r="B1267" s="69"/>
      <c r="C1267" s="70"/>
      <c r="D1267" s="62"/>
      <c r="E1267" s="63"/>
      <c r="F1267" s="63"/>
      <c r="G1267" s="63"/>
    </row>
    <row r="1268" spans="1:7" ht="13.15" customHeight="1" x14ac:dyDescent="0.2">
      <c r="A1268" s="61"/>
      <c r="B1268" s="69"/>
      <c r="C1268" s="70"/>
      <c r="D1268" s="62"/>
      <c r="E1268" s="63"/>
      <c r="F1268" s="63"/>
      <c r="G1268" s="63"/>
    </row>
    <row r="1269" spans="1:7" ht="13.15" customHeight="1" x14ac:dyDescent="0.2">
      <c r="A1269" s="61"/>
      <c r="B1269" s="69"/>
      <c r="C1269" s="70"/>
      <c r="D1269" s="62"/>
      <c r="E1269" s="63"/>
      <c r="F1269" s="63"/>
      <c r="G1269" s="63"/>
    </row>
    <row r="1270" spans="1:7" ht="13.15" customHeight="1" x14ac:dyDescent="0.2">
      <c r="A1270" s="61"/>
      <c r="B1270" s="69"/>
      <c r="C1270" s="70"/>
      <c r="D1270" s="62"/>
      <c r="E1270" s="63"/>
      <c r="F1270" s="63"/>
      <c r="G1270" s="63"/>
    </row>
    <row r="1271" spans="1:7" ht="13.15" customHeight="1" x14ac:dyDescent="0.2">
      <c r="A1271" s="61"/>
      <c r="B1271" s="69"/>
      <c r="C1271" s="70"/>
      <c r="D1271" s="62"/>
      <c r="E1271" s="63"/>
      <c r="F1271" s="63"/>
      <c r="G1271" s="63"/>
    </row>
    <row r="1272" spans="1:7" ht="13.15" customHeight="1" x14ac:dyDescent="0.2">
      <c r="A1272" s="61"/>
      <c r="B1272" s="69"/>
      <c r="C1272" s="70"/>
      <c r="D1272" s="62"/>
      <c r="E1272" s="63"/>
      <c r="F1272" s="63"/>
      <c r="G1272" s="63"/>
    </row>
    <row r="1273" spans="1:7" ht="13.15" customHeight="1" x14ac:dyDescent="0.2">
      <c r="A1273" s="61"/>
      <c r="B1273" s="69"/>
      <c r="C1273" s="70"/>
      <c r="D1273" s="62"/>
      <c r="E1273" s="63"/>
      <c r="F1273" s="63"/>
      <c r="G1273" s="63"/>
    </row>
    <row r="1274" spans="1:7" ht="13.15" customHeight="1" x14ac:dyDescent="0.2">
      <c r="A1274" s="61"/>
      <c r="B1274" s="69"/>
      <c r="C1274" s="70"/>
      <c r="D1274" s="62"/>
      <c r="E1274" s="63"/>
      <c r="F1274" s="63"/>
      <c r="G1274" s="63"/>
    </row>
    <row r="1275" spans="1:7" ht="13.15" customHeight="1" x14ac:dyDescent="0.2">
      <c r="A1275" s="61"/>
      <c r="B1275" s="69"/>
      <c r="C1275" s="70"/>
      <c r="D1275" s="62"/>
      <c r="E1275" s="63"/>
      <c r="F1275" s="63"/>
      <c r="G1275" s="63"/>
    </row>
    <row r="1276" spans="1:7" ht="13.15" customHeight="1" x14ac:dyDescent="0.2">
      <c r="A1276" s="61"/>
      <c r="B1276" s="69"/>
      <c r="C1276" s="70"/>
      <c r="D1276" s="62"/>
      <c r="E1276" s="63"/>
      <c r="F1276" s="63"/>
      <c r="G1276" s="63"/>
    </row>
    <row r="1277" spans="1:7" ht="13.15" customHeight="1" x14ac:dyDescent="0.2">
      <c r="A1277" s="61"/>
      <c r="B1277" s="69"/>
      <c r="C1277" s="70"/>
      <c r="D1277" s="62"/>
      <c r="E1277" s="63"/>
      <c r="F1277" s="63"/>
      <c r="G1277" s="63"/>
    </row>
    <row r="1278" spans="1:7" ht="13.15" customHeight="1" x14ac:dyDescent="0.2">
      <c r="A1278" s="61"/>
      <c r="B1278" s="69"/>
      <c r="C1278" s="70"/>
      <c r="D1278" s="62"/>
      <c r="E1278" s="63"/>
      <c r="F1278" s="63"/>
      <c r="G1278" s="63"/>
    </row>
    <row r="1279" spans="1:7" ht="13.15" customHeight="1" x14ac:dyDescent="0.2">
      <c r="A1279" s="61"/>
      <c r="B1279" s="69"/>
      <c r="C1279" s="70"/>
      <c r="D1279" s="62"/>
      <c r="E1279" s="63"/>
      <c r="F1279" s="63"/>
      <c r="G1279" s="63"/>
    </row>
    <row r="1280" spans="1:7" ht="5.65" customHeight="1" x14ac:dyDescent="0.2">
      <c r="A1280" s="61"/>
      <c r="B1280" s="69"/>
      <c r="C1280" s="70"/>
      <c r="D1280" s="62"/>
      <c r="E1280" s="63"/>
      <c r="F1280" s="63"/>
      <c r="G1280" s="63"/>
    </row>
    <row r="1281" spans="1:7" ht="18" customHeight="1" x14ac:dyDescent="0.2">
      <c r="A1281" s="64" t="str">
        <f>"TOTAL FOR " &amp; UPPER("Section") &amp; "  8100 CARRIED FORWARD TO SUMMARY"</f>
        <v>TOTAL FOR SECTION  8100 CARRIED FORWARD TO SUMMARY</v>
      </c>
      <c r="B1281" s="50"/>
      <c r="C1281" s="50"/>
      <c r="D1281" s="50"/>
      <c r="E1281" s="50"/>
      <c r="F1281" s="65"/>
      <c r="G1281" s="66"/>
    </row>
    <row r="1282" spans="1:7" ht="1.1499999999999999" customHeight="1" x14ac:dyDescent="0.2"/>
    <row r="1283" spans="1:7" ht="15.95" customHeight="1" x14ac:dyDescent="0.2">
      <c r="A1283" s="71" t="s">
        <v>42</v>
      </c>
      <c r="B1283" s="71"/>
      <c r="C1283" s="71"/>
      <c r="D1283" s="71"/>
      <c r="E1283" s="71"/>
      <c r="F1283" s="71"/>
      <c r="G1283" s="71"/>
    </row>
  </sheetData>
  <mergeCells count="1234">
    <mergeCell ref="C2:G2"/>
    <mergeCell ref="C3:G3"/>
    <mergeCell ref="C4:G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A34:G34"/>
    <mergeCell ref="C36:G36"/>
    <mergeCell ref="C37:G37"/>
    <mergeCell ref="C38:G38"/>
    <mergeCell ref="C39:G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A88:G88"/>
    <mergeCell ref="C90:G90"/>
    <mergeCell ref="C91:G91"/>
    <mergeCell ref="C92:G92"/>
    <mergeCell ref="C93:G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A136:G136"/>
    <mergeCell ref="C138:G138"/>
    <mergeCell ref="C139:G139"/>
    <mergeCell ref="C140:G140"/>
    <mergeCell ref="C141:G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A193:G193"/>
    <mergeCell ref="C195:G195"/>
    <mergeCell ref="C196:G196"/>
    <mergeCell ref="C197:G197"/>
    <mergeCell ref="C198:G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A251:G251"/>
    <mergeCell ref="C253:G253"/>
    <mergeCell ref="C254:G254"/>
    <mergeCell ref="C255:G255"/>
    <mergeCell ref="C256:G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A307:G307"/>
    <mergeCell ref="C309:G309"/>
    <mergeCell ref="C310:G310"/>
    <mergeCell ref="C311:G311"/>
    <mergeCell ref="C312:G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A342:G342"/>
    <mergeCell ref="C344:G344"/>
    <mergeCell ref="C345:G345"/>
    <mergeCell ref="C346:G346"/>
    <mergeCell ref="C347:G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A398:G398"/>
    <mergeCell ref="C400:G400"/>
    <mergeCell ref="C401:G401"/>
    <mergeCell ref="C402:G402"/>
    <mergeCell ref="C403:G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A447:G447"/>
    <mergeCell ref="C449:G449"/>
    <mergeCell ref="C450:G450"/>
    <mergeCell ref="C451:G451"/>
    <mergeCell ref="C452:G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A506:G506"/>
    <mergeCell ref="C508:G508"/>
    <mergeCell ref="C509:G509"/>
    <mergeCell ref="C510:G510"/>
    <mergeCell ref="C511:G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A556:G556"/>
    <mergeCell ref="C558:G558"/>
    <mergeCell ref="C559:G559"/>
    <mergeCell ref="C560:G560"/>
    <mergeCell ref="C561:G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A611:G611"/>
    <mergeCell ref="C613:G613"/>
    <mergeCell ref="C614:G614"/>
    <mergeCell ref="C615:G615"/>
    <mergeCell ref="C616:G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A667:G667"/>
    <mergeCell ref="C669:G669"/>
    <mergeCell ref="C670:G670"/>
    <mergeCell ref="C671:G671"/>
    <mergeCell ref="C672:G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A726:G726"/>
    <mergeCell ref="C728:G728"/>
    <mergeCell ref="C729:G729"/>
    <mergeCell ref="C730:G730"/>
    <mergeCell ref="C731:G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A780:G780"/>
    <mergeCell ref="C782:G782"/>
    <mergeCell ref="C783:G783"/>
    <mergeCell ref="C784:G784"/>
    <mergeCell ref="C785:G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A837:G837"/>
    <mergeCell ref="C839:G839"/>
    <mergeCell ref="C840:G840"/>
    <mergeCell ref="C841:G841"/>
    <mergeCell ref="C842:G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A888:G888"/>
    <mergeCell ref="C890:G890"/>
    <mergeCell ref="C891:G891"/>
    <mergeCell ref="C892:G892"/>
    <mergeCell ref="C893:G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912:C912"/>
    <mergeCell ref="B913:C913"/>
    <mergeCell ref="B914:C914"/>
    <mergeCell ref="B915:C915"/>
    <mergeCell ref="B916:C916"/>
    <mergeCell ref="B917:C917"/>
    <mergeCell ref="B918:C918"/>
    <mergeCell ref="B919:C919"/>
    <mergeCell ref="B920:C920"/>
    <mergeCell ref="B921:C921"/>
    <mergeCell ref="B922:C922"/>
    <mergeCell ref="B923:C923"/>
    <mergeCell ref="B924:C924"/>
    <mergeCell ref="B925:C925"/>
    <mergeCell ref="B926:C926"/>
    <mergeCell ref="B927:C927"/>
    <mergeCell ref="B928:C928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40:C940"/>
    <mergeCell ref="B941:C941"/>
    <mergeCell ref="B942:C942"/>
    <mergeCell ref="B943:C943"/>
    <mergeCell ref="B944:C944"/>
    <mergeCell ref="B945:C945"/>
    <mergeCell ref="B946:C946"/>
    <mergeCell ref="A948:G948"/>
    <mergeCell ref="C950:G950"/>
    <mergeCell ref="C951:G951"/>
    <mergeCell ref="C952:G952"/>
    <mergeCell ref="C953:G953"/>
    <mergeCell ref="B954:C954"/>
    <mergeCell ref="B955:C955"/>
    <mergeCell ref="B956:C956"/>
    <mergeCell ref="B957:C957"/>
    <mergeCell ref="B958:C958"/>
    <mergeCell ref="B959:C959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A999:G999"/>
    <mergeCell ref="C1001:G1001"/>
    <mergeCell ref="C1002:G1002"/>
    <mergeCell ref="C1003:G1003"/>
    <mergeCell ref="C1004:G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1028:C1028"/>
    <mergeCell ref="B1029:C1029"/>
    <mergeCell ref="B1030:C1030"/>
    <mergeCell ref="B1031:C1031"/>
    <mergeCell ref="B1032:C1032"/>
    <mergeCell ref="B1033:C1033"/>
    <mergeCell ref="B1034:C1034"/>
    <mergeCell ref="B1035:C1035"/>
    <mergeCell ref="B1036:C1036"/>
    <mergeCell ref="B1037:C1037"/>
    <mergeCell ref="B1038:C1038"/>
    <mergeCell ref="B1039:C1039"/>
    <mergeCell ref="B1040:C1040"/>
    <mergeCell ref="B1041:C1041"/>
    <mergeCell ref="B1042:C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A1057:G1057"/>
    <mergeCell ref="C1059:G1059"/>
    <mergeCell ref="C1060:G1060"/>
    <mergeCell ref="C1061:G1061"/>
    <mergeCell ref="C1062:G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A1114:G1114"/>
    <mergeCell ref="C1116:G1116"/>
    <mergeCell ref="C1117:G1117"/>
    <mergeCell ref="C1118:G1118"/>
    <mergeCell ref="C1119:G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B1154:C1154"/>
    <mergeCell ref="B1155:C1155"/>
    <mergeCell ref="B1156:C1156"/>
    <mergeCell ref="B1157:C1157"/>
    <mergeCell ref="B1158:C1158"/>
    <mergeCell ref="B1159:C1159"/>
    <mergeCell ref="B1160:C1160"/>
    <mergeCell ref="B1161:C1161"/>
    <mergeCell ref="B1162:C1162"/>
    <mergeCell ref="B1163:C1163"/>
    <mergeCell ref="B1164:C1164"/>
    <mergeCell ref="B1165:C1165"/>
    <mergeCell ref="B1166:C1166"/>
    <mergeCell ref="B1167:C1167"/>
    <mergeCell ref="B1168:C1168"/>
    <mergeCell ref="B1169:C1169"/>
    <mergeCell ref="A1171:G1171"/>
    <mergeCell ref="C1173:G1173"/>
    <mergeCell ref="C1174:G1174"/>
    <mergeCell ref="C1175:G1175"/>
    <mergeCell ref="C1176:G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A1224:G1224"/>
    <mergeCell ref="C1226:G1226"/>
    <mergeCell ref="C1227:G1227"/>
    <mergeCell ref="C1228:G1228"/>
    <mergeCell ref="C1229:G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B1248:C1248"/>
    <mergeCell ref="B1249:C1249"/>
    <mergeCell ref="B1250:C1250"/>
    <mergeCell ref="B1251:C1251"/>
    <mergeCell ref="B1252:C1252"/>
    <mergeCell ref="B1253:C1253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A1283:G1283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</mergeCells>
  <pageMargins left="0.59055118110236215" right="0.19685039370078738" top="0.39370078740157477" bottom="0.23622047244094485" header="0.31496062992125989" footer="0.23622047244094485"/>
  <pageSetup paperSize="9" orientation="portrait"/>
  <rowBreaks count="23" manualBreakCount="23">
    <brk id="34" max="16383" man="1"/>
    <brk id="88" max="16383" man="1"/>
    <brk id="136" max="16383" man="1"/>
    <brk id="193" max="16383" man="1"/>
    <brk id="251" max="16383" man="1"/>
    <brk id="307" max="16383" man="1"/>
    <brk id="342" max="16383" man="1"/>
    <brk id="398" max="16383" man="1"/>
    <brk id="447" max="16383" man="1"/>
    <brk id="506" max="16383" man="1"/>
    <brk id="556" max="16383" man="1"/>
    <brk id="611" max="16383" man="1"/>
    <brk id="667" max="16383" man="1"/>
    <brk id="726" max="16383" man="1"/>
    <brk id="780" max="16383" man="1"/>
    <brk id="837" max="16383" man="1"/>
    <brk id="888" max="16383" man="1"/>
    <brk id="948" max="16383" man="1"/>
    <brk id="999" max="16383" man="1"/>
    <brk id="1057" max="16383" man="1"/>
    <brk id="1114" max="16383" man="1"/>
    <brk id="1171" max="16383" man="1"/>
    <brk id="122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6"/>
  <sheetViews>
    <sheetView tabSelected="1" workbookViewId="0">
      <selection activeCell="K13" sqref="K13"/>
    </sheetView>
  </sheetViews>
  <sheetFormatPr defaultRowHeight="12.75" x14ac:dyDescent="0.2"/>
  <cols>
    <col min="1" max="1" width="8.28515625" customWidth="1"/>
    <col min="2" max="2" width="6.7109375" customWidth="1"/>
    <col min="3" max="3" width="32.28515625" customWidth="1"/>
    <col min="4" max="4" width="8.42578125" customWidth="1"/>
    <col min="5" max="7" width="11.7109375" customWidth="1"/>
    <col min="8" max="8" width="40.7109375" hidden="1" customWidth="1"/>
  </cols>
  <sheetData>
    <row r="1" spans="1:7" ht="13.15" customHeight="1" x14ac:dyDescent="0.2">
      <c r="A1" s="2" t="s">
        <v>84</v>
      </c>
      <c r="B1" s="1"/>
      <c r="C1" s="2" t="s">
        <v>396</v>
      </c>
      <c r="D1" s="1"/>
      <c r="E1" s="1"/>
      <c r="F1" s="1"/>
      <c r="G1" s="4" t="str">
        <f>UPPER("Schedule")</f>
        <v>SCHEDULE</v>
      </c>
    </row>
    <row r="2" spans="1:7" ht="13.15" customHeight="1" x14ac:dyDescent="0.2">
      <c r="A2" s="2"/>
      <c r="B2" s="2"/>
      <c r="C2" s="67" t="s">
        <v>238</v>
      </c>
      <c r="D2" s="67"/>
      <c r="E2" s="67"/>
      <c r="F2" s="67"/>
      <c r="G2" s="67"/>
    </row>
    <row r="3" spans="1:7" ht="13.15" customHeight="1" x14ac:dyDescent="0.2">
      <c r="A3" s="2" t="str">
        <f>IF((B3&amp;C3)="","",UPPER("SCHEDULE:"))</f>
        <v>SCHEDULE:</v>
      </c>
      <c r="B3" s="1"/>
      <c r="C3" s="93" t="s">
        <v>436</v>
      </c>
      <c r="D3" s="93"/>
      <c r="E3" s="93"/>
      <c r="F3" s="93"/>
      <c r="G3" s="93"/>
    </row>
    <row r="4" spans="1:7" ht="13.15" customHeight="1" x14ac:dyDescent="0.2">
      <c r="A4" s="5"/>
      <c r="B4" s="5"/>
      <c r="C4" s="5"/>
      <c r="D4" s="5"/>
      <c r="E4" s="5"/>
      <c r="F4" s="5"/>
      <c r="G4" s="5"/>
    </row>
    <row r="5" spans="1:7" ht="28.5" customHeight="1" x14ac:dyDescent="0.2">
      <c r="A5" s="8" t="s">
        <v>629</v>
      </c>
      <c r="B5" s="94" t="s">
        <v>45</v>
      </c>
      <c r="C5" s="95"/>
      <c r="D5" s="95"/>
      <c r="E5" s="95"/>
      <c r="F5" s="96"/>
      <c r="G5" s="3" t="s">
        <v>348</v>
      </c>
    </row>
    <row r="6" spans="1:7" ht="19.149999999999999" customHeight="1" x14ac:dyDescent="0.2">
      <c r="A6" s="17" t="s">
        <v>507</v>
      </c>
      <c r="B6" s="90" t="s">
        <v>465</v>
      </c>
      <c r="C6" s="91"/>
      <c r="D6" s="91"/>
      <c r="E6" s="91"/>
      <c r="F6" s="92"/>
      <c r="G6" s="23"/>
    </row>
    <row r="7" spans="1:7" ht="19.149999999999999" customHeight="1" x14ac:dyDescent="0.2">
      <c r="A7" s="17" t="s">
        <v>506</v>
      </c>
      <c r="B7" s="90" t="s">
        <v>346</v>
      </c>
      <c r="C7" s="91"/>
      <c r="D7" s="91"/>
      <c r="E7" s="91"/>
      <c r="F7" s="92"/>
      <c r="G7" s="23"/>
    </row>
    <row r="8" spans="1:7" ht="19.149999999999999" customHeight="1" x14ac:dyDescent="0.2">
      <c r="A8" s="17" t="s">
        <v>203</v>
      </c>
      <c r="B8" s="90" t="s">
        <v>508</v>
      </c>
      <c r="C8" s="91"/>
      <c r="D8" s="91"/>
      <c r="E8" s="91"/>
      <c r="F8" s="92"/>
      <c r="G8" s="23"/>
    </row>
    <row r="9" spans="1:7" ht="19.149999999999999" customHeight="1" x14ac:dyDescent="0.2">
      <c r="A9" s="17" t="s">
        <v>509</v>
      </c>
      <c r="B9" s="90" t="s">
        <v>628</v>
      </c>
      <c r="C9" s="91"/>
      <c r="D9" s="91"/>
      <c r="E9" s="91"/>
      <c r="F9" s="92"/>
      <c r="G9" s="23"/>
    </row>
    <row r="10" spans="1:7" ht="19.149999999999999" customHeight="1" x14ac:dyDescent="0.2">
      <c r="A10" s="17" t="s">
        <v>426</v>
      </c>
      <c r="B10" s="90" t="s">
        <v>431</v>
      </c>
      <c r="C10" s="91"/>
      <c r="D10" s="91"/>
      <c r="E10" s="91"/>
      <c r="F10" s="92"/>
      <c r="G10" s="23"/>
    </row>
    <row r="11" spans="1:7" ht="19.149999999999999" customHeight="1" x14ac:dyDescent="0.2">
      <c r="A11" s="17" t="s">
        <v>116</v>
      </c>
      <c r="B11" s="90" t="s">
        <v>305</v>
      </c>
      <c r="C11" s="91"/>
      <c r="D11" s="91"/>
      <c r="E11" s="91"/>
      <c r="F11" s="92"/>
      <c r="G11" s="23"/>
    </row>
    <row r="12" spans="1:7" ht="30.2" customHeight="1" x14ac:dyDescent="0.2">
      <c r="A12" s="17" t="s">
        <v>432</v>
      </c>
      <c r="B12" s="90" t="s">
        <v>161</v>
      </c>
      <c r="C12" s="91"/>
      <c r="D12" s="91"/>
      <c r="E12" s="91"/>
      <c r="F12" s="92"/>
      <c r="G12" s="23"/>
    </row>
    <row r="13" spans="1:7" ht="19.149999999999999" customHeight="1" x14ac:dyDescent="0.2">
      <c r="A13" s="17" t="s">
        <v>386</v>
      </c>
      <c r="B13" s="90" t="s">
        <v>558</v>
      </c>
      <c r="C13" s="91"/>
      <c r="D13" s="91"/>
      <c r="E13" s="91"/>
      <c r="F13" s="92"/>
      <c r="G13" s="23"/>
    </row>
    <row r="14" spans="1:7" ht="19.149999999999999" customHeight="1" x14ac:dyDescent="0.2">
      <c r="A14" s="17" t="s">
        <v>385</v>
      </c>
      <c r="B14" s="90" t="s">
        <v>343</v>
      </c>
      <c r="C14" s="91"/>
      <c r="D14" s="91"/>
      <c r="E14" s="91"/>
      <c r="F14" s="92"/>
      <c r="G14" s="23"/>
    </row>
    <row r="15" spans="1:7" ht="19.149999999999999" customHeight="1" x14ac:dyDescent="0.2">
      <c r="A15" s="17" t="s">
        <v>77</v>
      </c>
      <c r="B15" s="90" t="s">
        <v>117</v>
      </c>
      <c r="C15" s="91"/>
      <c r="D15" s="91"/>
      <c r="E15" s="91"/>
      <c r="F15" s="92"/>
      <c r="G15" s="23"/>
    </row>
    <row r="16" spans="1:7" ht="19.149999999999999" customHeight="1" x14ac:dyDescent="0.2">
      <c r="A16" s="17" t="s">
        <v>78</v>
      </c>
      <c r="B16" s="90" t="s">
        <v>428</v>
      </c>
      <c r="C16" s="91"/>
      <c r="D16" s="91"/>
      <c r="E16" s="91"/>
      <c r="F16" s="92"/>
      <c r="G16" s="23"/>
    </row>
    <row r="17" spans="1:7" ht="19.149999999999999" customHeight="1" x14ac:dyDescent="0.2">
      <c r="A17" s="17" t="s">
        <v>304</v>
      </c>
      <c r="B17" s="90" t="s">
        <v>160</v>
      </c>
      <c r="C17" s="91"/>
      <c r="D17" s="91"/>
      <c r="E17" s="91"/>
      <c r="F17" s="92"/>
      <c r="G17" s="23"/>
    </row>
    <row r="18" spans="1:7" ht="19.149999999999999" customHeight="1" x14ac:dyDescent="0.2">
      <c r="A18" s="17" t="s">
        <v>630</v>
      </c>
      <c r="B18" s="90" t="s">
        <v>510</v>
      </c>
      <c r="C18" s="91"/>
      <c r="D18" s="91"/>
      <c r="E18" s="91"/>
      <c r="F18" s="92"/>
      <c r="G18" s="23"/>
    </row>
    <row r="19" spans="1:7" ht="19.149999999999999" customHeight="1" x14ac:dyDescent="0.2">
      <c r="A19" s="17" t="s">
        <v>631</v>
      </c>
      <c r="B19" s="90" t="s">
        <v>79</v>
      </c>
      <c r="C19" s="91"/>
      <c r="D19" s="91"/>
      <c r="E19" s="91"/>
      <c r="F19" s="92"/>
      <c r="G19" s="23"/>
    </row>
    <row r="20" spans="1:7" ht="19.149999999999999" customHeight="1" x14ac:dyDescent="0.2">
      <c r="A20" s="17" t="s">
        <v>632</v>
      </c>
      <c r="B20" s="90" t="s">
        <v>387</v>
      </c>
      <c r="C20" s="91"/>
      <c r="D20" s="91"/>
      <c r="E20" s="91"/>
      <c r="F20" s="92"/>
      <c r="G20" s="23"/>
    </row>
    <row r="21" spans="1:7" ht="19.149999999999999" customHeight="1" x14ac:dyDescent="0.2">
      <c r="A21" s="17" t="s">
        <v>303</v>
      </c>
      <c r="B21" s="90" t="s">
        <v>511</v>
      </c>
      <c r="C21" s="91"/>
      <c r="D21" s="91"/>
      <c r="E21" s="91"/>
      <c r="F21" s="92"/>
      <c r="G21" s="23"/>
    </row>
    <row r="22" spans="1:7" ht="19.149999999999999" customHeight="1" x14ac:dyDescent="0.2">
      <c r="A22" s="17" t="s">
        <v>264</v>
      </c>
      <c r="B22" s="90" t="s">
        <v>633</v>
      </c>
      <c r="C22" s="91"/>
      <c r="D22" s="91"/>
      <c r="E22" s="91"/>
      <c r="F22" s="92"/>
      <c r="G22" s="23"/>
    </row>
    <row r="23" spans="1:7" ht="19.149999999999999" customHeight="1" x14ac:dyDescent="0.2">
      <c r="A23" s="17" t="s">
        <v>581</v>
      </c>
      <c r="B23" s="90" t="s">
        <v>115</v>
      </c>
      <c r="C23" s="91"/>
      <c r="D23" s="91"/>
      <c r="E23" s="91"/>
      <c r="F23" s="92"/>
      <c r="G23" s="23"/>
    </row>
    <row r="24" spans="1:7" ht="19.149999999999999" customHeight="1" x14ac:dyDescent="0.2">
      <c r="A24" s="17" t="s">
        <v>265</v>
      </c>
      <c r="B24" s="90" t="s">
        <v>157</v>
      </c>
      <c r="C24" s="91"/>
      <c r="D24" s="91"/>
      <c r="E24" s="91"/>
      <c r="F24" s="92"/>
      <c r="G24" s="23"/>
    </row>
    <row r="25" spans="1:7" ht="19.149999999999999" customHeight="1" x14ac:dyDescent="0.2">
      <c r="A25" s="17" t="s">
        <v>582</v>
      </c>
      <c r="B25" s="90" t="s">
        <v>236</v>
      </c>
      <c r="C25" s="91"/>
      <c r="D25" s="91"/>
      <c r="E25" s="91"/>
      <c r="F25" s="92"/>
      <c r="G25" s="23"/>
    </row>
    <row r="26" spans="1:7" ht="19.149999999999999" customHeight="1" x14ac:dyDescent="0.2">
      <c r="A26" s="17" t="s">
        <v>237</v>
      </c>
      <c r="B26" s="90" t="s">
        <v>548</v>
      </c>
      <c r="C26" s="91"/>
      <c r="D26" s="91"/>
      <c r="E26" s="91"/>
      <c r="F26" s="92"/>
      <c r="G26" s="23"/>
    </row>
    <row r="27" spans="1:7" ht="19.149999999999999" customHeight="1" x14ac:dyDescent="0.2">
      <c r="A27" s="17" t="s">
        <v>205</v>
      </c>
      <c r="B27" s="90" t="s">
        <v>162</v>
      </c>
      <c r="C27" s="91"/>
      <c r="D27" s="91"/>
      <c r="E27" s="91"/>
      <c r="F27" s="92"/>
      <c r="G27" s="23"/>
    </row>
    <row r="28" spans="1:7" ht="18" customHeight="1" x14ac:dyDescent="0.2">
      <c r="A28" s="29"/>
      <c r="B28" s="27"/>
      <c r="C28" s="87" t="s">
        <v>204</v>
      </c>
      <c r="D28" s="87"/>
      <c r="E28" s="87"/>
      <c r="F28" s="88"/>
      <c r="G28" s="28"/>
    </row>
    <row r="29" spans="1:7" ht="18" customHeight="1" x14ac:dyDescent="0.2">
      <c r="A29" s="29"/>
      <c r="B29" s="27"/>
      <c r="C29" s="87" t="s">
        <v>634</v>
      </c>
      <c r="D29" s="87"/>
      <c r="E29" s="87"/>
      <c r="F29" s="88"/>
      <c r="G29" s="28"/>
    </row>
    <row r="30" spans="1:7" ht="18" customHeight="1" x14ac:dyDescent="0.2">
      <c r="A30" s="29"/>
      <c r="B30" s="27"/>
      <c r="C30" s="87" t="s">
        <v>547</v>
      </c>
      <c r="D30" s="87"/>
      <c r="E30" s="87"/>
      <c r="F30" s="88"/>
      <c r="G30" s="28"/>
    </row>
    <row r="31" spans="1:7" ht="18" customHeight="1" x14ac:dyDescent="0.2">
      <c r="A31" s="29"/>
      <c r="B31" s="27"/>
      <c r="C31" s="87" t="s">
        <v>43</v>
      </c>
      <c r="D31" s="87"/>
      <c r="E31" s="87"/>
      <c r="F31" s="88"/>
      <c r="G31" s="28"/>
    </row>
    <row r="32" spans="1:7" ht="18" customHeight="1" x14ac:dyDescent="0.2">
      <c r="A32" s="29"/>
      <c r="B32" s="27"/>
      <c r="C32" s="87" t="s">
        <v>388</v>
      </c>
      <c r="D32" s="87"/>
      <c r="E32" s="87"/>
      <c r="F32" s="88"/>
      <c r="G32" s="28"/>
    </row>
    <row r="45" spans="1:7" ht="4.9000000000000004" customHeight="1" x14ac:dyDescent="0.2"/>
    <row r="46" spans="1:7" ht="15.95" customHeight="1" x14ac:dyDescent="0.2">
      <c r="A46" s="89" t="s">
        <v>206</v>
      </c>
      <c r="B46" s="89"/>
      <c r="C46" s="89"/>
      <c r="D46" s="89"/>
      <c r="E46" s="89"/>
      <c r="F46" s="89"/>
      <c r="G46" s="89"/>
    </row>
  </sheetData>
  <mergeCells count="31">
    <mergeCell ref="C2:G2"/>
    <mergeCell ref="C3:G3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C32:F32"/>
    <mergeCell ref="A46:G46"/>
    <mergeCell ref="C28:F28"/>
    <mergeCell ref="C29:F29"/>
    <mergeCell ref="C30:F30"/>
    <mergeCell ref="C31:F31"/>
  </mergeCells>
  <pageMargins left="0.59055118110236215" right="0.19685039370078738" top="0.39370078740157477" bottom="0.23622047244094485" header="0.31496062992125989" footer="0.2362204724409448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0"/>
  <sheetViews>
    <sheetView workbookViewId="0"/>
  </sheetViews>
  <sheetFormatPr defaultRowHeight="12.75" x14ac:dyDescent="0.2"/>
  <cols>
    <col min="1" max="1" width="31.28515625" customWidth="1"/>
    <col min="2" max="2" width="36.5703125" customWidth="1"/>
  </cols>
  <sheetData>
    <row r="1" spans="1:2" ht="13.15" customHeight="1" x14ac:dyDescent="0.2">
      <c r="A1" s="19" t="s">
        <v>118</v>
      </c>
    </row>
    <row r="2" spans="1:2" ht="13.15" customHeight="1" x14ac:dyDescent="0.2">
      <c r="A2" s="12" t="s">
        <v>583</v>
      </c>
      <c r="B2" s="6">
        <v>9631133.3900000006</v>
      </c>
    </row>
    <row r="3" spans="1:2" ht="13.15" customHeight="1" x14ac:dyDescent="0.2">
      <c r="A3" s="12" t="s">
        <v>302</v>
      </c>
      <c r="B3" s="6">
        <f>SUM(SCHED_!G7:G32)+SUM(SCHED_!G44:G86)+SUM(SCHED_!G96:G134)+SUM(SCHED_!G144:G191)+SUM(SCHED_!G201:G249)+SUM(SCHED_!G259:G305)+SUM(SCHED_!G315:G340)+SUM(SCHED_!G352:G396)+SUM(SCHED_!G406:G445)+SUM(SCHED_!G455:G504)+SUM(SCHED_!G514:G554)+SUM(SCHED_!G564:G609)+SUM(SCHED_!G619:G665)+SUM(SCHED_!G675:G724)+SUM(SCHED_!G734:G778)+SUM(SCHED_!G788:G835)+SUM(SCHED_!G845:G886)+SUM(SCHED_!G896:G946)+SUM(SCHED_!G956:G997)+SUM(SCHED_!G1007:G1055)+SUM(SCHED_!G1065:G1112)+SUM(SCHED_!G1122:G1169)+SUM(SCHED_!G1179:G1222)+SUM(SCHED_!G1232:G1280)</f>
        <v>425966.72</v>
      </c>
    </row>
    <row r="4" spans="1:2" ht="13.15" customHeight="1" x14ac:dyDescent="0.2">
      <c r="A4" t="s">
        <v>549</v>
      </c>
      <c r="B4" s="6" t="s">
        <v>635</v>
      </c>
    </row>
    <row r="5" spans="1:2" ht="13.15" customHeight="1" x14ac:dyDescent="0.2">
      <c r="A5" t="s">
        <v>434</v>
      </c>
      <c r="B5" s="6" t="s">
        <v>635</v>
      </c>
    </row>
    <row r="6" spans="1:2" ht="13.15" customHeight="1" x14ac:dyDescent="0.2">
      <c r="A6" t="s">
        <v>467</v>
      </c>
      <c r="B6" s="6" t="s">
        <v>119</v>
      </c>
    </row>
    <row r="7" spans="1:2" ht="13.15" customHeight="1" x14ac:dyDescent="0.2">
      <c r="A7" s="12" t="s">
        <v>391</v>
      </c>
      <c r="B7" s="7">
        <v>0.1</v>
      </c>
    </row>
    <row r="8" spans="1:2" ht="13.15" customHeight="1" x14ac:dyDescent="0.2">
      <c r="A8" s="12" t="s">
        <v>433</v>
      </c>
      <c r="B8" s="6">
        <v>963113.34</v>
      </c>
    </row>
    <row r="9" spans="1:2" ht="13.15" customHeight="1" x14ac:dyDescent="0.2">
      <c r="A9" s="12" t="s">
        <v>390</v>
      </c>
      <c r="B9" s="6" t="s">
        <v>392</v>
      </c>
    </row>
    <row r="10" spans="1:2" ht="13.15" customHeight="1" x14ac:dyDescent="0.2">
      <c r="A10" s="12" t="s">
        <v>430</v>
      </c>
      <c r="B10" s="7">
        <v>0</v>
      </c>
    </row>
    <row r="11" spans="1:2" ht="13.15" customHeight="1" x14ac:dyDescent="0.2">
      <c r="A11" s="12" t="s">
        <v>208</v>
      </c>
      <c r="B11" s="6">
        <v>0</v>
      </c>
    </row>
    <row r="12" spans="1:2" ht="13.15" customHeight="1" x14ac:dyDescent="0.2">
      <c r="A12" s="12" t="s">
        <v>163</v>
      </c>
      <c r="B12" s="7">
        <v>0.15</v>
      </c>
    </row>
    <row r="13" spans="1:2" ht="13.15" customHeight="1" x14ac:dyDescent="0.2">
      <c r="A13" s="12" t="s">
        <v>466</v>
      </c>
      <c r="B13" s="6">
        <v>0</v>
      </c>
    </row>
    <row r="14" spans="1:2" ht="13.15" customHeight="1" x14ac:dyDescent="0.2">
      <c r="A14" s="12" t="s">
        <v>389</v>
      </c>
      <c r="B14" s="6" t="str">
        <f>UPPER("Weeks")</f>
        <v>WEEKS</v>
      </c>
    </row>
    <row r="15" spans="1:2" ht="13.15" customHeight="1" x14ac:dyDescent="0.2"/>
    <row r="16" spans="1:2" ht="13.15" customHeight="1" x14ac:dyDescent="0.2"/>
    <row r="17" ht="13.15" customHeight="1" x14ac:dyDescent="0.2"/>
    <row r="18" ht="13.15" customHeight="1" x14ac:dyDescent="0.2"/>
    <row r="19" ht="13.15" customHeight="1" x14ac:dyDescent="0.2"/>
    <row r="20" ht="13.15" customHeight="1" x14ac:dyDescent="0.2"/>
  </sheetData>
  <pageMargins left="0.70078740157480324" right="0.70078740157480324" top="0.74803149606299213" bottom="0.74803149606299213" header="0.29921259842519687" footer="0.2992125984251968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INDEX</vt:lpstr>
      <vt:lpstr>SCHED_</vt:lpstr>
      <vt:lpstr>Summary_</vt:lpstr>
      <vt:lpstr>Settings</vt:lpstr>
      <vt:lpstr>Settings!SETTINGS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Bonisile Ngcobo</dc:creator>
  <cp:lastModifiedBy>Bonisile Ngcobo</cp:lastModifiedBy>
  <dcterms:created xsi:type="dcterms:W3CDTF">2022-05-03T07:07:13Z</dcterms:created>
  <dcterms:modified xsi:type="dcterms:W3CDTF">2022-05-03T07:07:13Z</dcterms:modified>
</cp:coreProperties>
</file>