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NjanaDT\Desktop\EAL\BOQ New\Technical\Final Final\Package\"/>
    </mc:Choice>
  </mc:AlternateContent>
  <xr:revisionPtr revIDLastSave="0" documentId="8_{B63CE8DF-7543-46FA-A618-817EEC22DB3C}" xr6:coauthVersionLast="47" xr6:coauthVersionMax="47" xr10:uidLastSave="{00000000-0000-0000-0000-000000000000}"/>
  <bookViews>
    <workbookView xWindow="30" yWindow="0" windowWidth="20385" windowHeight="10920" xr2:uid="{00000000-000D-0000-FFFF-FFFF00000000}"/>
  </bookViews>
  <sheets>
    <sheet name="Summary" sheetId="27" r:id="rId1"/>
    <sheet name="1. Preliminaries" sheetId="21" r:id="rId2"/>
    <sheet name="2. Reactive Maintenance" sheetId="36" r:id="rId3"/>
    <sheet name="3. Fire" sheetId="5" r:id="rId4"/>
    <sheet name="4. Water Treatment" sheetId="6" r:id="rId5"/>
    <sheet name="5. Electrical" sheetId="7" r:id="rId6"/>
    <sheet name="6. HVAC" sheetId="8" r:id="rId7"/>
    <sheet name="7. Generators" sheetId="9" r:id="rId8"/>
    <sheet name="8. Sprinkler" sheetId="10" r:id="rId9"/>
    <sheet name="9. Maintenance Core Team" sheetId="12" r:id="rId10"/>
    <sheet name="10. OH Surveys" sheetId="28" r:id="rId11"/>
    <sheet name="11. Call Centre" sheetId="11" r:id="rId12"/>
    <sheet name="12. Plumbing" sheetId="29" r:id="rId13"/>
    <sheet name="Task Order" sheetId="33" state="hidden" r:id="rId14"/>
  </sheets>
  <definedNames>
    <definedName name="\a">#N/A</definedName>
    <definedName name="\b">#REF!</definedName>
    <definedName name="\c">#REF!</definedName>
    <definedName name="\d">#N/A</definedName>
    <definedName name="\e">#REF!</definedName>
    <definedName name="\f">#REF!</definedName>
    <definedName name="\g">#REF!</definedName>
    <definedName name="\h">#REF!</definedName>
    <definedName name="\i">#REF!</definedName>
    <definedName name="_17_">#REF!</definedName>
    <definedName name="_19_0">#REF!</definedName>
    <definedName name="_28L">#REF!</definedName>
    <definedName name="_30P_0Print_Area">#REF!</definedName>
    <definedName name="_38P__Print_Area">#REF!</definedName>
    <definedName name="_9_">#REF!</definedName>
    <definedName name="_C8">#REF!</definedName>
    <definedName name="_J">#REF!</definedName>
    <definedName name="_Order1" hidden="1">255</definedName>
    <definedName name="_Z">#REF!</definedName>
    <definedName name="ACwvu.all." hidden="1">#REF!</definedName>
    <definedName name="ACwvu.prices." hidden="1">#REF!</definedName>
    <definedName name="ACwvu.summary." hidden="1">#REF!</definedName>
    <definedName name="Cwvu.summary." hidden="1">#REF!</definedName>
    <definedName name="PAGE1">#N/A</definedName>
    <definedName name="_xlnm.Print_Area" localSheetId="1">'1. Preliminaries'!$A$1:$I$280</definedName>
    <definedName name="_xlnm.Print_Area" localSheetId="10">'10. OH Surveys'!$A$1:$I$46</definedName>
    <definedName name="_xlnm.Print_Area" localSheetId="11">'11. Call Centre'!$A$1:$I$51</definedName>
    <definedName name="_xlnm.Print_Area" localSheetId="12">'12. Plumbing'!$A$1:$I$84</definedName>
    <definedName name="_xlnm.Print_Area" localSheetId="2">'2. Reactive Maintenance'!$A$1:$I$133</definedName>
    <definedName name="_xlnm.Print_Area" localSheetId="3">'3. Fire'!$A$1:$I$73</definedName>
    <definedName name="_xlnm.Print_Area" localSheetId="4">'4. Water Treatment'!$A$1:$I$46</definedName>
    <definedName name="_xlnm.Print_Area" localSheetId="5">'5. Electrical'!$A$1:$I$63</definedName>
    <definedName name="_xlnm.Print_Area" localSheetId="6">'6. HVAC'!$A$1:$I$146</definedName>
    <definedName name="_xlnm.Print_Area" localSheetId="7">'7. Generators'!$A$1:$J$76</definedName>
    <definedName name="_xlnm.Print_Area" localSheetId="8">'8. Sprinkler'!$A$1:$I$42</definedName>
    <definedName name="_xlnm.Print_Area" localSheetId="9">'9. Maintenance Core Team'!$A$1:$I$69</definedName>
    <definedName name="_xlnm.Print_Area" localSheetId="0">Summary!$A$1:$E$21</definedName>
    <definedName name="Print_Area_MI">#REF!</definedName>
    <definedName name="_xlnm.Print_Titles" localSheetId="0">Summary!$1:$5</definedName>
    <definedName name="Rwvu.all." hidden="1">#REF!,#REF!</definedName>
    <definedName name="Rwvu.prices." hidden="1">#REF!,#REF!</definedName>
    <definedName name="Rwvu.summary."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wvu.all." hidden="1">#REF!</definedName>
    <definedName name="Swvu.prices." hidden="1">#REF!</definedName>
    <definedName name="Swvu.summary." hidden="1">#REF!</definedName>
    <definedName name="THAT">#REF!</definedName>
    <definedName name="THIS">#REF!</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7" i="21" l="1"/>
  <c r="H306" i="33"/>
  <c r="I305" i="33"/>
  <c r="H305" i="33"/>
  <c r="G305" i="33"/>
  <c r="I304" i="33"/>
  <c r="H304" i="33"/>
  <c r="G304" i="33"/>
  <c r="I303" i="33"/>
  <c r="H303" i="33"/>
  <c r="G303" i="33"/>
  <c r="I302" i="33"/>
  <c r="H302" i="33"/>
  <c r="G302" i="33"/>
  <c r="I301" i="33"/>
  <c r="H301" i="33"/>
  <c r="G301" i="33"/>
  <c r="I300" i="33"/>
  <c r="H300" i="33"/>
  <c r="G300" i="33"/>
  <c r="I299" i="33"/>
  <c r="H299" i="33"/>
  <c r="G299" i="33"/>
  <c r="I298" i="33"/>
  <c r="H298" i="33"/>
  <c r="G298" i="33"/>
  <c r="I297" i="33"/>
  <c r="H297" i="33"/>
  <c r="G297" i="33"/>
  <c r="I296" i="33"/>
  <c r="H296" i="33"/>
  <c r="G296" i="33"/>
  <c r="I295" i="33"/>
  <c r="H295" i="33"/>
  <c r="G295" i="33"/>
  <c r="I294" i="33"/>
  <c r="H294" i="33"/>
  <c r="G294" i="33"/>
  <c r="I293" i="33"/>
  <c r="H293" i="33"/>
  <c r="G293" i="33"/>
  <c r="I292" i="33"/>
  <c r="H292" i="33"/>
  <c r="G292" i="33"/>
  <c r="I291" i="33"/>
  <c r="H291" i="33"/>
  <c r="G291" i="33"/>
  <c r="I290" i="33"/>
  <c r="H290" i="33"/>
  <c r="G290" i="33"/>
  <c r="I289" i="33"/>
  <c r="H289" i="33"/>
  <c r="G289" i="33"/>
  <c r="I288" i="33"/>
  <c r="H288" i="33"/>
  <c r="G288" i="33"/>
  <c r="I287" i="33"/>
  <c r="H287" i="33"/>
  <c r="G287" i="33"/>
  <c r="I286" i="33"/>
  <c r="H286" i="33"/>
  <c r="G286" i="33"/>
  <c r="I285" i="33"/>
  <c r="H285" i="33"/>
  <c r="G285" i="33"/>
  <c r="I284" i="33"/>
  <c r="H284" i="33"/>
  <c r="G284" i="33"/>
  <c r="I283" i="33"/>
  <c r="H283" i="33"/>
  <c r="G283" i="33"/>
  <c r="I282" i="33"/>
  <c r="H282" i="33"/>
  <c r="G282" i="33"/>
  <c r="I281" i="33"/>
  <c r="H281" i="33"/>
  <c r="G281" i="33"/>
  <c r="I280" i="33"/>
  <c r="H280" i="33"/>
  <c r="G280" i="33"/>
  <c r="I279" i="33"/>
  <c r="H279" i="33"/>
  <c r="G279" i="33"/>
  <c r="I278" i="33"/>
  <c r="H278" i="33"/>
  <c r="G278" i="33"/>
  <c r="I277" i="33"/>
  <c r="H277" i="33"/>
  <c r="G277" i="33"/>
  <c r="I276" i="33"/>
  <c r="H276" i="33"/>
  <c r="G276" i="33"/>
  <c r="I275" i="33"/>
  <c r="H275" i="33"/>
  <c r="G275" i="33"/>
  <c r="I274" i="33"/>
  <c r="H274" i="33"/>
  <c r="G274" i="33"/>
  <c r="I273" i="33"/>
  <c r="H273" i="33"/>
  <c r="G273" i="33"/>
  <c r="I272" i="33"/>
  <c r="H272" i="33"/>
  <c r="G272" i="33"/>
  <c r="I271" i="33"/>
  <c r="H271" i="33"/>
  <c r="G271" i="33"/>
  <c r="I270" i="33"/>
  <c r="H270" i="33"/>
  <c r="G270" i="33"/>
  <c r="I269" i="33"/>
  <c r="H269" i="33"/>
  <c r="G269" i="33"/>
  <c r="I268" i="33"/>
  <c r="H268" i="33"/>
  <c r="G268" i="33"/>
  <c r="I267" i="33"/>
  <c r="H267" i="33"/>
  <c r="G267" i="33"/>
  <c r="I266" i="33"/>
  <c r="H266" i="33"/>
  <c r="G266" i="33"/>
  <c r="I265" i="33"/>
  <c r="H265" i="33"/>
  <c r="G265" i="33"/>
  <c r="I264" i="33"/>
  <c r="H264" i="33"/>
  <c r="G264" i="33"/>
  <c r="I263" i="33"/>
  <c r="H263" i="33"/>
  <c r="G263" i="33"/>
  <c r="I262" i="33"/>
  <c r="H262" i="33"/>
  <c r="G262" i="33"/>
  <c r="I261" i="33"/>
  <c r="H261" i="33"/>
  <c r="G261" i="33"/>
  <c r="I260" i="33"/>
  <c r="H260" i="33"/>
  <c r="G260" i="33"/>
  <c r="I259" i="33"/>
  <c r="H259" i="33"/>
  <c r="G259" i="33"/>
  <c r="I258" i="33"/>
  <c r="H258" i="33"/>
  <c r="G258" i="33"/>
  <c r="I257" i="33"/>
  <c r="H257" i="33"/>
  <c r="G257" i="33"/>
  <c r="I256" i="33"/>
  <c r="H256" i="33"/>
  <c r="G256" i="33"/>
  <c r="I255" i="33"/>
  <c r="H255" i="33"/>
  <c r="G255" i="33"/>
  <c r="I254" i="33"/>
  <c r="H254" i="33"/>
  <c r="G254" i="33"/>
  <c r="I253" i="33"/>
  <c r="H253" i="33"/>
  <c r="G253" i="33"/>
  <c r="I252" i="33"/>
  <c r="H252" i="33"/>
  <c r="G252" i="33"/>
  <c r="I251" i="33"/>
  <c r="H251" i="33"/>
  <c r="G251" i="33"/>
  <c r="I250" i="33"/>
  <c r="H250" i="33"/>
  <c r="G250" i="33"/>
  <c r="I249" i="33"/>
  <c r="H249" i="33"/>
  <c r="G249" i="33"/>
  <c r="I248" i="33"/>
  <c r="H248" i="33"/>
  <c r="G248" i="33"/>
  <c r="I247" i="33"/>
  <c r="H247" i="33"/>
  <c r="G247" i="33"/>
  <c r="I246" i="33"/>
  <c r="H246" i="33"/>
  <c r="G246" i="33"/>
  <c r="I245" i="33"/>
  <c r="H245" i="33"/>
  <c r="G245" i="33"/>
  <c r="I244" i="33"/>
  <c r="H244" i="33"/>
  <c r="G244" i="33"/>
  <c r="I243" i="33"/>
  <c r="H243" i="33"/>
  <c r="G243" i="33"/>
  <c r="I242" i="33"/>
  <c r="H242" i="33"/>
  <c r="G242" i="33"/>
  <c r="I241" i="33"/>
  <c r="H241" i="33"/>
  <c r="G241" i="33"/>
  <c r="I240" i="33"/>
  <c r="H240" i="33"/>
  <c r="G240" i="33"/>
  <c r="I239" i="33"/>
  <c r="H239" i="33"/>
  <c r="G239" i="33"/>
  <c r="I238" i="33"/>
  <c r="H238" i="33"/>
  <c r="G238" i="33"/>
  <c r="I237" i="33"/>
  <c r="H237" i="33"/>
  <c r="G237" i="33"/>
  <c r="I236" i="33"/>
  <c r="H236" i="33"/>
  <c r="G236" i="33"/>
  <c r="I235" i="33"/>
  <c r="H235" i="33"/>
  <c r="G235" i="33"/>
  <c r="I234" i="33"/>
  <c r="H234" i="33"/>
  <c r="G234" i="33"/>
  <c r="I233" i="33"/>
  <c r="H233" i="33"/>
  <c r="G233" i="33"/>
  <c r="I232" i="33"/>
  <c r="H232" i="33"/>
  <c r="G232" i="33"/>
  <c r="I231" i="33"/>
  <c r="H231" i="33"/>
  <c r="G231" i="33"/>
  <c r="I230" i="33"/>
  <c r="H230" i="33"/>
  <c r="G230" i="33"/>
  <c r="I229" i="33"/>
  <c r="H229" i="33"/>
  <c r="G229" i="33"/>
  <c r="I228" i="33"/>
  <c r="H228" i="33"/>
  <c r="G228" i="33"/>
  <c r="I227" i="33"/>
  <c r="H227" i="33"/>
  <c r="G227" i="33"/>
  <c r="I226" i="33"/>
  <c r="H226" i="33"/>
  <c r="G226" i="33"/>
  <c r="I225" i="33"/>
  <c r="H225" i="33"/>
  <c r="G225" i="33"/>
  <c r="I224" i="33"/>
  <c r="H224" i="33"/>
  <c r="G224" i="33"/>
  <c r="I223" i="33"/>
  <c r="H223" i="33"/>
  <c r="G223" i="33"/>
  <c r="I222" i="33"/>
  <c r="H222" i="33"/>
  <c r="G222" i="33"/>
  <c r="I221" i="33"/>
  <c r="H221" i="33"/>
  <c r="G221" i="33"/>
  <c r="I220" i="33"/>
  <c r="H220" i="33"/>
  <c r="G220" i="33"/>
  <c r="I219" i="33"/>
  <c r="H219" i="33"/>
  <c r="G219" i="33"/>
  <c r="I218" i="33"/>
  <c r="H218" i="33"/>
  <c r="G218" i="33"/>
  <c r="I217" i="33"/>
  <c r="H217" i="33"/>
  <c r="G217" i="33"/>
  <c r="I216" i="33"/>
  <c r="H216" i="33"/>
  <c r="G216" i="33"/>
  <c r="I215" i="33"/>
  <c r="H215" i="33"/>
  <c r="G215" i="33"/>
  <c r="I214" i="33"/>
  <c r="H214" i="33"/>
  <c r="G214" i="33"/>
  <c r="I213" i="33"/>
  <c r="H213" i="33"/>
  <c r="G213" i="33"/>
  <c r="I212" i="33"/>
  <c r="H212" i="33"/>
  <c r="G212" i="33"/>
  <c r="I211" i="33"/>
  <c r="H211" i="33"/>
  <c r="G211" i="33"/>
  <c r="I210" i="33"/>
  <c r="H210" i="33"/>
  <c r="G210" i="33"/>
  <c r="I209" i="33"/>
  <c r="H209" i="33"/>
  <c r="G209" i="33"/>
  <c r="I208" i="33"/>
  <c r="H208" i="33"/>
  <c r="G208" i="33"/>
  <c r="I207" i="33"/>
  <c r="H207" i="33"/>
  <c r="G207" i="33"/>
  <c r="I206" i="33"/>
  <c r="H206" i="33"/>
  <c r="G206" i="33"/>
  <c r="I205" i="33"/>
  <c r="H205" i="33"/>
  <c r="G205" i="33"/>
  <c r="I204" i="33"/>
  <c r="H204" i="33"/>
  <c r="G204" i="33"/>
  <c r="I203" i="33"/>
  <c r="H203" i="33"/>
  <c r="G203" i="33"/>
  <c r="I202" i="33"/>
  <c r="H202" i="33"/>
  <c r="G202" i="33"/>
  <c r="I201" i="33"/>
  <c r="H201" i="33"/>
  <c r="G201" i="33"/>
  <c r="I200" i="33"/>
  <c r="H200" i="33"/>
  <c r="G200" i="33"/>
  <c r="I199" i="33"/>
  <c r="H199" i="33"/>
  <c r="G199" i="33"/>
  <c r="I198" i="33"/>
  <c r="H198" i="33"/>
  <c r="G198" i="33"/>
  <c r="I197" i="33"/>
  <c r="H197" i="33"/>
  <c r="G197" i="33"/>
  <c r="I196" i="33"/>
  <c r="H196" i="33"/>
  <c r="G196" i="33"/>
  <c r="I195" i="33"/>
  <c r="H195" i="33"/>
  <c r="G195" i="33"/>
  <c r="I194" i="33"/>
  <c r="H194" i="33"/>
  <c r="G194" i="33"/>
  <c r="I193" i="33"/>
  <c r="H193" i="33"/>
  <c r="G193" i="33"/>
  <c r="I192" i="33"/>
  <c r="H192" i="33"/>
  <c r="G192" i="33"/>
  <c r="I191" i="33"/>
  <c r="H191" i="33"/>
  <c r="G191" i="33"/>
  <c r="I190" i="33"/>
  <c r="H190" i="33"/>
  <c r="G190" i="33"/>
  <c r="I189" i="33"/>
  <c r="H189" i="33"/>
  <c r="G189" i="33"/>
  <c r="E189" i="33"/>
  <c r="I188" i="33"/>
  <c r="H188" i="33"/>
  <c r="G188" i="33"/>
  <c r="I187" i="33"/>
  <c r="H187" i="33"/>
  <c r="G187" i="33"/>
  <c r="I186" i="33"/>
  <c r="H186" i="33"/>
  <c r="G186" i="33"/>
  <c r="I185" i="33"/>
  <c r="H185" i="33"/>
  <c r="G185" i="33"/>
  <c r="I184" i="33"/>
  <c r="H184" i="33"/>
  <c r="G184" i="33"/>
  <c r="I183" i="33"/>
  <c r="H183" i="33"/>
  <c r="G183" i="33"/>
  <c r="I182" i="33"/>
  <c r="H182" i="33"/>
  <c r="G182" i="33"/>
  <c r="I181" i="33"/>
  <c r="H181" i="33"/>
  <c r="G181" i="33"/>
  <c r="I180" i="33"/>
  <c r="H180" i="33"/>
  <c r="G180" i="33"/>
  <c r="I179" i="33"/>
  <c r="H179" i="33"/>
  <c r="G179" i="33"/>
  <c r="I178" i="33"/>
  <c r="H178" i="33"/>
  <c r="G178" i="33"/>
  <c r="I177" i="33"/>
  <c r="H177" i="33"/>
  <c r="G177" i="33"/>
  <c r="I176" i="33"/>
  <c r="H176" i="33"/>
  <c r="G176" i="33"/>
  <c r="I175" i="33"/>
  <c r="H175" i="33"/>
  <c r="G175" i="33"/>
  <c r="I174" i="33"/>
  <c r="H174" i="33"/>
  <c r="G174" i="33"/>
  <c r="I173" i="33"/>
  <c r="H173" i="33"/>
  <c r="G173" i="33"/>
  <c r="I172" i="33"/>
  <c r="H172" i="33"/>
  <c r="G172" i="33"/>
  <c r="I171" i="33"/>
  <c r="H171" i="33"/>
  <c r="G171" i="33"/>
  <c r="I170" i="33"/>
  <c r="H170" i="33"/>
  <c r="G170" i="33"/>
  <c r="I169" i="33"/>
  <c r="H169" i="33"/>
  <c r="G169" i="33"/>
  <c r="I168" i="33"/>
  <c r="H168" i="33"/>
  <c r="G168" i="33"/>
  <c r="I167" i="33"/>
  <c r="H167" i="33"/>
  <c r="G167" i="33"/>
  <c r="I166" i="33"/>
  <c r="H166" i="33"/>
  <c r="G166" i="33"/>
  <c r="I165" i="33"/>
  <c r="H165" i="33"/>
  <c r="G165" i="33"/>
  <c r="I164" i="33"/>
  <c r="H164" i="33"/>
  <c r="G164" i="33"/>
  <c r="I163" i="33"/>
  <c r="H163" i="33"/>
  <c r="G163" i="33"/>
  <c r="I162" i="33"/>
  <c r="H162" i="33"/>
  <c r="G162" i="33"/>
  <c r="I161" i="33"/>
  <c r="H161" i="33"/>
  <c r="G161" i="33"/>
  <c r="I160" i="33"/>
  <c r="H160" i="33"/>
  <c r="G160" i="33"/>
  <c r="I159" i="33"/>
  <c r="H159" i="33"/>
  <c r="G159" i="33"/>
  <c r="I158" i="33"/>
  <c r="H158" i="33"/>
  <c r="G158" i="33"/>
  <c r="I157" i="33"/>
  <c r="H157" i="33"/>
  <c r="G157" i="33"/>
  <c r="I156" i="33"/>
  <c r="H156" i="33"/>
  <c r="G156" i="33"/>
  <c r="I155" i="33"/>
  <c r="H155" i="33"/>
  <c r="G155" i="33"/>
  <c r="I154" i="33"/>
  <c r="H154" i="33"/>
  <c r="G154" i="33"/>
  <c r="I153" i="33"/>
  <c r="H153" i="33"/>
  <c r="G153" i="33"/>
  <c r="I152" i="33"/>
  <c r="H152" i="33"/>
  <c r="G152" i="33"/>
  <c r="I151" i="33"/>
  <c r="H151" i="33"/>
  <c r="G151" i="33"/>
  <c r="I150" i="33"/>
  <c r="H150" i="33"/>
  <c r="G150" i="33"/>
  <c r="I149" i="33"/>
  <c r="H149" i="33"/>
  <c r="G149" i="33"/>
  <c r="I148" i="33"/>
  <c r="H148" i="33"/>
  <c r="G148" i="33"/>
  <c r="I147" i="33"/>
  <c r="H147" i="33"/>
  <c r="G147" i="33"/>
  <c r="I146" i="33"/>
  <c r="H146" i="33"/>
  <c r="G146" i="33"/>
  <c r="I145" i="33"/>
  <c r="H145" i="33"/>
  <c r="G145" i="33"/>
  <c r="J144" i="33"/>
  <c r="I144" i="33"/>
  <c r="H144" i="33"/>
  <c r="G144" i="33"/>
  <c r="J143" i="33"/>
  <c r="I143" i="33"/>
  <c r="H143" i="33"/>
  <c r="G143" i="33"/>
  <c r="E143" i="33"/>
  <c r="J142" i="33"/>
  <c r="I142" i="33"/>
  <c r="H142" i="33"/>
  <c r="G142" i="33"/>
  <c r="J141" i="33"/>
  <c r="I141" i="33"/>
  <c r="H141" i="33"/>
  <c r="G141" i="33"/>
  <c r="J140" i="33"/>
  <c r="I140" i="33"/>
  <c r="H140" i="33"/>
  <c r="G140" i="33"/>
  <c r="J139" i="33"/>
  <c r="I139" i="33"/>
  <c r="H139" i="33"/>
  <c r="G139" i="33"/>
  <c r="J138" i="33"/>
  <c r="I138" i="33"/>
  <c r="H138" i="33"/>
  <c r="G138" i="33"/>
  <c r="J137" i="33"/>
  <c r="I137" i="33"/>
  <c r="H137" i="33"/>
  <c r="G137" i="33"/>
  <c r="J136" i="33"/>
  <c r="I136" i="33"/>
  <c r="H136" i="33"/>
  <c r="G136" i="33"/>
  <c r="J135" i="33"/>
  <c r="I135" i="33"/>
  <c r="H135" i="33"/>
  <c r="G135" i="33"/>
  <c r="J134" i="33"/>
  <c r="I134" i="33"/>
  <c r="H134" i="33"/>
  <c r="G134" i="33"/>
  <c r="J133" i="33"/>
  <c r="I133" i="33"/>
  <c r="H133" i="33"/>
  <c r="G133" i="33"/>
  <c r="J132" i="33"/>
  <c r="I132" i="33"/>
  <c r="H132" i="33"/>
  <c r="G132" i="33"/>
  <c r="E132" i="33"/>
  <c r="J131" i="33"/>
  <c r="I131" i="33"/>
  <c r="H131" i="33"/>
  <c r="G131" i="33"/>
  <c r="J130" i="33"/>
  <c r="I130" i="33"/>
  <c r="H130" i="33"/>
  <c r="G130" i="33"/>
  <c r="I129" i="33"/>
  <c r="H129" i="33"/>
  <c r="G129" i="33"/>
  <c r="I128" i="33"/>
  <c r="H128" i="33"/>
  <c r="G128" i="33"/>
  <c r="I127" i="33"/>
  <c r="H127" i="33"/>
  <c r="G127" i="33"/>
  <c r="E127" i="33"/>
  <c r="I126" i="33"/>
  <c r="H126" i="33"/>
  <c r="G126" i="33"/>
  <c r="I125" i="33"/>
  <c r="H125" i="33"/>
  <c r="G125" i="33"/>
  <c r="I124" i="33"/>
  <c r="H124" i="33"/>
  <c r="G124" i="33"/>
  <c r="I123" i="33"/>
  <c r="H123" i="33"/>
  <c r="G123" i="33"/>
  <c r="I122" i="33"/>
  <c r="H122" i="33"/>
  <c r="G122" i="33"/>
  <c r="I121" i="33"/>
  <c r="H121" i="33"/>
  <c r="G121" i="33"/>
  <c r="I120" i="33"/>
  <c r="H120" i="33"/>
  <c r="G120" i="33"/>
  <c r="I119" i="33"/>
  <c r="H119" i="33"/>
  <c r="G119" i="33"/>
  <c r="I118" i="33"/>
  <c r="H118" i="33"/>
  <c r="G118" i="33"/>
  <c r="I117" i="33"/>
  <c r="H117" i="33"/>
  <c r="G117" i="33"/>
  <c r="I116" i="33"/>
  <c r="H116" i="33"/>
  <c r="G116" i="33"/>
  <c r="I115" i="33"/>
  <c r="H115" i="33"/>
  <c r="G115" i="33"/>
  <c r="I114" i="33"/>
  <c r="H114" i="33"/>
  <c r="G114" i="33"/>
  <c r="I113" i="33"/>
  <c r="H113" i="33"/>
  <c r="G113" i="33"/>
  <c r="I112" i="33"/>
  <c r="H112" i="33"/>
  <c r="G112" i="33"/>
  <c r="I111" i="33"/>
  <c r="H111" i="33"/>
  <c r="G111" i="33"/>
  <c r="I110" i="33"/>
  <c r="H110" i="33"/>
  <c r="G110" i="33"/>
  <c r="I109" i="33"/>
  <c r="H109" i="33"/>
  <c r="G109" i="33"/>
  <c r="I108" i="33"/>
  <c r="H108" i="33"/>
  <c r="G108" i="33"/>
  <c r="I107" i="33"/>
  <c r="H107" i="33"/>
  <c r="G107" i="33"/>
  <c r="I106" i="33"/>
  <c r="H106" i="33"/>
  <c r="G106" i="33"/>
  <c r="I103" i="33"/>
  <c r="H103" i="33"/>
  <c r="G103" i="33"/>
  <c r="I102" i="33"/>
  <c r="H102" i="33"/>
  <c r="G102" i="33"/>
  <c r="I101" i="33"/>
  <c r="H101" i="33"/>
  <c r="G101" i="33"/>
  <c r="I100" i="33"/>
  <c r="H100" i="33"/>
  <c r="G100" i="33"/>
  <c r="I99" i="33"/>
  <c r="H99" i="33"/>
  <c r="G99" i="33"/>
  <c r="I98" i="33"/>
  <c r="H98" i="33"/>
  <c r="G98" i="33"/>
  <c r="I97" i="33"/>
  <c r="H97" i="33"/>
  <c r="G97" i="33"/>
  <c r="I96" i="33"/>
  <c r="H96" i="33"/>
  <c r="G96" i="33"/>
  <c r="I95" i="33"/>
  <c r="H95" i="33"/>
  <c r="G95" i="33"/>
  <c r="I94" i="33"/>
  <c r="H94" i="33"/>
  <c r="G94" i="33"/>
  <c r="I93" i="33"/>
  <c r="H93" i="33"/>
  <c r="G93" i="33"/>
  <c r="I92" i="33"/>
  <c r="H92" i="33"/>
  <c r="G92" i="33"/>
  <c r="I91" i="33"/>
  <c r="H91" i="33"/>
  <c r="G91" i="33"/>
  <c r="I90" i="33"/>
  <c r="I306" i="33" s="1"/>
  <c r="H90" i="33"/>
  <c r="G90" i="33"/>
  <c r="I89" i="33"/>
  <c r="H89" i="33"/>
  <c r="G89" i="33"/>
  <c r="I88" i="33"/>
  <c r="H88" i="33"/>
  <c r="G88" i="33"/>
  <c r="I87" i="33"/>
  <c r="H87" i="33"/>
  <c r="G87" i="33"/>
  <c r="I86" i="33"/>
  <c r="H86" i="33"/>
  <c r="G86" i="33"/>
  <c r="I85" i="33"/>
  <c r="H85" i="33"/>
  <c r="G85" i="33"/>
  <c r="I84" i="33"/>
  <c r="H84" i="33"/>
  <c r="G84" i="33"/>
  <c r="I83" i="33"/>
  <c r="H83" i="33"/>
  <c r="G83" i="33"/>
  <c r="I82" i="33"/>
  <c r="H82" i="33"/>
  <c r="G82" i="33"/>
  <c r="I81" i="33"/>
  <c r="H81" i="33"/>
  <c r="G81" i="33"/>
  <c r="E81" i="33"/>
  <c r="I80" i="33"/>
  <c r="H80" i="33"/>
  <c r="G80" i="33"/>
  <c r="I79" i="33"/>
  <c r="H79" i="33"/>
  <c r="G79" i="33"/>
  <c r="I78" i="33"/>
  <c r="H78" i="33"/>
  <c r="G78" i="33"/>
  <c r="I77" i="33"/>
  <c r="H77" i="33"/>
  <c r="G77" i="33"/>
  <c r="I76" i="33"/>
  <c r="H76" i="33"/>
  <c r="G76" i="33"/>
  <c r="I75" i="33"/>
  <c r="H75" i="33"/>
  <c r="G75" i="33"/>
  <c r="I74" i="33"/>
  <c r="H74" i="33"/>
  <c r="G74" i="33"/>
  <c r="I73" i="33"/>
  <c r="H73" i="33"/>
  <c r="G73" i="33"/>
  <c r="I72" i="33"/>
  <c r="H72" i="33"/>
  <c r="G72" i="33"/>
  <c r="I71" i="33"/>
  <c r="H71" i="33"/>
  <c r="G71" i="33"/>
  <c r="I70" i="33"/>
  <c r="H70" i="33"/>
  <c r="G70" i="33"/>
  <c r="I69" i="33"/>
  <c r="H69" i="33"/>
  <c r="G69" i="33"/>
  <c r="I68" i="33"/>
  <c r="H68" i="33"/>
  <c r="G68" i="33"/>
  <c r="I67" i="33"/>
  <c r="H67" i="33"/>
  <c r="G67" i="33"/>
  <c r="E67" i="33"/>
  <c r="I66" i="33"/>
  <c r="H66" i="33"/>
  <c r="G66" i="33"/>
  <c r="I65" i="33"/>
  <c r="H65" i="33"/>
  <c r="G65" i="33"/>
  <c r="I64" i="33"/>
  <c r="H64" i="33"/>
  <c r="G64" i="33"/>
  <c r="I63" i="33"/>
  <c r="H63" i="33"/>
  <c r="G63" i="33"/>
  <c r="I62" i="33"/>
  <c r="H62" i="33"/>
  <c r="G62" i="33"/>
  <c r="I61" i="33"/>
  <c r="H61" i="33"/>
  <c r="G61" i="33"/>
  <c r="I60" i="33"/>
  <c r="H60" i="33"/>
  <c r="G60" i="33"/>
  <c r="I59" i="33"/>
  <c r="H59" i="33"/>
  <c r="G59" i="33"/>
  <c r="I58" i="33"/>
  <c r="H58" i="33"/>
  <c r="G58" i="33"/>
  <c r="H57" i="33"/>
  <c r="G57" i="33"/>
  <c r="I55" i="33"/>
  <c r="H55" i="33"/>
  <c r="G55" i="33"/>
  <c r="I54" i="33"/>
  <c r="H54" i="33"/>
  <c r="G54" i="33"/>
  <c r="I53" i="33"/>
  <c r="H53" i="33"/>
  <c r="G53" i="33"/>
  <c r="I52" i="33"/>
  <c r="H52" i="33"/>
  <c r="G52" i="33"/>
  <c r="I51" i="33"/>
  <c r="H51" i="33"/>
  <c r="G51" i="33"/>
  <c r="I50" i="33"/>
  <c r="H50" i="33"/>
  <c r="G50" i="33"/>
  <c r="I49" i="33"/>
  <c r="H49" i="33"/>
  <c r="G49" i="33"/>
  <c r="I48" i="33"/>
  <c r="H48" i="33"/>
  <c r="G48" i="33"/>
  <c r="E48" i="33"/>
  <c r="I47" i="33"/>
  <c r="H47" i="33"/>
  <c r="G47" i="33"/>
  <c r="I46" i="33"/>
  <c r="H46" i="33"/>
  <c r="G46" i="33"/>
  <c r="I45" i="33"/>
  <c r="H45" i="33"/>
  <c r="G45" i="33"/>
  <c r="I44" i="33"/>
  <c r="H44" i="33"/>
  <c r="G44" i="33"/>
  <c r="I43" i="33"/>
  <c r="H43" i="33"/>
  <c r="G43" i="33"/>
  <c r="I42" i="33"/>
  <c r="H42" i="33"/>
  <c r="G42" i="33"/>
  <c r="I41" i="33"/>
  <c r="H41" i="33"/>
  <c r="G41" i="33"/>
  <c r="I40" i="33"/>
  <c r="H40" i="33"/>
  <c r="G40" i="33"/>
  <c r="I39" i="33"/>
  <c r="H39" i="33"/>
  <c r="G39" i="33"/>
  <c r="I38" i="33"/>
  <c r="H38" i="33"/>
  <c r="G38" i="33"/>
  <c r="I37" i="33"/>
  <c r="H37" i="33"/>
  <c r="G37" i="33"/>
  <c r="I36" i="33"/>
  <c r="H36" i="33"/>
  <c r="G36" i="33"/>
  <c r="I35" i="33"/>
  <c r="H35" i="33"/>
  <c r="G35" i="33"/>
  <c r="E35" i="33"/>
  <c r="I34" i="33"/>
  <c r="H34" i="33"/>
  <c r="G34" i="33"/>
  <c r="I33" i="33"/>
  <c r="H33" i="33"/>
  <c r="G33" i="33"/>
  <c r="I32" i="33"/>
  <c r="H32" i="33"/>
  <c r="G32" i="33"/>
  <c r="I31" i="33"/>
  <c r="H31" i="33"/>
  <c r="G31" i="33"/>
  <c r="I30" i="33"/>
  <c r="H30" i="33"/>
  <c r="G30" i="33"/>
  <c r="I29" i="33"/>
  <c r="H29" i="33"/>
  <c r="G29" i="33"/>
  <c r="I28" i="33"/>
  <c r="H28" i="33"/>
  <c r="G28" i="33"/>
  <c r="I27" i="33"/>
  <c r="H27" i="33"/>
  <c r="G27" i="33"/>
  <c r="I26" i="33"/>
  <c r="H26" i="33"/>
  <c r="I25" i="33"/>
  <c r="H25" i="33"/>
  <c r="G25" i="33"/>
  <c r="I24" i="33"/>
  <c r="H24" i="33"/>
  <c r="G24" i="33"/>
  <c r="I23" i="33"/>
  <c r="H23" i="33"/>
  <c r="G23" i="33"/>
  <c r="I22" i="33"/>
  <c r="H22" i="33"/>
  <c r="G22" i="33"/>
  <c r="I21" i="33"/>
  <c r="H21" i="33"/>
  <c r="G21" i="33"/>
  <c r="I20" i="33"/>
  <c r="H20" i="33"/>
  <c r="G20" i="33"/>
  <c r="I19" i="33"/>
  <c r="H19" i="33"/>
  <c r="G19" i="33"/>
  <c r="I18" i="33"/>
  <c r="H18" i="33"/>
  <c r="G18" i="33"/>
  <c r="I17" i="33"/>
  <c r="H17" i="33"/>
  <c r="G17" i="33"/>
  <c r="I16" i="33"/>
  <c r="H16" i="33"/>
  <c r="G16" i="33"/>
  <c r="I15" i="33"/>
  <c r="H15" i="33"/>
  <c r="G15" i="33"/>
  <c r="I14" i="33"/>
  <c r="H14" i="33"/>
  <c r="G14" i="33"/>
  <c r="I10" i="33"/>
  <c r="H10" i="33"/>
  <c r="G10" i="33"/>
  <c r="I9" i="33"/>
  <c r="H9" i="33"/>
  <c r="G9" i="33"/>
  <c r="I8" i="33"/>
  <c r="H8" i="33"/>
  <c r="G8" i="33"/>
  <c r="I7" i="33"/>
  <c r="H7" i="33"/>
  <c r="G7" i="33"/>
  <c r="I6" i="33"/>
  <c r="H6" i="33"/>
  <c r="G6" i="33"/>
  <c r="I5" i="33"/>
  <c r="H5" i="33"/>
  <c r="G5" i="33"/>
  <c r="I4" i="33"/>
  <c r="H4" i="33"/>
  <c r="H81" i="29"/>
  <c r="H79" i="29"/>
  <c r="H77" i="29"/>
  <c r="F77" i="29"/>
  <c r="H73" i="29"/>
  <c r="F73" i="29"/>
  <c r="H70" i="29"/>
  <c r="F70" i="29"/>
  <c r="H67" i="29"/>
  <c r="F67" i="29"/>
  <c r="H65" i="29"/>
  <c r="F65" i="29"/>
  <c r="H62" i="29"/>
  <c r="F62" i="29"/>
  <c r="H60" i="29"/>
  <c r="F60" i="29"/>
  <c r="H57" i="29"/>
  <c r="F57" i="29"/>
  <c r="H55" i="29"/>
  <c r="F55" i="29"/>
  <c r="H52" i="29"/>
  <c r="F52" i="29"/>
  <c r="H50" i="29"/>
  <c r="F50" i="29"/>
  <c r="H48" i="29"/>
  <c r="F48" i="29"/>
  <c r="H46" i="29"/>
  <c r="F46" i="29"/>
  <c r="H48" i="11"/>
  <c r="H50" i="11" s="1"/>
  <c r="E17" i="27" s="1"/>
  <c r="H43" i="28"/>
  <c r="H41" i="28"/>
  <c r="H39" i="28"/>
  <c r="H37" i="28"/>
  <c r="H35" i="28"/>
  <c r="H45" i="28" s="1"/>
  <c r="E16" i="27" s="1"/>
  <c r="H66" i="12"/>
  <c r="H64" i="12"/>
  <c r="H62" i="12"/>
  <c r="H60" i="12"/>
  <c r="H58" i="12"/>
  <c r="H56" i="12"/>
  <c r="H54" i="12"/>
  <c r="H52" i="12"/>
  <c r="H50" i="12"/>
  <c r="H48" i="12"/>
  <c r="H68" i="12" s="1"/>
  <c r="E15" i="27" s="1"/>
  <c r="H39" i="10"/>
  <c r="H37" i="10"/>
  <c r="H41" i="10" s="1"/>
  <c r="E14" i="27" s="1"/>
  <c r="H35" i="10"/>
  <c r="H33" i="10"/>
  <c r="F53" i="9"/>
  <c r="F55" i="9" s="1"/>
  <c r="F35" i="9"/>
  <c r="F37" i="9" s="1"/>
  <c r="F121" i="8"/>
  <c r="F127" i="8" s="1"/>
  <c r="H117" i="8"/>
  <c r="F59" i="8"/>
  <c r="F31" i="8"/>
  <c r="F33" i="8" s="1"/>
  <c r="H60" i="7"/>
  <c r="H58" i="7"/>
  <c r="H56" i="7"/>
  <c r="F56" i="7"/>
  <c r="H54" i="7"/>
  <c r="F54" i="7"/>
  <c r="H52" i="7"/>
  <c r="F52" i="7"/>
  <c r="H50" i="7"/>
  <c r="F50" i="7"/>
  <c r="H48" i="7"/>
  <c r="F48" i="7"/>
  <c r="H46" i="7"/>
  <c r="F46" i="7"/>
  <c r="H44" i="7"/>
  <c r="F44" i="7"/>
  <c r="H42" i="7"/>
  <c r="F42" i="7"/>
  <c r="H40" i="7"/>
  <c r="F40" i="7"/>
  <c r="H38" i="7"/>
  <c r="F38" i="7"/>
  <c r="H34" i="7"/>
  <c r="F34" i="7"/>
  <c r="H43" i="6"/>
  <c r="F43" i="6"/>
  <c r="H41" i="6"/>
  <c r="F41" i="6"/>
  <c r="H39" i="6"/>
  <c r="F39" i="6"/>
  <c r="H37" i="6"/>
  <c r="F37" i="6"/>
  <c r="H35" i="6"/>
  <c r="F35" i="6"/>
  <c r="H33" i="6"/>
  <c r="F33" i="6"/>
  <c r="H70" i="5"/>
  <c r="F70" i="5"/>
  <c r="H68" i="5"/>
  <c r="F68" i="5"/>
  <c r="H66" i="5"/>
  <c r="F66" i="5"/>
  <c r="H64" i="5"/>
  <c r="F64" i="5"/>
  <c r="H62" i="5"/>
  <c r="F62" i="5"/>
  <c r="H60" i="5"/>
  <c r="F60" i="5"/>
  <c r="H58" i="5"/>
  <c r="F58" i="5"/>
  <c r="H56" i="5"/>
  <c r="F56" i="5"/>
  <c r="H54" i="5"/>
  <c r="F54" i="5"/>
  <c r="H52" i="5"/>
  <c r="H50" i="5"/>
  <c r="H48" i="5"/>
  <c r="H46" i="5"/>
  <c r="H44" i="5"/>
  <c r="H42" i="5"/>
  <c r="H40" i="5"/>
  <c r="H38" i="5"/>
  <c r="H36" i="5"/>
  <c r="H34" i="5"/>
  <c r="H132" i="36"/>
  <c r="H129" i="36"/>
  <c r="F277" i="21"/>
  <c r="H269" i="21"/>
  <c r="F269" i="21"/>
  <c r="H267" i="21"/>
  <c r="F267" i="21"/>
  <c r="H265" i="21"/>
  <c r="F265" i="21"/>
  <c r="H263" i="21"/>
  <c r="F263" i="21"/>
  <c r="H261" i="21"/>
  <c r="F261" i="21"/>
  <c r="H259" i="21"/>
  <c r="F259" i="21"/>
  <c r="H257" i="21"/>
  <c r="F257" i="21"/>
  <c r="H255" i="21"/>
  <c r="F255" i="21"/>
  <c r="H253" i="21"/>
  <c r="F253" i="21"/>
  <c r="H251" i="21"/>
  <c r="F251" i="21"/>
  <c r="H246" i="21"/>
  <c r="F246" i="21"/>
  <c r="H244" i="21"/>
  <c r="H21" i="21"/>
  <c r="F21" i="21"/>
  <c r="E8" i="27"/>
  <c r="H83" i="29" l="1"/>
  <c r="E18" i="27" s="1"/>
  <c r="F39" i="9"/>
  <c r="H37" i="9"/>
  <c r="F57" i="9"/>
  <c r="H55" i="9"/>
  <c r="H35" i="9"/>
  <c r="H53" i="9"/>
  <c r="H121" i="8"/>
  <c r="H127" i="8"/>
  <c r="H59" i="8"/>
  <c r="F35" i="8"/>
  <c r="H33" i="8"/>
  <c r="H31" i="8"/>
  <c r="H62" i="7"/>
  <c r="E11" i="27" s="1"/>
  <c r="H45" i="6"/>
  <c r="E10" i="27" s="1"/>
  <c r="H72" i="5"/>
  <c r="E9" i="27" s="1"/>
  <c r="H279" i="21"/>
  <c r="E7" i="27" s="1"/>
  <c r="F59" i="9" l="1"/>
  <c r="H57" i="9"/>
  <c r="F41" i="9"/>
  <c r="H39" i="9"/>
  <c r="F37" i="8"/>
  <c r="H35" i="8"/>
  <c r="H41" i="9" l="1"/>
  <c r="F43" i="9"/>
  <c r="H59" i="9"/>
  <c r="F61" i="9"/>
  <c r="H37" i="8"/>
  <c r="F41" i="8"/>
  <c r="F39" i="8"/>
  <c r="H39" i="8" s="1"/>
  <c r="F63" i="9" l="1"/>
  <c r="H61" i="9"/>
  <c r="H43" i="9"/>
  <c r="F45" i="9"/>
  <c r="F43" i="8"/>
  <c r="F47" i="8"/>
  <c r="H41" i="8"/>
  <c r="H45" i="9" l="1"/>
  <c r="F47" i="9"/>
  <c r="F65" i="9"/>
  <c r="H63" i="9"/>
  <c r="F49" i="8"/>
  <c r="H47" i="8"/>
  <c r="F45" i="8"/>
  <c r="H45" i="8" s="1"/>
  <c r="H43" i="8"/>
  <c r="F67" i="9" l="1"/>
  <c r="H67" i="9" s="1"/>
  <c r="H65" i="9"/>
  <c r="F49" i="9"/>
  <c r="H49" i="9" s="1"/>
  <c r="H47" i="9"/>
  <c r="F51" i="8"/>
  <c r="H49" i="8"/>
  <c r="H76" i="9" l="1"/>
  <c r="E13" i="27" s="1"/>
  <c r="F53" i="8"/>
  <c r="H51" i="8"/>
  <c r="F55" i="8" l="1"/>
  <c r="H53" i="8"/>
  <c r="F61" i="8" l="1"/>
  <c r="H61" i="8" s="1"/>
  <c r="F57" i="8"/>
  <c r="H57" i="8" s="1"/>
  <c r="F63" i="8"/>
  <c r="H55" i="8"/>
  <c r="F67" i="8" l="1"/>
  <c r="F65" i="8"/>
  <c r="H65" i="8" s="1"/>
  <c r="H63" i="8"/>
  <c r="F69" i="8" l="1"/>
  <c r="F71" i="8"/>
  <c r="H71" i="8" s="1"/>
  <c r="H67" i="8"/>
  <c r="F73" i="8" l="1"/>
  <c r="H69" i="8"/>
  <c r="F75" i="8" l="1"/>
  <c r="H73" i="8"/>
  <c r="F77" i="8" l="1"/>
  <c r="H75" i="8"/>
  <c r="H77" i="8" l="1"/>
  <c r="F81" i="8"/>
  <c r="F79" i="8"/>
  <c r="H79" i="8" s="1"/>
  <c r="F83" i="8" l="1"/>
  <c r="F85" i="8"/>
  <c r="H81" i="8"/>
  <c r="F89" i="8" l="1"/>
  <c r="H85" i="8"/>
  <c r="F87" i="8"/>
  <c r="H83" i="8"/>
  <c r="F91" i="8" l="1"/>
  <c r="H87" i="8"/>
  <c r="F93" i="8"/>
  <c r="H89" i="8"/>
  <c r="H93" i="8" l="1"/>
  <c r="F97" i="8"/>
  <c r="F95" i="8"/>
  <c r="H91" i="8"/>
  <c r="F99" i="8" l="1"/>
  <c r="H95" i="8"/>
  <c r="F101" i="8"/>
  <c r="H97" i="8"/>
  <c r="F107" i="8" l="1"/>
  <c r="H101" i="8"/>
  <c r="F105" i="8"/>
  <c r="F103" i="8"/>
  <c r="H103" i="8" s="1"/>
  <c r="H99" i="8"/>
  <c r="F119" i="8" l="1"/>
  <c r="H105" i="8"/>
  <c r="F109" i="8"/>
  <c r="H107" i="8"/>
  <c r="F111" i="8" l="1"/>
  <c r="H109" i="8"/>
  <c r="H119" i="8"/>
  <c r="F129" i="8"/>
  <c r="H129" i="8" s="1"/>
  <c r="F131" i="8"/>
  <c r="F123" i="8"/>
  <c r="H123" i="8" s="1"/>
  <c r="F135" i="8" l="1"/>
  <c r="F133" i="8"/>
  <c r="H133" i="8" s="1"/>
  <c r="H131" i="8"/>
  <c r="F113" i="8"/>
  <c r="H111" i="8"/>
  <c r="F115" i="8" l="1"/>
  <c r="H115" i="8" s="1"/>
  <c r="H113" i="8"/>
  <c r="F137" i="8"/>
  <c r="F141" i="8"/>
  <c r="H141" i="8" s="1"/>
  <c r="F143" i="8"/>
  <c r="H143" i="8" s="1"/>
  <c r="H135" i="8"/>
  <c r="F139" i="8" l="1"/>
  <c r="H139" i="8" s="1"/>
  <c r="H137" i="8"/>
  <c r="H145" i="8" l="1"/>
  <c r="E12" i="27" s="1"/>
  <c r="E19" i="27" s="1"/>
  <c r="E20" i="27" s="1"/>
  <c r="E21"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Atams Mdledle</author>
  </authors>
  <commentList>
    <comment ref="D246" authorId="0" shapeId="0" xr:uid="{00000000-0006-0000-0300-000001000000}">
      <text>
        <r>
          <rPr>
            <b/>
            <sz val="9"/>
            <color indexed="81"/>
            <rFont val="Tahoma"/>
            <family val="2"/>
          </rPr>
          <t>Atams Mdledle:</t>
        </r>
        <r>
          <rPr>
            <sz val="9"/>
            <color indexed="81"/>
            <rFont val="Tahoma"/>
            <family val="2"/>
          </rPr>
          <t xml:space="preserve">
X 1 for Safety Compliance Monitoring/Awareness sessions
X 1 Client Statutory Monthly Audits
X 1 Completion and submission of monthly SHEQ report
X 1 QUARTERLY  SHE Statutory meetings 
To be amended on NEC and Technical scope </t>
        </r>
      </text>
    </comment>
  </commentList>
</comments>
</file>

<file path=xl/sharedStrings.xml><?xml version="1.0" encoding="utf-8"?>
<sst xmlns="http://schemas.openxmlformats.org/spreadsheetml/2006/main" count="1072" uniqueCount="610">
  <si>
    <t>ESKOM ACADEMY OF LEARNING</t>
  </si>
  <si>
    <t>DESCRIPTION</t>
  </si>
  <si>
    <t xml:space="preserve"> </t>
  </si>
  <si>
    <t>FINAL SUMMARY</t>
  </si>
  <si>
    <t xml:space="preserve"> AMOUNT</t>
  </si>
  <si>
    <t>PRELIMINARIES AND GENERAL</t>
  </si>
  <si>
    <t>FIRE PROTECTION</t>
  </si>
  <si>
    <t>WATER TREATMENT</t>
  </si>
  <si>
    <t>ELECTRICAL INSTALLATION</t>
  </si>
  <si>
    <t>HVAC INSTALLATION</t>
  </si>
  <si>
    <t>GENERATORS</t>
  </si>
  <si>
    <t>SPRINKLERS INSTALLATION</t>
  </si>
  <si>
    <t>MAINTENANCE CORE TEAM</t>
  </si>
  <si>
    <t>OHS SURVEYS</t>
  </si>
  <si>
    <t>CALL CENTRE</t>
  </si>
  <si>
    <t>PLUMBING</t>
  </si>
  <si>
    <t>Subtotal 1</t>
  </si>
  <si>
    <t>ADD</t>
  </si>
  <si>
    <t>TOTAL CARRIED TO FORM OF OFFER</t>
  </si>
  <si>
    <t>FACILITIES MANAGEMENT SERVICE (TECHNICAL)</t>
  </si>
  <si>
    <t>ITEM</t>
  </si>
  <si>
    <t>REFERENCE</t>
  </si>
  <si>
    <t>UNIT</t>
  </si>
  <si>
    <t>QUANTITY</t>
  </si>
  <si>
    <t>RATE</t>
  </si>
  <si>
    <t>Cumm. Prev Qty</t>
  </si>
  <si>
    <t>Curr. Month Qty</t>
  </si>
  <si>
    <t>TTD. Qty</t>
  </si>
  <si>
    <t>Curr. Month Amount</t>
  </si>
  <si>
    <t>% Complete</t>
  </si>
  <si>
    <t>TOTAL AMOUNT</t>
  </si>
  <si>
    <t xml:space="preserve">SECTION NO. 1 </t>
  </si>
  <si>
    <t>BILL NO. 1</t>
  </si>
  <si>
    <t>The following items should be priced under preliminaries and generals</t>
  </si>
  <si>
    <t>MANAGEMENT OF CONTRACT</t>
  </si>
  <si>
    <t>The preliminaries and generals must be priced in accordance with NEC Short term contract services and must include all indirect associated cost not priced in the Schedule of Rates.</t>
  </si>
  <si>
    <t>Management fee, contract management and Programme for the Works, etc. per month</t>
  </si>
  <si>
    <t>Monthly</t>
  </si>
  <si>
    <t>MATERIALS AND WORKMANSHIP</t>
  </si>
  <si>
    <t>Samples of materials</t>
  </si>
  <si>
    <t xml:space="preserve">The Servive provider shall furnish samples of materials and specimens of finishes as may be called for by the Eskom ERE (Gauteng) Official for his approval. </t>
  </si>
  <si>
    <t>Workmanship samples</t>
  </si>
  <si>
    <t xml:space="preserve">The Eskom ERE (Gauteng) Official may instruct the Service Provider to furnish samples of workmanship for his approval. Where the Eskom ERE (Gauteng) Official requires an assembly of various elements of the building or installation, which is not incorporated in the Works, the Contractor shall arrange such an assembly at the Employer's expense and the contract value shall be adjusted accordingly. </t>
  </si>
  <si>
    <t xml:space="preserve">The Eskom ERE (Gauteng) Official may reject any workmanship not corresponding with approved samples.  Approved samples are to be kept on site until the completion of the Works and thereafter removed if not required in the finished work. Adequate access and viewing facilities shall be provided. </t>
  </si>
  <si>
    <t>TEMPORARY WORKS AND PLANT</t>
  </si>
  <si>
    <t>The Tenderer is deemed to have priced against this item for all costs in respect of these requirements.</t>
  </si>
  <si>
    <t>Advertising</t>
  </si>
  <si>
    <t xml:space="preserve">All advertising rights on the site and the hoardings are reserved exclusively for the Employer. </t>
  </si>
  <si>
    <t>Plant, equipment, sheds and offices</t>
  </si>
  <si>
    <t>The Service Provider shall provide, maintain and remove on completion:</t>
  </si>
  <si>
    <t xml:space="preserve">a) All plant, equipment, scaffolding, tools and the like required for the due and proper fulfilment of the Works. </t>
  </si>
  <si>
    <t xml:space="preserve">b) Temporary sheds for the proper storage of materials and the use of the Service Provider's workers. </t>
  </si>
  <si>
    <t>Temporary Services</t>
  </si>
  <si>
    <t>Water</t>
  </si>
  <si>
    <t xml:space="preserve">Eskom ERE (Gauteng) shall ensure that water is available on site. </t>
  </si>
  <si>
    <t>GENERAL</t>
  </si>
  <si>
    <t>Protection of the Works</t>
  </si>
  <si>
    <t xml:space="preserve">Specific protection measures required by the Employer are described in detail in the Works Information </t>
  </si>
  <si>
    <t>Protection of existing and/or partially occupied Works</t>
  </si>
  <si>
    <t xml:space="preserve">The Service Provider shall provide all reasonable temporary measures to protect / isolate the existing and / or sections of the occupied Works and remove such measures on completion. </t>
  </si>
  <si>
    <t>Neglicence on the part of the service provider shall be charged by the Employer</t>
  </si>
  <si>
    <t>Site Security - Works Information</t>
  </si>
  <si>
    <t xml:space="preserve">The Service Provider shall take all appropriate measures for general site security and shall ensure that the following requirements are adhered to at all times: </t>
  </si>
  <si>
    <t>a) All workers to be in new company overalls, safety helmets, boots, etc.</t>
  </si>
  <si>
    <t>b) The following items will not be allowed on site:</t>
  </si>
  <si>
    <t>i) Fire arms or other dangerous weapons</t>
  </si>
  <si>
    <t>ii) Explosives</t>
  </si>
  <si>
    <t>iii) Liquor</t>
  </si>
  <si>
    <t>iv) Narcotic drugs</t>
  </si>
  <si>
    <t>The employees of the service provider shall be subjected to security check.</t>
  </si>
  <si>
    <t>The Service Provider must ensure at all times that the compliance with regards to safety and protection of the employers property are adhered to</t>
  </si>
  <si>
    <t>Disturbance</t>
  </si>
  <si>
    <t>The Service Provider must execute the Works with a minimum and acceptable of disturbance to premises.</t>
  </si>
  <si>
    <t>Works cleaning and clearing</t>
  </si>
  <si>
    <t xml:space="preserve">The Service Provider shall regularly clean and clear away all rubbish and excess materials as the Works proceed and leave the Works in a clean and satisfactory state for use and occupation in and satisfactory state for use and occupation in terms of the agreement. </t>
  </si>
  <si>
    <t>Vermin</t>
  </si>
  <si>
    <t xml:space="preserve">The Service Provider shall take all necessary precautions to keep the Works and site free from vermin and shall leave the Works vermin-free </t>
  </si>
  <si>
    <t>Occupational Health and Safety Act</t>
  </si>
  <si>
    <t>The Service Provider shall for the duration of this contract be deemed to be the mandatory Eskom for the purposes of the Occupational Health and Safety Act No. 85 of 1993, and he shall prior to taking occupation of the site satisfy Eskom by means of written representations that he has fully compiled with the relevant requirements of the said act.</t>
  </si>
  <si>
    <t>Acceptance by Eskom of the Service Provider's written representations in terms of the above shall constitute an agreement in writing to the arrangements and procedures between the parties to ensure compliance by the Contractor with the provision of the act referred to therein, for the purpose of section 37(2) of the said act.</t>
  </si>
  <si>
    <t>Eskom shall at all times have the right to summarily suspend the performance of the Contractor hereunder pending compliance by the Contractor with any requirement, regulation and direction referred to.</t>
  </si>
  <si>
    <t>Eskom shall be entitled to set off against any amount owed by Eskom to the service provider hereunder any loss or damage suffered by it as a result of the suspension of the contractors performance in the circumstances envisaged above.</t>
  </si>
  <si>
    <t>The tenderer shall price for all necessary items to comply with the Occupational Health and Safety Act Specification.</t>
  </si>
  <si>
    <t>SUPPLEMENTARY DOCUMENTATION</t>
  </si>
  <si>
    <t>Labour Record</t>
  </si>
  <si>
    <t xml:space="preserve">At the end of each week the Service Provider shall provide the Eskom ERE (Gauteng) Official with a written record, in schedule form, reflecting the number and description of tradesmen and labourers employed by him and all Sub-Contractors on the Works each day. </t>
  </si>
  <si>
    <t>Plant Record</t>
  </si>
  <si>
    <t xml:space="preserve">At the end of each week the Service Provider shall provide the Eskom ERE (Gauteng) Official with a written record, in schedule form, reflecting the number, type and capacity of all plant, excluding hand tools, currently used on the Works. </t>
  </si>
  <si>
    <t>Unauthorised Persons/ Workmen on Premises</t>
  </si>
  <si>
    <t xml:space="preserve">The Service Provider shall at all times strictly exclude all unauthorised persons from the Works and the site and shall set up notice boards to that effect. </t>
  </si>
  <si>
    <t>Safety Helmets and Protective Clothing</t>
  </si>
  <si>
    <t xml:space="preserve">The Service Provider shall take all necessary steps to ensure that all workmen employed on the Works comply with regulations regarding the wearing of appropriate PPE </t>
  </si>
  <si>
    <t>Media Releases, Advertising, etc.</t>
  </si>
  <si>
    <t xml:space="preserve">The Service Provider together with his Sub-Contractors shall not, without the written consent of the Employer, cause any statement or advertisement to be printed, screened or aired by the media. </t>
  </si>
  <si>
    <t>Manufacturer's Recommendations</t>
  </si>
  <si>
    <t>All commodities are to be handled, stored, used, applied and/or fixed in strict accordance with the manufacturer's instructions and recommendations and after consultation with the manufacturer's authorised representative.  Should these instructions and/ or recommendations conflict with other specified requirements the Facility Manager must be notified timeously.</t>
  </si>
  <si>
    <t>Commodities to be New</t>
  </si>
  <si>
    <t xml:space="preserve">All commodities, goods, articles or materials throughout the building are to be new so as to ensure that they are likewise in perfect condition when handed over at completion of the Work. </t>
  </si>
  <si>
    <t>Standard of Workmanship and Materials</t>
  </si>
  <si>
    <t xml:space="preserve">In the absence of detailed specifications for any item or items, National Building Regulations, the latest applicable South African Bureau of Standards Specification, or where such does not exist, then the latest applicable British Standard Specification shall apply. </t>
  </si>
  <si>
    <t>Removal and Making Good of Temporary Works, etc., on Completion</t>
  </si>
  <si>
    <t>The Service Provider shall remove all temporary Works, roads, services and the like used for this roads, services and the like used for this Contract and shall make good to the entire satisfaction of the Eskom ERE (Gauteng) Official any damage resulting therefrom.</t>
  </si>
  <si>
    <t>Signage</t>
  </si>
  <si>
    <t>All warning signage must be in English</t>
  </si>
  <si>
    <t>Environmental requirements</t>
  </si>
  <si>
    <t>All costs related to the compliance of the Environmental Requirements must be allowed for by the Contractor under this item</t>
  </si>
  <si>
    <t>Proprietary branded products</t>
  </si>
  <si>
    <t>The Service Provider shall take delivery of, handle, store, use, apply and/or fix all proprietary branded products in strict accordance with the manufacturer's instructions after consultation with the manufacturer's authorized representative.</t>
  </si>
  <si>
    <t>Contractors Responsibility</t>
  </si>
  <si>
    <t>The Employer, the Eskom ERE (Gauteng) Official and the other professional consultants shall not be responsible for any act or omission on the part of the Contractor which may result in any patent or latent defects, in materials or workmanship, breach or neglect of any local regulations.  The Service Provider shall at times be responsible for any such neglect, deviation or wrong act, whether the same discovered before or after the final certificate, or any other Certificate, has been is approved.</t>
  </si>
  <si>
    <t>Overtime</t>
  </si>
  <si>
    <t>Should overtime be required to be worked for any reason whatsoever, the costs of such overtime are to be borne by the Service Provider unless the Eskom ERE (Gauteng) Official has specifically authorized in writing, prior to the execution thereof, that costs for such overtime are to be borne by the Employer.</t>
  </si>
  <si>
    <t>Construction instructions</t>
  </si>
  <si>
    <t>Contract instructions issued on site are to be recorded in writing</t>
  </si>
  <si>
    <t>Daily Record Book</t>
  </si>
  <si>
    <t xml:space="preserve">The Contractor shall record in triplicate in a suitable A4 size triplicate book kept at the site, a daily record book of work done, all site visits by the Eskom ERE (Gauteng) Official and other professional personnel and all events affecting the Works, such as progress, issue of plans, breakdown of machinery, etc.  The labour, plant and material on site shall be recorded as well as work performed.  Entries must be made by the Contractor and must be signed and forwarded to the Eskom ERE (Gauteng) Official for his counter-signature on a daily basis. </t>
  </si>
  <si>
    <t>Special Works/Direct Contracts</t>
  </si>
  <si>
    <t xml:space="preserve"> The Employer shall have the right to employ other Contractors (hereinafter referred to as 'Direct Contractors') to execute any special or other  Works whether contained in this Contract or not, concurrently with the work  being executed under this contract.</t>
  </si>
  <si>
    <t>The Service Provider shall not be entitled to any percentage, profit or discount on the value of any work executed by 'Direct Contractor's . The Service Provider shall allow Direct Contractors, etc., to use, free of charge, the latrine accommodation and water and power supply on the site, and shall not in any way hinder or prevent the execution of their work.</t>
  </si>
  <si>
    <t>Guarantees and Maintenance Manuals</t>
  </si>
  <si>
    <t>The Service Provider shall obtain and hand over to the Eskom ERE (Gauteng) Official on Completion of any task or service, all relevant guarantees, any operating and maintenance instruction manuals, data or instructions required by the Eskom ERE (Gauteng) Official or provided by manufacturer's, suppliers or Sub-Contractors.</t>
  </si>
  <si>
    <t>The Service Provider shall ensure that all warranties and guarantees received are fully ceded to the Employer.</t>
  </si>
  <si>
    <t>The supply of all materials are deemed to include the following:</t>
  </si>
  <si>
    <t>Transport, conveying, cartage, carriage and delivery, etc.</t>
  </si>
  <si>
    <t>Taking delivery, unloading, storing, unpacking, hoisting or lowering and handling</t>
  </si>
  <si>
    <t>All applicable import taxes and duties.</t>
  </si>
  <si>
    <t>All obligations arising out of the Provisional Bills of Quantities, and all costs and charges deemed necessary for complying with the terms and conditions herein.</t>
  </si>
  <si>
    <t xml:space="preserve">The Service Provider shall remove all (except where specifically stated otherwise) temporary Works, roads, services and the like used for this Contract and shall make good to the entire satisfaction of the Eskom ERE (Gauteng) Official any damage resulting therefrom. </t>
  </si>
  <si>
    <t>Making Good</t>
  </si>
  <si>
    <t xml:space="preserve"> All materials and workmanship in building up, making good, etc., are to match existing and where new materials abut existing, they are to be neatly jointed to same. </t>
  </si>
  <si>
    <t xml:space="preserve"> 'Making good' existing work where disturbed or damaged shall mean the provision of the necessary new material to match existing and the necessary workmanship so that a complete restoration is achieved to the satisfaction of the Eskom ERE (Gauteng) Official.</t>
  </si>
  <si>
    <t>Making good' where abutting walls, etc., are removed, shall mean the provision of the necessary material and workmanship in filling the gaps to match surrounding finishes so that a complete and perfect surface, continuous with surrounding surfaces and matching of same, is obtained to the Eskom ERE (Gauteng) Official's satisfaction.</t>
  </si>
  <si>
    <t>Mode of Procedure</t>
  </si>
  <si>
    <t>Not withstanding anything to the contrary contained herein the Eskom ERE (Gauteng) Official at all times reserves the right to direct the order in which the various parts of the Contract are to be executed.  The Service Provider shall give priority to any individual section or portion of the Works that, in the opinion of the Eskom ERE (Gauteng) Official, requires to be expedited.</t>
  </si>
  <si>
    <t>Should it appear, in the Eskom ERE (Gauteng) Official's opinion, that work in any area is not being executed in accordance with the requirements of the Contract Programme, the Service Provider shall provide additional manpower and resources and shall work additional overtime and do everything else required to bring the work back to programme to the satisfaction of the Eskom ERE (Gauteng) Official and to the Contractor's cost</t>
  </si>
  <si>
    <t>Method Statement</t>
  </si>
  <si>
    <t>The Tenderer shall produce, when required to do so by the Eskom ERE (Gauteng) Official, a Method Statement outlining the methods of construction and labour and plant resources that he proposes to use in the execution of the Works.  Any approval given or observation made by the Eskom ERE (Gauteng) Official shall not relieve the Contractor of his sole responsibility to adopt the methods of construction and to provide the labour and plant resources necessary for the due and proper timeous execution of the Works.</t>
  </si>
  <si>
    <t>Encroachment</t>
  </si>
  <si>
    <t>During the course of the building operations, the Contractor shall be held entirely responsible for any encroachment onto any adjoining properties, buildings, etc., or servitudes and the cost of any remedial measures as required by the Eskom ERE (Gauteng) Official shall be borne by the Contractor</t>
  </si>
  <si>
    <t>SHE requirements</t>
  </si>
  <si>
    <t>The Service Provider shall take the necessary steps to ensure that all workmen employed on the Works comply with regulations regarding the wearing of Personal Protective Equipment as per Eskom's PPE Matrix.</t>
  </si>
  <si>
    <t>The Service Provider will provide mandatory OHS Training to all workmen before the commencement of the works. All Workers employed during the contract shall also receive training before gaining access to the site. e.g. SHE Representative, First Aid, Fire Fighting, risk assessment.</t>
  </si>
  <si>
    <t>The Service Provider shall provide task specific training to his employees where a specific task is to be undertaken during the works period e.g. Working at heights, Supervisory (OHS legal liability).</t>
  </si>
  <si>
    <t xml:space="preserve">The Service Provider must provide the necessary communication tools in the case of emergency, these tools must be kept on site. </t>
  </si>
  <si>
    <t xml:space="preserve">The Service Provider shall take the necessary provisions for an emergency. This includes First aid boxes, fire extinguisher and emergency alarm in the case of an emergency on site. These essentials must be stored in places that are easily accessible. </t>
  </si>
  <si>
    <t>The Service Provider must take the necessary steps to manage Incidents that occur on site. (meetings, training)</t>
  </si>
  <si>
    <t>The Service Provider is to appoint a competent person as a SHE Officer for the duration of the project. The SHE Officer must carry out all of the services and duties required.</t>
  </si>
  <si>
    <t>Item</t>
  </si>
  <si>
    <t>SHE legal training</t>
  </si>
  <si>
    <t>Transportation of dangerous goods</t>
  </si>
  <si>
    <t>Materials</t>
  </si>
  <si>
    <t xml:space="preserve">Percentage Mark Up =                    </t>
  </si>
  <si>
    <t>%</t>
  </si>
  <si>
    <t>Transport</t>
  </si>
  <si>
    <t>km</t>
  </si>
  <si>
    <t>TOTAL CARRIED TO FINAL SUMMARY</t>
  </si>
  <si>
    <t>SECTION NO. 2</t>
  </si>
  <si>
    <t>The Tenderer is referred to the relevant clauses in the latest edition of the Model Preambles for Trades and to the Supplementary Preambles.</t>
  </si>
  <si>
    <t>Scope of Works</t>
  </si>
  <si>
    <t>The tenderer is advised that the bills of quantities must be read in conjuction with the Scope of Works (Annexure A).</t>
  </si>
  <si>
    <t>m</t>
  </si>
  <si>
    <t>Rate only</t>
  </si>
  <si>
    <t>PREAMBLES</t>
  </si>
  <si>
    <t>SUPPLEMENTARY PREAMBLES</t>
  </si>
  <si>
    <t>The tenderer is advised that any rate that is required for new work must include the following breakdown:</t>
  </si>
  <si>
    <t>Material, labour, plant, wastage, transport and profit.</t>
  </si>
  <si>
    <t>Rate approvals:</t>
  </si>
  <si>
    <t>Rate approvals must be authorised by the Eskom ERE (GAUTENG) Official prior to work being carried out.</t>
  </si>
  <si>
    <t>FIRE APPLIANCES, ETC.</t>
  </si>
  <si>
    <t>"Everyway" hose reel complete with 30m rubber hose, chromium plated stopcock, shut-off nozzle and wall bracket</t>
  </si>
  <si>
    <t>Canvass cover for fire hose reel</t>
  </si>
  <si>
    <t>9kg Dry chemical powder fire extinguisher</t>
  </si>
  <si>
    <t>Annual service of 1.0kg 4.5kg Dry chemical powder fire extinguishers (No. x12)</t>
  </si>
  <si>
    <t>Annual service of 2.5kg Carbon-dioxide (CO2) fire extinguisher (No. x28)</t>
  </si>
  <si>
    <t>Annual service of 4.5kg Dry chemical powder fire extinguishers (No. x148)</t>
  </si>
  <si>
    <t>Annual service of 5kg Carbon-dioxide (CO2) fire extinguishers (No. x16)</t>
  </si>
  <si>
    <t>Annual service of  9kg Dry chemical powder fire extinguishers (No. x13)</t>
  </si>
  <si>
    <t>Annual service of  2.5kg Dry chemical powder fire extinguishers (No. x15)</t>
  </si>
  <si>
    <t>Annual service of 30m Fire hose reel (No. x64)</t>
  </si>
  <si>
    <t>Annual service of Fire hydrant (No. x25)</t>
  </si>
  <si>
    <t>Quarterly service and test the addressable fire panels including a written report (No. x1) (at Security building)</t>
  </si>
  <si>
    <t>Quarterly service and test the conventional fire panels including a written report (No. x16)</t>
  </si>
  <si>
    <t>Quarterly service and test the gas system fire panels including a written report (No. x1)</t>
  </si>
  <si>
    <t>Quarterly service and test the smoke and fire detectors (No. x2100)</t>
  </si>
  <si>
    <t>Quarterly inspection, service and test the CO2 fire suppression systems including a written report (No. x400)</t>
  </si>
  <si>
    <t>Quarterly inspection, service and test all break glass units including a written report (No. x200)</t>
  </si>
  <si>
    <t>Biannual service and test the PA System (Entire campus 39 buildings) including a written report (No. x4)</t>
  </si>
  <si>
    <t xml:space="preserve">Annual RAMRAD fire link licences </t>
  </si>
  <si>
    <t>Monthly test of fire signal to Fire department</t>
  </si>
  <si>
    <t>WATER TREATMENT PLANT</t>
  </si>
  <si>
    <t>Monthly maintenance of water treatment plant including a written report (No. x1)</t>
  </si>
  <si>
    <t>Monthly chemical and bacterial analysis tests on (waste water x3) samples (drinking water x 2 samples) (borehole x 9 samples)</t>
  </si>
  <si>
    <t>Earthing and Bonding</t>
  </si>
  <si>
    <t>Annual service and test the Earthing and Bonding System (Entire campus 39 buildings) including a written report (No. x1)</t>
  </si>
  <si>
    <t>PVC/SWA/PVC ECC stranded copper conductor drawn into sleeves and/or laid in trenches (excavation measured elsewhere)</t>
  </si>
  <si>
    <t>XLPE185 mm2 x 3 Core</t>
  </si>
  <si>
    <t>Cable terminations complete, including gland shrouds, lugs, number tags, tape, etc and connecting</t>
  </si>
  <si>
    <t>XLPE 185mm2 x 3 Core</t>
  </si>
  <si>
    <t>Cable joints complete, including gland shrouds, lugs, number tags, tape, etc and connecting, testing and phasing</t>
  </si>
  <si>
    <t>Testing, etc.</t>
  </si>
  <si>
    <t>Allow for the testing of the completed system and the issue of a SABS based Certificate of Compliance (No. x 300)</t>
  </si>
  <si>
    <t>Annual service of 300-500 kVA minisubTransformer including a written report (No. x11)</t>
  </si>
  <si>
    <t>Annual service of 300-500 kVA minisub  Dry type Transformer including a written report (No. x12)</t>
  </si>
  <si>
    <t>Annual service of distribution kiosk including a written report (No. x24)</t>
  </si>
  <si>
    <t>ESKOM HOLDINGS SOC LTD</t>
  </si>
  <si>
    <t>AIRCONDITIONING INSTALLATION</t>
  </si>
  <si>
    <t>Quarterly  service of Control Panels (All plantrooms - P1, P1A, P2, P3, P4, P5, P6 ,P7, P8, P9, LDC AHU Plant and LDC Chiller Plant) to identify defects, make minor adjustments or repairs including a written report (No. x 12)</t>
  </si>
  <si>
    <t>Bi- annual  service of Control Panels (All plantrooms - P1, P1A, P2, P3, P4, P5, P6 ,P7, P8, P9, LDC AHU Plant and LDC Chiller Plant)  to identify defects, make minor adjustments or repairs including a written report (No. x 12)</t>
  </si>
  <si>
    <t>Annual service of Control Panels (All plantrooms - P1, P1A, P2, P3, P4, P5, P6 ,P7, P8, P9, LDC AHU Plant and LDC Chiller Plant) to identify defects, make minor adjustments or repairs including a written report (No. x 12)</t>
  </si>
  <si>
    <t>Quarterly service of Pumps  and motor  combinations (All plantrooms) to identify defects, make minor adjustments or repairs including a written report (No. x 44)</t>
  </si>
  <si>
    <t>Annual (to include quarterly ) service of  Pumps  and motor  combinations (All plantrooms) to identify defects, make minor adjustments or repairs including a written report (No. x 44)</t>
  </si>
  <si>
    <r>
      <t>Quarterly service of ventilation fans and electric motor</t>
    </r>
    <r>
      <rPr>
        <strike/>
        <sz val="14"/>
        <rFont val="Arial Narrow"/>
        <family val="2"/>
      </rPr>
      <t>s</t>
    </r>
    <r>
      <rPr>
        <sz val="14"/>
        <rFont val="Arial Narrow"/>
        <family val="2"/>
      </rPr>
      <t xml:space="preserve"> combinations  to identify defects, make minor adjustments or repairs including a written report (No. x 53)</t>
    </r>
  </si>
  <si>
    <r>
      <t>Annual (to include quarterly) service of ventilation fans and electric motor</t>
    </r>
    <r>
      <rPr>
        <strike/>
        <sz val="14"/>
        <rFont val="Arial Narrow"/>
        <family val="2"/>
      </rPr>
      <t>s</t>
    </r>
    <r>
      <rPr>
        <sz val="14"/>
        <rFont val="Arial Narrow"/>
        <family val="2"/>
      </rPr>
      <t xml:space="preserve">  combinations to identify defects, make minor adjustments or repairs including a written report (No. x 53</t>
    </r>
    <r>
      <rPr>
        <sz val="11"/>
        <rFont val="Arial Narrow"/>
        <family val="2"/>
      </rPr>
      <t>)</t>
    </r>
  </si>
  <si>
    <t>Monthly Service but with weekly water inspections and treatment (All plantrooms) identify defects, make minor adjustments or repairs including a written report (No. x15 systems)</t>
  </si>
  <si>
    <t>Bi-annual Legionella tests (All plantrooms) to identify defects, make minor adjustments or repairs including a written report (No. x 10 systems)</t>
  </si>
  <si>
    <t>Monthly "Clean Air" service for filters (All plantrooms) to remove, replace, clean , make minor adjustments or repairs including a written report (No. CCV's x 200 and panel filters x 186)</t>
  </si>
  <si>
    <t xml:space="preserve">Monthly service with weekly site visits to identify defects, make minor adjustments or repairs for BMS </t>
  </si>
  <si>
    <t>Annual service to identify defects, make minor adjustments, repairs, calibrations, etc. for BMS</t>
  </si>
  <si>
    <t>Annual major service of  service of under ceiling mounted air conditioners (60000BTU) including a written report (No. x2) including a written report</t>
  </si>
  <si>
    <t>Annual major service of  service of ducted/hideaway mounted air conditioners (60000BTU) including a written report (No. x9)</t>
  </si>
  <si>
    <t xml:space="preserve">Quarterly service of Under counter Salad Bar fridges including a written report.   Main Kitchen and Dining rooms.
10 x (3 ½ door Under Counter Salad Bar Fridges)
</t>
  </si>
  <si>
    <t xml:space="preserve">Quarterly service of Under counter Bar fridges including a written report.   Main Kitchen and Dining Rooms:
7 x (Small Glass Door Bar Fridges)
2 x (3 Door Under Counter Bar Fridges)
LDC:
2 X (Under Counter Bar Fridges) - Bar Area
</t>
  </si>
  <si>
    <t xml:space="preserve">Quarterly service of Upright Freezers including a written report. Main Kitchen.
1 x (Upright Single Door Freezer)
1 x (Upright Single Door Blast Freezer )
LDC:
1 x (Upright Double Door Freezer ) - Kitchen
1 x (Upright Double Door Freezer ) – Store Area
</t>
  </si>
  <si>
    <t xml:space="preserve">Quarterly service of Upright Fridges including a written report. Main Kitchen.
3 x (Upright Double Door Fridges)
1 x (Upright Single Door Fridge)
9 x (Upright Stainless Steel Single Door Fridges)
LDC:
1 x (Upright Double Door Fridge) – Dining Room
1 x (Upright Double Door Fridge) – Kitchen
2 x (Upright Single Door Fridge) – Kitchen
1 x (Upright Double Door Fridge) – Store Area
</t>
  </si>
  <si>
    <t>Monthly Service of Air - Curtains in Main Kitchen (Looks like Mid/High Wall Split Units) including a written report.   ( x 26)</t>
  </si>
  <si>
    <t>Bi-Annual Service of Air - Curtains in Main Kitchen (Looks like Mid/High Wall Split Units) including a written report.   ( x 26)</t>
  </si>
  <si>
    <t xml:space="preserve">Monthly (to include weekly) service of Air-conditioners, Package Type Spit Unit (ducted) at Ian Mcrae, Congela and Khutala (No. x  3) </t>
  </si>
  <si>
    <t xml:space="preserve">Quarterly (to include weekly and monthly) service of Air-conditioners, Package Type Spit Unit (ducted) at Ian Mcrae, Congela and Khutala (No. x  3) </t>
  </si>
  <si>
    <t xml:space="preserve">Annual (to include weekly, monthly and quarterly) service of Air-conditioners, Package Type Spit Unit (ducted) at Ian Mcrae, Congela and Khutala (No. x  3) </t>
  </si>
  <si>
    <t xml:space="preserve">Monthly (to include weekly) service of Air-conditioners, Server Room Down Blow Spit Units at G7 (No. x  2) </t>
  </si>
  <si>
    <t xml:space="preserve">Annual (to incllude weekly and monthly) service of Air-conditioners, Server Room Down Blow Spit Units at G7 (No. x  2) </t>
  </si>
  <si>
    <t>Bi-Annual Cleaning and Securing of diffusers(air-outlets) supplied from Cental Plants in Main building, Simulator building and LDC. (No. x 1000)</t>
  </si>
  <si>
    <r>
      <rPr>
        <u/>
        <sz val="14"/>
        <rFont val="Arial"/>
        <family val="2"/>
      </rPr>
      <t>Bi-Annual.</t>
    </r>
    <r>
      <rPr>
        <sz val="14"/>
        <rFont val="Arial"/>
        <family val="2"/>
      </rPr>
      <t xml:space="preserve"> Cleaning the external(outside) side of exposed ducting and water pipes (500meter) and return-air grills (10) for HVAC in Main building, Simulator building, Colenso, Welding Workshop and bays and LDC as well as the Ventilator Fans(36) in the Workshops and High-bay. </t>
    </r>
  </si>
  <si>
    <t>Quarterly. Service of Air-Conditioning Heat Pumps for water heating of Geysers. (60000BTU x 3 Existing,to be replaced and x 44 Future installations.)</t>
  </si>
  <si>
    <t>Annual. Service of Air-Conditioning Heat Pumps for water heating of Geysers. (60000BTU x 3 Existing,to be replaced and x 44 Future installations.)</t>
  </si>
  <si>
    <t>DIESEL GENERATORS &amp; UNINTERRUPTABLE POWER SUPPLY</t>
  </si>
  <si>
    <t>DIESEL GENERATORS</t>
  </si>
  <si>
    <t>Monthly services:</t>
  </si>
  <si>
    <t>Annual services:</t>
  </si>
  <si>
    <t>Sundries</t>
  </si>
  <si>
    <t>Mark-up on oil supply to generator</t>
  </si>
  <si>
    <t>Run plant on load per call out</t>
  </si>
  <si>
    <t>SPRINKLER INSTALLATION</t>
  </si>
  <si>
    <t>Annual service of sprinkler valves including a written report (No. x9)</t>
  </si>
  <si>
    <t>Monthly inspect and repair fire spinkler valve rooms including a written report (No. x9)</t>
  </si>
  <si>
    <t>Annual service of pump room (Diesel) including a written report (No. x1)</t>
  </si>
  <si>
    <t>Monthly inspect and repair main fire spinkler pump and motors including a written report (No. x1 set)</t>
  </si>
  <si>
    <t xml:space="preserve">The total cost of remuneration per worker must not be paid lower than Government Gazzeted rates and must include the following items </t>
  </si>
  <si>
    <t>Basic Salary</t>
  </si>
  <si>
    <t>Leave pay</t>
  </si>
  <si>
    <t>Sick pay</t>
  </si>
  <si>
    <t>UIF</t>
  </si>
  <si>
    <t>COID</t>
  </si>
  <si>
    <t>Provident Fund</t>
  </si>
  <si>
    <t>Bonus</t>
  </si>
  <si>
    <t>NCCA</t>
  </si>
  <si>
    <t>Skill Levy</t>
  </si>
  <si>
    <t>Uniform</t>
  </si>
  <si>
    <t>Work to be done from Monday to Friday between 7:30am and 4pm:</t>
  </si>
  <si>
    <t>Artisan Carpenter (No. x1)</t>
  </si>
  <si>
    <t>Mobile Drain Rodding Set (As when required to be provided under the instruction of the Service Manager)</t>
  </si>
  <si>
    <t>4-Ton Truck - Day Rate</t>
  </si>
  <si>
    <t>Day</t>
  </si>
  <si>
    <t>Skyjack Mobile Boom Lift Type A - Day Rate</t>
  </si>
  <si>
    <t>Skyjack Mobile Boom Lift Type B - Day Rate</t>
  </si>
  <si>
    <t>Skyjack Mobile Boom Lift Type C - Day Rate</t>
  </si>
  <si>
    <t>OCCUPATION HYGIENE SURVEYS</t>
  </si>
  <si>
    <t xml:space="preserve">Conduct occupational hygiene surveys every two years including a written report </t>
  </si>
  <si>
    <t>BILL NO. 11</t>
  </si>
  <si>
    <t>CALL CENTRE OPERATION</t>
  </si>
  <si>
    <t>HOURLY RATE: GAUTENG</t>
  </si>
  <si>
    <t>The tenderer is advised that the following items are Labour Rates for items not covered in this Bills of Quantities.</t>
  </si>
  <si>
    <t>Tenderers are advised that all labour charges and transport charges must be procured from the closest to the effected site.</t>
  </si>
  <si>
    <t>Any call out work commenced during working hours and completed after normal working hours will be compensated by using normal working hour rates only.</t>
  </si>
  <si>
    <t>Any call out work commenced after normal working hours will be compensated by using after normal working hour rates only.</t>
  </si>
  <si>
    <t>Prior written approval must be received from the Eskom ERE (GAUTENG) Official prior to commencement of work.</t>
  </si>
  <si>
    <t>Valves</t>
  </si>
  <si>
    <t xml:space="preserve">Quarterly inspection of Pressure regulation valves (No. x46) </t>
  </si>
  <si>
    <t>Annual Service of Pressure regulation valves (No. x46)</t>
  </si>
  <si>
    <t>Quarterly inspections of Gate Valves</t>
  </si>
  <si>
    <t>Annual Service of Gate Valves</t>
  </si>
  <si>
    <t>Water Tower</t>
  </si>
  <si>
    <t>Quarterly inspections of water tower (No. x1)</t>
  </si>
  <si>
    <t>Annual Service of water tower (No. x1)</t>
  </si>
  <si>
    <t>750 litres geysers</t>
  </si>
  <si>
    <t>Quarterly inspections of 750 litres geyser (No. x57)</t>
  </si>
  <si>
    <t>Annual Service of 750 litres geyser  (No. x57)</t>
  </si>
  <si>
    <t>Mainline pipes</t>
  </si>
  <si>
    <t>Manhole</t>
  </si>
  <si>
    <t>Septic tank</t>
  </si>
  <si>
    <t>Annual service</t>
  </si>
  <si>
    <t>Gutters and downpipes</t>
  </si>
  <si>
    <t>Borehole pumps</t>
  </si>
  <si>
    <t>Annual testing of borehole pumps (No. x9)</t>
  </si>
  <si>
    <t>ITEM NO</t>
  </si>
  <si>
    <t>TASK ORDERS</t>
  </si>
  <si>
    <t>Rate</t>
  </si>
  <si>
    <t>TTD Date Amount</t>
  </si>
  <si>
    <t xml:space="preserve">TASK ORDER </t>
  </si>
  <si>
    <t>15 June to 15 July 2023</t>
  </si>
  <si>
    <t>CM0089 Repaire dish washer at Umgeni kitchen</t>
  </si>
  <si>
    <t>DKM0022 Overtime for servicing AHUs</t>
  </si>
  <si>
    <t>July -August 2023</t>
  </si>
  <si>
    <t xml:space="preserve">MR084 Pool Resurface </t>
  </si>
  <si>
    <t>MR111 Overtime</t>
  </si>
  <si>
    <t>15 AUG-15 SEPT 2023</t>
  </si>
  <si>
    <t>CM00104 -Fix DSTV at Kendal for EWAP</t>
  </si>
  <si>
    <t>CM00105- Overtime during EWAP</t>
  </si>
  <si>
    <t xml:space="preserve">CM00106 - Scaffolding to replace the LED panel at the main reception </t>
  </si>
  <si>
    <t>CM00107- Fix faulty PA system speaker at main gate security</t>
  </si>
  <si>
    <t xml:space="preserve">CM00031 - Back up power for medical center </t>
  </si>
  <si>
    <t>FR005 - Request for locksmith services at EAL</t>
  </si>
  <si>
    <t xml:space="preserve">MR114- Overtime </t>
  </si>
  <si>
    <t xml:space="preserve">MR109- Road marking and Ring road and parking </t>
  </si>
  <si>
    <t>TD007 - Conduct Illumination Survey</t>
  </si>
  <si>
    <t>MR117- Request for high access at POD1-4</t>
  </si>
  <si>
    <t>Installation of Light Panels LED x Qty @R450 each</t>
  </si>
  <si>
    <t>Retrofit of lights from Bulkhead to LED x Qty @450</t>
  </si>
  <si>
    <t>Installation of Boiler elements onnplant room</t>
  </si>
  <si>
    <t>Installation of Spot lights LED x Qty @R550</t>
  </si>
  <si>
    <t xml:space="preserve">Water tank repair compersation for project cost </t>
  </si>
  <si>
    <t xml:space="preserve">FR004 - Request to tint window at Edison  </t>
  </si>
  <si>
    <t>15 SEPT-15 OCT 2023</t>
  </si>
  <si>
    <t>DKM0031- P6 Plant room MEC controller to be replaced</t>
  </si>
  <si>
    <t xml:space="preserve">MR123 Repair kitchen leak </t>
  </si>
  <si>
    <t xml:space="preserve">LM 24/05/2023 </t>
  </si>
  <si>
    <t>15 OCT-15 NOV 2023</t>
  </si>
  <si>
    <t xml:space="preserve">CM0114 Replace fuses at the main building </t>
  </si>
  <si>
    <t>CM0117 Replace the burnt wires and fix the water leak in the oven at Umgeni Kitchen</t>
  </si>
  <si>
    <t>CM0120 Replace the breaker at  G7</t>
  </si>
  <si>
    <t>MR135 Replace missing sheets at Colenso roof</t>
  </si>
  <si>
    <t xml:space="preserve">MR127 Request for signage at the kitchen </t>
  </si>
  <si>
    <t>MR132 Repair water damaged kitchen unit at Inkandla Kitchen</t>
  </si>
  <si>
    <t>MR143 Request for signage at Inkandla</t>
  </si>
  <si>
    <t>MR144 Request for material</t>
  </si>
  <si>
    <t xml:space="preserve">MR0145 Supply of X2 3lever locks </t>
  </si>
  <si>
    <t>DKM0039 HVAC Overtime for pressure testing of vessles &amp; removing aircon</t>
  </si>
  <si>
    <t xml:space="preserve">CM 0047 Water tank repair compersation for project cost </t>
  </si>
  <si>
    <t xml:space="preserve">CM125 Swimming Pool New sucking system </t>
  </si>
  <si>
    <t>MR147 PPE for reqquirement per eskom</t>
  </si>
  <si>
    <t xml:space="preserve">CM102 Faulty gas kitchen equipment </t>
  </si>
  <si>
    <t>CM124 G7 Burned wire at distribution board</t>
  </si>
  <si>
    <t>DKM0041 servicing of splits units 9000BTU x50</t>
  </si>
  <si>
    <t>DKM0042 Servicing of Cold room and freezers</t>
  </si>
  <si>
    <t>LM 24/05/2023</t>
  </si>
  <si>
    <t>SUMMARY</t>
  </si>
  <si>
    <t>DKM0045 - HVAC team to work overtime to install air conditioning at Majuba accomodation</t>
  </si>
  <si>
    <t xml:space="preserve">DKM0046 - Reparing of coldroom no.7 at the kitchen, replacement of compressor </t>
  </si>
  <si>
    <t xml:space="preserve">CM0119 - Quarterly service for UPS </t>
  </si>
  <si>
    <t>FR008 - Installation of 7 locks in the office POD3</t>
  </si>
  <si>
    <t>FR007 - Installation of new locks at boadrooms at Sports Bar</t>
  </si>
  <si>
    <t>MR090 - Supply paint for Main Kitchen, GSK Office &amp; Main reception</t>
  </si>
  <si>
    <t>MR140 - Recoatong of the freezer according to the specification provided by Engineers</t>
  </si>
  <si>
    <t>15 NOV - 15 DEC 2023</t>
  </si>
  <si>
    <t xml:space="preserve">DKM0030-Installation of Walkin Freezers at stores Umgeni </t>
  </si>
  <si>
    <t xml:space="preserve">DKM0038-Fire Extinguisher Service </t>
  </si>
  <si>
    <t>CM00101- Replacem Batteries for LDC Generator</t>
  </si>
  <si>
    <t xml:space="preserve">TD0012 Servicing of Fire Detection system </t>
  </si>
  <si>
    <t>15 DEC to 15 JAN 2024</t>
  </si>
  <si>
    <t>MR023 Valves replacement project from Dec 15 th 2022 to 15 th Jan 2023</t>
  </si>
  <si>
    <t>15 JAN to 15 FEB 2024</t>
  </si>
  <si>
    <t>DKM0048 - Repairing of air handling unit plant room No 4</t>
  </si>
  <si>
    <t xml:space="preserve">CM00100 - Admin Generator coolant leaking </t>
  </si>
  <si>
    <t xml:space="preserve">CM0142 - POD2 Fire sprinkler water leak </t>
  </si>
  <si>
    <t xml:space="preserve">MR136 - Replacement of broken windows </t>
  </si>
  <si>
    <t>CM00138 - Survey the underground service at water treatment plant for generator back up</t>
  </si>
  <si>
    <t xml:space="preserve">CM049 - Flow meter at wastewater treatment plant </t>
  </si>
  <si>
    <t>MR150 Painting of workshop floors Pod 1 to 4 Qty 13391sqm with floor paint</t>
  </si>
  <si>
    <t xml:space="preserve">MR155 - Supply roof seal material to close roof leak </t>
  </si>
  <si>
    <t>DKM0049 - Overtime for repairing of airhandling unit plant room 4 perimeter</t>
  </si>
  <si>
    <t xml:space="preserve">CM0144- Lethabo power tripped </t>
  </si>
  <si>
    <t xml:space="preserve">CM0143 - Security main gate power tripped </t>
  </si>
  <si>
    <t>15 FEB - 15 MARCH 2024</t>
  </si>
  <si>
    <t xml:space="preserve">MR133 - Blinds at Medical centre &amp; Office </t>
  </si>
  <si>
    <t xml:space="preserve">CM00139 - Diagnose machines for generators </t>
  </si>
  <si>
    <t>CM0134 - Scaffolding for Kitchen storeroom</t>
  </si>
  <si>
    <t xml:space="preserve">DKM0055 - Major service of 9000BTU midwall spilt units </t>
  </si>
  <si>
    <t>MR159 - Tiling accomodation block</t>
  </si>
  <si>
    <t xml:space="preserve">CM0047 Water Tank repair and Service Fire Tank </t>
  </si>
  <si>
    <t>15 MARCH - 15 APRIL 2024</t>
  </si>
  <si>
    <t xml:space="preserve">CM00148-Fix or replace all faulty fire extinguishers </t>
  </si>
  <si>
    <t xml:space="preserve">MR167-Re enamel 9 bath tubs at Majuba </t>
  </si>
  <si>
    <t>CM0154- Survey the underground services at Kendal 1</t>
  </si>
  <si>
    <t>MR142- Request for repairing of the fence</t>
  </si>
  <si>
    <t xml:space="preserve">MR176 - Over time for painting main building &amp; Call out on Sunday for burst geyser at Matimba communal hall </t>
  </si>
  <si>
    <t>CM00161 Overtime for switching LV panel at LDC</t>
  </si>
  <si>
    <t>15 APRIL - 15 MAY 2024</t>
  </si>
  <si>
    <t xml:space="preserve">MR103 - Automated doors in the main building </t>
  </si>
  <si>
    <t xml:space="preserve">LK006- Repair water leak at Hi-Bay </t>
  </si>
  <si>
    <t xml:space="preserve">MR168 - Repair windows at accomodation </t>
  </si>
  <si>
    <t xml:space="preserve">MR178- Replace the cracked windows at Lapa </t>
  </si>
  <si>
    <t>MR217- Planned outage overtime</t>
  </si>
  <si>
    <t>15 MAY - 15 JUNE 2024</t>
  </si>
  <si>
    <t xml:space="preserve">PM002 - Overtime for servicing AHUS </t>
  </si>
  <si>
    <t>PM003 - Major service of the X67 9000BTU midwall spilt unit</t>
  </si>
  <si>
    <t>MR173 - Installation of aluminum doors at Colenso</t>
  </si>
  <si>
    <t>MR216 - Test fibre/wool textured material in Simulator building floor level 1 at Hall A - Photocopy room and floor level 2 at offices V45 - Ulundi Boardrom for asbestos</t>
  </si>
  <si>
    <t xml:space="preserve">MR222 Re-programming machine </t>
  </si>
  <si>
    <t xml:space="preserve">MR235- Tilt pan handle </t>
  </si>
  <si>
    <t xml:space="preserve">MR238- Replacement of dishwasher digital screen </t>
  </si>
  <si>
    <t xml:space="preserve">CM0129- Fix fault on the fire hydrant </t>
  </si>
  <si>
    <t xml:space="preserve">CM0155- Diagnose machine for generators </t>
  </si>
  <si>
    <t xml:space="preserve">CM0130- Fix and do annual service for roller doors </t>
  </si>
  <si>
    <t>Restore DSTV connection at Kendal block 1 2 &amp; 4</t>
  </si>
  <si>
    <t>LKO10 - Leaking pipe at Pod 2 Zebra</t>
  </si>
  <si>
    <t>MR150 Painting of workshop floors Pod 1 to 4 Qty 1516.67 sqm with floor paint Part 2</t>
  </si>
  <si>
    <t>MR259  Repairs on overhead streetlight on Ring Road</t>
  </si>
  <si>
    <t xml:space="preserve">CM0167 Fix street light outside the main gate </t>
  </si>
  <si>
    <t xml:space="preserve">CM0090 Pastry machine repairs </t>
  </si>
  <si>
    <t xml:space="preserve">MR258 Repairs on strobe light </t>
  </si>
  <si>
    <t xml:space="preserve">MR261 Overtime for Electricians 29 &amp; 30 June </t>
  </si>
  <si>
    <t xml:space="preserve">MR262 Replacing of wires on the burned contactors </t>
  </si>
  <si>
    <t>CM00165 Repair leaking underground fire pipes</t>
  </si>
  <si>
    <t>LK014 Water leaking at Simulator building P7</t>
  </si>
  <si>
    <t xml:space="preserve">MR211 Blinds replacement and repairs at Kriel &amp; Main building </t>
  </si>
  <si>
    <t xml:space="preserve">CM0147 Fire hose reel repairs </t>
  </si>
  <si>
    <t>LK0018 Overtime for plumbing team &amp; cleaning of stormwater drains using TLB</t>
  </si>
  <si>
    <t>MR260  Overtime for Tshwane boardroom</t>
  </si>
  <si>
    <t>PM00 - Major service of the X72 9000BTU midwall spilt unit</t>
  </si>
  <si>
    <t xml:space="preserve">MR269 Alignment of alunimun door </t>
  </si>
  <si>
    <t xml:space="preserve">CM00169- Fix meter panel No2 cable fault </t>
  </si>
  <si>
    <t>LK00121 Hiring jetting machine for Kriel block C</t>
  </si>
  <si>
    <t>15 JULY - 15 AUGUST 2024</t>
  </si>
  <si>
    <t>MR288 Reinstall Assa Abloy app programme on new desktop at main reception</t>
  </si>
  <si>
    <t>CM0170 Repair leaking Sprinkler at POD2</t>
  </si>
  <si>
    <t xml:space="preserve">LK21 Jetting Kendal &amp; Matimba </t>
  </si>
  <si>
    <t>LK024 Pipe burst at Kriel block G</t>
  </si>
  <si>
    <t>PM006 Calibration of cold room and walk in freezer</t>
  </si>
  <si>
    <t>CM0147 Replace the plinth at Sewer</t>
  </si>
  <si>
    <t>MR223 Blinds replacements at Umgeni Kitchen &amp; House 3</t>
  </si>
  <si>
    <t xml:space="preserve">MRBlinds replacement and repairs at Kriel &amp; Main building </t>
  </si>
  <si>
    <t>MR177 Service ovens at Umngeni Kitchen</t>
  </si>
  <si>
    <t xml:space="preserve">MR292 Oven Repairs </t>
  </si>
  <si>
    <t>MR299 Contactor for control at panel at the Kitchen (mwp)</t>
  </si>
  <si>
    <t>15 AUGUST - 15 SEPTEMBER 2024</t>
  </si>
  <si>
    <t>MR254 - Supply and install trellis door at Kriel block G</t>
  </si>
  <si>
    <t>MR278 - Supply and install broken windows at Lethabo, Matimba and Kendal</t>
  </si>
  <si>
    <t>MR280 - Alignment of Majuba aluminum enterance door</t>
  </si>
  <si>
    <t>MR284 - Supply and install two trelli door at POD2 ELectronic</t>
  </si>
  <si>
    <t xml:space="preserve">MR287- Replacement of aluminum door lapa </t>
  </si>
  <si>
    <t xml:space="preserve">MR289 - Supply and install DSTV decoder </t>
  </si>
  <si>
    <t>MR301- Supply and install toilet for male and female toilets X 3 at Main Building foyer area</t>
  </si>
  <si>
    <t>CM00180 - Reinstallation/repairs the filteration system at Swimming pool</t>
  </si>
  <si>
    <t xml:space="preserve">CM00168- Fix streetlight at Kriel Parking area </t>
  </si>
  <si>
    <t>MR279 - Supply and install tinted toilet windows at Majuba and Kendal</t>
  </si>
  <si>
    <t>MR300 - Supply and install sliding door at Kendal 109-126</t>
  </si>
  <si>
    <t xml:space="preserve">MR315 - Repairing of dishwasher at the Kitchen </t>
  </si>
  <si>
    <t xml:space="preserve">MR317 - Building of ramp at main building </t>
  </si>
  <si>
    <t xml:space="preserve">TD0016 - Chemical composition testing </t>
  </si>
  <si>
    <t>MR323 - Overtime 15 Aug -15 Sep</t>
  </si>
  <si>
    <t>Servicing of Cold room and freezers</t>
  </si>
  <si>
    <t xml:space="preserve"> CM0058 Fire door </t>
  </si>
  <si>
    <t>LK028 - Jetting kriel-Potrex and kenda, honeysucker for Kriel</t>
  </si>
  <si>
    <t>CM184 - Service for Simulator,Security and G7 UPS</t>
  </si>
  <si>
    <t>15 SEPTEMBER - 15 OCTOBER 2024</t>
  </si>
  <si>
    <t xml:space="preserve">CM0159 - Repair generators based on generator diagnose results </t>
  </si>
  <si>
    <t>MR227- Supply and install two steel double doors in sprinkler room at Umngeni Kitchen</t>
  </si>
  <si>
    <t xml:space="preserve">CM0086 - Repair the vandalized breakers </t>
  </si>
  <si>
    <t xml:space="preserve">CM188 - Annual service for 9000BTU Unit at LDC (44 Units) and Kriel (53 Units )   </t>
  </si>
  <si>
    <t>CM187- DSTV repairs for Matimba and Majuba</t>
  </si>
  <si>
    <t xml:space="preserve">Stormwater drainage cleaning, including chemical - Annually </t>
  </si>
  <si>
    <t xml:space="preserve">Help desk personnel (No. x2) Alternative helpdesk operator </t>
  </si>
  <si>
    <t>Bucket truck (Cherry picker)</t>
  </si>
  <si>
    <t xml:space="preserve">Crane Truck </t>
  </si>
  <si>
    <t xml:space="preserve">Scissor lift </t>
  </si>
  <si>
    <t xml:space="preserve">Vibration stamper </t>
  </si>
  <si>
    <t xml:space="preserve">Water draingage Pump </t>
  </si>
  <si>
    <t>Simulator- 500 kVA Volvo Generator including a written report</t>
  </si>
  <si>
    <t>Kitchen- 500 kVA Volvo Generator including a written report</t>
  </si>
  <si>
    <t xml:space="preserve">Admin 1- 500 kVA Volvo Generator including a written report </t>
  </si>
  <si>
    <t xml:space="preserve">Admin 2- 500 kVA Volvo Generator including a written report </t>
  </si>
  <si>
    <t xml:space="preserve">Annual service  of water treatment plant including a written report (No. x1) to be scoped </t>
  </si>
  <si>
    <t>Monthly service Trane Screw Chillers (Main Plants P1,P6 and LDC) to identify defects, make minor adjustments or repairs including a written report (No. x5)</t>
  </si>
  <si>
    <t>Annual service Trane Screw Chillers  (Main Plants P1, P6  and LDC) to identify defects, make minor adjustments or repairs including a written report (No. x5)</t>
  </si>
  <si>
    <t>Bi Annual service of  Chilled water make up and expansion tanks  (Main Plants P1A,P6,Simulator and LDC) to identify defects, make minor adjustments or repairs including a written report (No. x 5)</t>
  </si>
  <si>
    <t>Monthly service of Air handling units in the Main Admin,Simulator and LDC buildings including fans and motors to identify defects, make minor adjustments or repairs including a written report (No x 19)</t>
  </si>
  <si>
    <t>Quaterly (to include monthly) service of Air handling units including fans and motors to identify defects, make minor adjustments or repairs including a written report (No. x19)</t>
  </si>
  <si>
    <t>Annual (to include monthly) service Air handling units including fans and motors  to identify defects, make minor adjustments or repairs including a written report (No. x 19)</t>
  </si>
  <si>
    <t>Monthly service of Cooling Towers including associated motors and fans (P1 , P6 and LDC ) to identify defects, make minor adjustments or repairs including a written report (No. x 5)</t>
  </si>
  <si>
    <t>Quarterly (to include monthly) service of Cooling Towers including associated motors and fans (P1 , P6 and LDC) to identify defects, make minor adjustments or repairs including a written report (No. x 5)</t>
  </si>
  <si>
    <t>Bi-annual (to include monthly and quarterly) service of Cooling Towers including associated motors and fans (P1 ,  P6 and LDC) to identify defects, make minor adjustments or repairs including a written report (No. x 5)</t>
  </si>
  <si>
    <t>Annual (to include monthly, quarterly and Bi - Annual)  service of Cooling Towers including associated motors and fans (P1,  P6 and LDC) to identify defects, make minor adjustments or repairs including a written report (No. x 5 )</t>
  </si>
  <si>
    <t>Bi-Annual service of 4 x Boilers (P1 and P6), 2 x hot water make up &amp; expansion tank(P1 and P6) and 1 x Hot water open expansion vessel (P1 and P6), 2 x Hot water closed expansion vessel (P1 ad P6) including  2 x heat exchanger (P1 and P6) to identify defects, make minor adjustments or repairs including a written report</t>
  </si>
  <si>
    <t>Quarterly minor service of Mid/High wall mounted air conditioners (9000BTU X 266) (12000BTU x 179) including a written report (No. x 445)</t>
  </si>
  <si>
    <t xml:space="preserve">Annual major service of  service of under ceiling mounted air conditioners (36000BTU) including a written report (No. x35) </t>
  </si>
  <si>
    <t>Annual major service of  service of under ceiling mounted air conditioners (48000BTU) including a written report (No. x9)</t>
  </si>
  <si>
    <t xml:space="preserve"> Annualy Caliberation x11</t>
  </si>
  <si>
    <t>Annual major service of  service of  air conditioners (9000BTU X 266) (12000BTU) including a written report (No. x 445)</t>
  </si>
  <si>
    <t xml:space="preserve">Annual major service of  service of  air conditioners (18000BTU) including a written report (No. x80) </t>
  </si>
  <si>
    <t>Annual major service of  service of  air conditioners (24000BTU) including a written report (No. x52)</t>
  </si>
  <si>
    <t>WWT- 200KvA - Generator including written report</t>
  </si>
  <si>
    <t>Monthly  service of distribution kiosk including a written report (No. x24)</t>
  </si>
  <si>
    <t>Monthly  service of 300-500 kVA minisub  Dry type Transformer including a written report (No. x12)</t>
  </si>
  <si>
    <t>Monthly service of 300-500 kVA minisubTransformer including a written report (No. x11)</t>
  </si>
  <si>
    <t>Quartely service earth leakage testing including written report Workshops 1 to 4(No. x88)</t>
  </si>
  <si>
    <t>Annual Jetting Mainline Pipes from the main gate to the sewer (report including camera inspection photos) Quaterly</t>
  </si>
  <si>
    <t xml:space="preserve">G7 Sever room- 250 Kva Doosen  Generator including a written report (No. x1) </t>
  </si>
  <si>
    <t xml:space="preserve">Security Main Gate - 50 kVA Grey Hi-Bay  Generator including a written report - </t>
  </si>
  <si>
    <t>LDC 880kVA Generator including a written report (No. x1)</t>
  </si>
  <si>
    <t xml:space="preserve">
 Simulator- 500 kVA Volvo Generator including a written report</t>
  </si>
  <si>
    <t>Quartely service UPS  including written report Workshops 1 to 4 (No. x 3)</t>
  </si>
  <si>
    <t>Electrician (No. x 3)</t>
  </si>
  <si>
    <t>Assistant/Semi-skilled Artisan Electrician (No. x 3 )</t>
  </si>
  <si>
    <t>Artisan HVAC technician (No. x 3 )</t>
  </si>
  <si>
    <t>Assistants to HVAC technician (No. x 3 )</t>
  </si>
  <si>
    <t xml:space="preserve">Artisan Plumbers (No. x 3) </t>
  </si>
  <si>
    <t>Assistant Plumber (No. x 3 )</t>
  </si>
  <si>
    <t>Artisa painter Wet &amp; Dry  (no x 1)</t>
  </si>
  <si>
    <t xml:space="preserve">Handyman (No. x6) - Painting, Tiling, Flooring and Carpentry </t>
  </si>
  <si>
    <t>Mobile High Pressure Drain and Pipe Cleaner (As when required to be provided under the instruction of the Service Manager)</t>
  </si>
  <si>
    <t xml:space="preserve">Pool assisstance </t>
  </si>
  <si>
    <t>SHE Compliance/ SHE costing for the site</t>
  </si>
  <si>
    <t>Annually</t>
  </si>
  <si>
    <t>SHE officer on site per month (NQF Level 6 &amp; SACPCMC)</t>
  </si>
  <si>
    <t>Legal liability (management and SHEQ prac)</t>
  </si>
  <si>
    <t>Fire fighting X3</t>
  </si>
  <si>
    <t>RCAT (for mangement,supervisors, team leaders &amp; SHE Rep) X3</t>
  </si>
  <si>
    <t>Emergency preparedness (Evacuation warden) X1</t>
  </si>
  <si>
    <t xml:space="preserve">HIRA (for mangement,she officer supervisors, team leaders) X3 </t>
  </si>
  <si>
    <t>OHS Supervisory training (16.2 &amp; Safety Officer &amp; Team leader) X3</t>
  </si>
  <si>
    <t xml:space="preserve">Handling of Hazardous chemicals X4 </t>
  </si>
  <si>
    <t xml:space="preserve">Annually </t>
  </si>
  <si>
    <t>Oil spill training X2</t>
  </si>
  <si>
    <t>Cleaning of gutters and downpipes every six month -  rate per meter</t>
  </si>
  <si>
    <t xml:space="preserve">Annual </t>
  </si>
  <si>
    <t>Cleaning of manholes every six month X80</t>
  </si>
  <si>
    <t>Supply 1.5kg  Dry chemical powder fire extinguisher</t>
  </si>
  <si>
    <t xml:space="preserve">Extinguishers on Eskom fleet </t>
  </si>
  <si>
    <t>Supply 2.5kg Carbon-dioxide (CO2) fire extinguisher</t>
  </si>
  <si>
    <t>Supply 4.5kg Dry chemical powder fire extinguisher</t>
  </si>
  <si>
    <t>Supply 5kg Carbon-dioxide (CO2) fire extinguisher</t>
  </si>
  <si>
    <t>9L Water mist fire extinguisher</t>
  </si>
  <si>
    <t>Quaterly testing of PLC at waste water treatment plant</t>
  </si>
  <si>
    <t>Presure testing fire equipment (as and when required)</t>
  </si>
  <si>
    <t>Refill fire equipment (as and when required)</t>
  </si>
  <si>
    <t>Service of water treatment plant geabox, motors and pumps annually including a written report (No. x1)</t>
  </si>
  <si>
    <t>per sample</t>
  </si>
  <si>
    <t xml:space="preserve">Noise </t>
  </si>
  <si>
    <t xml:space="preserve">Illumination - per sample </t>
  </si>
  <si>
    <t xml:space="preserve">Indoor air quality - per sample </t>
  </si>
  <si>
    <t xml:space="preserve">Ergonomics - per sample </t>
  </si>
  <si>
    <t xml:space="preserve">Asbestos- per sample </t>
  </si>
  <si>
    <t xml:space="preserve">Provision of turf utility vehicles per discipline, including fuel X 4 (Electrical Golf Carts ) </t>
  </si>
  <si>
    <t xml:space="preserve">Smoke detectors replacement </t>
  </si>
  <si>
    <t xml:space="preserve">Annual service of  Gas supression system </t>
  </si>
  <si>
    <t>Monthly maintenance of swimming pool and control system  (175000litre) including a written PH report  (No. x1)</t>
  </si>
  <si>
    <t>11kv  HV switching during working hours 08:00 to 17:00 (HV Swiching as and when required)</t>
  </si>
  <si>
    <t>11kv  HV switching after working hours including weekends and holidays17:01 to 07:59 ( HV Swiching as and when required) ( provide detailed report )</t>
  </si>
  <si>
    <t xml:space="preserve">Plumbing and Drainage </t>
  </si>
  <si>
    <t>Civil Works and Mechanical</t>
  </si>
  <si>
    <t xml:space="preserve">Electrical and UPS </t>
  </si>
  <si>
    <t xml:space="preserve">Wastewater treatment and Sewerage </t>
  </si>
  <si>
    <t xml:space="preserve">Diesel Generator and Storage Tanks </t>
  </si>
  <si>
    <t>Water Reticulation Systems</t>
  </si>
  <si>
    <t>Electrical services (MV, LV equipment, Standby Power System)</t>
  </si>
  <si>
    <t>Solar Power Maintenance</t>
  </si>
  <si>
    <t>Lifting Equipment Services</t>
  </si>
  <si>
    <t>REACTIVE MAINTENANCE</t>
  </si>
  <si>
    <t>Bi-annual</t>
  </si>
  <si>
    <t>Annual</t>
  </si>
  <si>
    <t>Infra red inspection for all plant DB and building distribution(No x134) Quartely</t>
  </si>
  <si>
    <t>Infra red inspection plantrooms (11 control panels ) Quartely</t>
  </si>
  <si>
    <t>PROVISIONAL SUM</t>
  </si>
  <si>
    <t>PS</t>
  </si>
  <si>
    <t>Cost of transport/ travelling (Toll Fees to be allowed for in tendered rates)</t>
  </si>
  <si>
    <t>NEC</t>
  </si>
  <si>
    <t xml:space="preserve">Building Management System (BMS) </t>
  </si>
  <si>
    <t xml:space="preserve">Heating,Ventilation and Air Conditioners System (HVAC) </t>
  </si>
  <si>
    <t xml:space="preserve">General Building Maintenance </t>
  </si>
  <si>
    <t>Fire Protection, Sprinkler  and Gas supression Systems</t>
  </si>
  <si>
    <t>Work to be done as per the recommended frequencies and as an when required.</t>
  </si>
  <si>
    <t>Quaterly</t>
  </si>
  <si>
    <t>Annualy</t>
  </si>
  <si>
    <t>Quartely</t>
  </si>
  <si>
    <t>Rates for Procurement of Hygiene Equipment (As when required)</t>
  </si>
  <si>
    <t>Electrical Cables (PROVISIONAL)</t>
  </si>
  <si>
    <t>XLPE185mm2 x 3 Core</t>
  </si>
  <si>
    <t>Testing and service of Satellite TV services per accomodation unit including a written report</t>
  </si>
  <si>
    <t>item</t>
  </si>
  <si>
    <t>Bi-annually</t>
  </si>
  <si>
    <t>Items</t>
  </si>
  <si>
    <r>
      <rPr>
        <b/>
        <sz val="14"/>
        <rFont val="Arial"/>
        <family val="2"/>
      </rPr>
      <t>3 times yearly</t>
    </r>
    <r>
      <rPr>
        <sz val="14"/>
        <rFont val="Arial"/>
        <family val="2"/>
      </rPr>
      <t xml:space="preserve"> minor service of  air conditioners (18000BTU) including a written report (No. x52)</t>
    </r>
  </si>
  <si>
    <r>
      <rPr>
        <b/>
        <sz val="14"/>
        <rFont val="Arial"/>
        <family val="2"/>
      </rPr>
      <t>3 times quartely</t>
    </r>
    <r>
      <rPr>
        <sz val="14"/>
        <rFont val="Arial"/>
        <family val="2"/>
      </rPr>
      <t xml:space="preserve">  minor service of air conditioners (24000BTU) including a written report (No. x52)</t>
    </r>
  </si>
  <si>
    <r>
      <rPr>
        <b/>
        <sz val="14"/>
        <rFont val="Arial"/>
        <family val="2"/>
      </rPr>
      <t>3 times Quaterly</t>
    </r>
    <r>
      <rPr>
        <sz val="14"/>
        <rFont val="Arial"/>
        <family val="2"/>
      </rPr>
      <t xml:space="preserve"> minor service of under ceiling mounted air conditioners (36000BTU) including a written report (No. x35)</t>
    </r>
  </si>
  <si>
    <r>
      <rPr>
        <b/>
        <sz val="14"/>
        <rFont val="Arial"/>
        <family val="2"/>
      </rPr>
      <t>3 times Quaterly</t>
    </r>
    <r>
      <rPr>
        <sz val="14"/>
        <rFont val="Arial"/>
        <family val="2"/>
      </rPr>
      <t xml:space="preserve"> minor service of under ceiling mounted air conditioners (48000BTU) including a written report (No. x9)</t>
    </r>
  </si>
  <si>
    <r>
      <rPr>
        <b/>
        <sz val="14"/>
        <rFont val="Arial"/>
        <family val="2"/>
      </rPr>
      <t>3 times Quaterly</t>
    </r>
    <r>
      <rPr>
        <sz val="14"/>
        <rFont val="Arial"/>
        <family val="2"/>
      </rPr>
      <t xml:space="preserve"> minor service of under ceiling mounted air conditioners (60000BTU) including a written report (No. x2)</t>
    </r>
  </si>
  <si>
    <r>
      <rPr>
        <b/>
        <sz val="14"/>
        <rFont val="Arial"/>
        <family val="2"/>
      </rPr>
      <t xml:space="preserve">3 times yearly </t>
    </r>
    <r>
      <rPr>
        <sz val="14"/>
        <rFont val="Arial"/>
        <family val="2"/>
      </rPr>
      <t>minor service of ducted/hideaway mounted air conditioners (60000BTU) including a written report (No. x9)</t>
    </r>
  </si>
  <si>
    <r>
      <rPr>
        <b/>
        <sz val="14"/>
        <rFont val="Arial"/>
        <family val="2"/>
      </rPr>
      <t xml:space="preserve">3 times Yearly </t>
    </r>
    <r>
      <rPr>
        <sz val="14"/>
        <rFont val="Arial"/>
        <family val="2"/>
      </rPr>
      <t>pressure vessel testing at (P1 and P6 and LDC) on 4 x Boilers, 2 x Hot water closed expansion vessels and 4 x Air-compressors for statutory compliance.</t>
    </r>
  </si>
  <si>
    <t>Provision of additional labour and equipments as and when required</t>
  </si>
  <si>
    <t>First aid and first aid (level 2) X2</t>
  </si>
  <si>
    <t>Water dispensors - Quarterly inspections of 750 litres geyser (No. x61)</t>
  </si>
  <si>
    <t>Hydroboilers -  Annual service No. ( 53 )</t>
  </si>
  <si>
    <t>Annual service of Security parameter fence/ clear view and street lights including a written report (No. x 111)</t>
  </si>
  <si>
    <t>Servicing walkin freezer x2 Quaterly</t>
  </si>
  <si>
    <t xml:space="preserve">Security Main Gate - 50 kVA Grey  Generator including a written report - </t>
  </si>
  <si>
    <t>Installation of Satellite TV Services per accomodation unit complete</t>
  </si>
  <si>
    <t>Annual service of Smoke detectors (At centralized zone)</t>
  </si>
  <si>
    <t>Coldrooms service x10 (Bi-annually)</t>
  </si>
  <si>
    <t>Run Generator plant on load per call out</t>
  </si>
  <si>
    <t>SECTION NO. 3</t>
  </si>
  <si>
    <t>SECTION NO. 4</t>
  </si>
  <si>
    <t>SECTION NO. 5</t>
  </si>
  <si>
    <t>SECTION NO. 6</t>
  </si>
  <si>
    <t>SECTION NO. 7</t>
  </si>
  <si>
    <t>SECTION NO. 8</t>
  </si>
  <si>
    <t>SECTION NO. 9</t>
  </si>
  <si>
    <t>SECTION NO. 10</t>
  </si>
  <si>
    <t>SECTION NO. 11</t>
  </si>
  <si>
    <t>VAT @ 15.5%</t>
  </si>
  <si>
    <t>Allow provisional sum of R10 000 000 (Ten million Rand) for all Rate only items by the contractor, to be used only from the Service Manager instruction. (Rates provided on the rate only item shall be used)
(Reactive maintenance)
Building Management System (BMS) 
Heating,Ventilation and Air Conditioners System (HVAC) 
Plumbing and Drainage 
Civil Works and Mechanical
Electrical and UPS 
General Building Maintenance 
Fire Protection, Sprinkler  and Gas supression Systems
Wastewater treatment and Sewerage 
Diesel Generator and Storage Tanks 
Water Reticulation Systems
Electrical services (MV, LV equipment, Standby Power System)
Solar Power Maintenance
Lifting Equipment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</si>
</sst>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0.00_-;\-&quot;R&quot;* #,##0.00_-;_-&quot;R&quot;* &quot;-&quot;??_-;_-@_-"/>
    <numFmt numFmtId="43" formatCode="_-* #,##0.00_-;\-* #,##0.00_-;_-* &quot;-&quot;??_-;_-@_-"/>
    <numFmt numFmtId="164" formatCode="_ &quot;R&quot;\ * #,##0.00_ ;_ &quot;R&quot;\ * \-#,##0.00_ ;_ &quot;R&quot;\ * &quot;-&quot;??_ ;_ @_ "/>
    <numFmt numFmtId="165" formatCode="_ * #,##0.00_ ;_ * \-#,##0.00_ ;_ * &quot;-&quot;??_ ;_ @_ "/>
    <numFmt numFmtId="166" formatCode="_ * #,##0_ ;_ * \-#,##0_ ;_ * &quot;-&quot;??_ ;_ @_ "/>
    <numFmt numFmtId="167" formatCode="dd\-mmm\-yy_)"/>
    <numFmt numFmtId="168" formatCode="_ [$R-1C09]\ * #,##0.00_ ;_ [$R-1C09]\ * \-#,##0.00_ ;_ [$R-1C09]\ * &quot;-&quot;??_ ;_ @_ "/>
    <numFmt numFmtId="169" formatCode="_-* #,##0.00\ _F_-;\-* #,##0.00\ _F_-;_-* &quot;-&quot;??\ _F_-;_-@_-"/>
    <numFmt numFmtId="170" formatCode="_-* #,##0_-;\-* #,##0_-;_-* &quot;-&quot;??_-;_-@_-"/>
  </numFmts>
  <fonts count="40" x14ac:knownFonts="1">
    <font>
      <sz val="11"/>
      <color theme="1"/>
      <name val="Calibri"/>
      <family val="2"/>
      <scheme val="minor"/>
    </font>
    <font>
      <sz val="11"/>
      <color theme="1"/>
      <name val="Calibri"/>
      <family val="2"/>
      <scheme val="minor"/>
    </font>
    <font>
      <sz val="14"/>
      <name val="Arial"/>
      <family val="2"/>
    </font>
    <font>
      <b/>
      <sz val="10"/>
      <color theme="0"/>
      <name val="Arial"/>
      <family val="2"/>
    </font>
    <font>
      <sz val="10"/>
      <name val="Arial"/>
      <family val="2"/>
    </font>
    <font>
      <sz val="14"/>
      <color theme="0"/>
      <name val="Arial"/>
      <family val="2"/>
    </font>
    <font>
      <b/>
      <sz val="14"/>
      <name val="Arial"/>
      <family val="2"/>
    </font>
    <font>
      <u/>
      <sz val="14"/>
      <name val="Arial"/>
      <family val="2"/>
    </font>
    <font>
      <b/>
      <u/>
      <sz val="14"/>
      <name val="Arial"/>
      <family val="2"/>
    </font>
    <font>
      <b/>
      <sz val="14"/>
      <color theme="0"/>
      <name val="Arial"/>
      <family val="2"/>
    </font>
    <font>
      <sz val="10"/>
      <name val="Helv"/>
    </font>
    <font>
      <b/>
      <sz val="14"/>
      <color rgb="FFFF0000"/>
      <name val="Arial"/>
      <family val="2"/>
    </font>
    <font>
      <sz val="14"/>
      <color theme="1"/>
      <name val="Arial"/>
      <family val="2"/>
    </font>
    <font>
      <sz val="14"/>
      <color indexed="8"/>
      <name val="Arial"/>
      <family val="2"/>
    </font>
    <font>
      <sz val="11"/>
      <color indexed="8"/>
      <name val="Calibri"/>
      <family val="2"/>
    </font>
    <font>
      <sz val="10"/>
      <name val="Arial Narrow"/>
      <family val="2"/>
    </font>
    <font>
      <sz val="14"/>
      <name val="Arial Narrow"/>
      <family val="2"/>
    </font>
    <font>
      <b/>
      <u/>
      <sz val="14"/>
      <color indexed="8"/>
      <name val="Arial"/>
      <family val="2"/>
    </font>
    <font>
      <b/>
      <sz val="14"/>
      <color indexed="8"/>
      <name val="Arial"/>
      <family val="2"/>
    </font>
    <font>
      <sz val="14"/>
      <color indexed="10"/>
      <name val="Arial"/>
      <family val="2"/>
    </font>
    <font>
      <b/>
      <sz val="9"/>
      <color indexed="81"/>
      <name val="Tahoma"/>
      <family val="2"/>
    </font>
    <font>
      <sz val="9"/>
      <color indexed="81"/>
      <name val="Tahoma"/>
      <family val="2"/>
    </font>
    <font>
      <b/>
      <sz val="10"/>
      <name val="Arial Narrow"/>
      <family val="2"/>
    </font>
    <font>
      <b/>
      <i/>
      <sz val="14"/>
      <name val="Arial"/>
      <family val="2"/>
    </font>
    <font>
      <u/>
      <sz val="14"/>
      <color indexed="8"/>
      <name val="Arial"/>
      <family val="2"/>
    </font>
    <font>
      <sz val="11"/>
      <name val="Arial Narrow"/>
      <family val="2"/>
    </font>
    <font>
      <strike/>
      <sz val="14"/>
      <name val="Arial Narrow"/>
      <family val="2"/>
    </font>
    <font>
      <b/>
      <u/>
      <sz val="11"/>
      <color indexed="8"/>
      <name val="Arial Narrow"/>
      <family val="2"/>
    </font>
    <font>
      <sz val="12"/>
      <color theme="1"/>
      <name val="Arial"/>
      <family val="2"/>
    </font>
    <font>
      <b/>
      <sz val="11"/>
      <color indexed="8"/>
      <name val="Arial"/>
      <family val="2"/>
    </font>
    <font>
      <b/>
      <sz val="11"/>
      <name val="Arial Narrow"/>
      <family val="2"/>
    </font>
    <font>
      <b/>
      <sz val="11"/>
      <color indexed="8"/>
      <name val="Arial Narrow"/>
      <family val="2"/>
    </font>
    <font>
      <sz val="11"/>
      <color indexed="8"/>
      <name val="Arial Narrow"/>
      <family val="2"/>
    </font>
    <font>
      <sz val="11"/>
      <color theme="1"/>
      <name val="Arial Narrow"/>
      <family val="2"/>
    </font>
    <font>
      <sz val="14"/>
      <color rgb="FFFF0000"/>
      <name val="Arial"/>
      <family val="2"/>
    </font>
    <font>
      <sz val="11"/>
      <color indexed="8"/>
      <name val="Arial"/>
      <family val="2"/>
    </font>
    <font>
      <sz val="12"/>
      <color theme="1"/>
      <name val="Arial Narrow"/>
      <family val="2"/>
    </font>
    <font>
      <sz val="8"/>
      <name val="Calibri"/>
      <family val="2"/>
      <scheme val="minor"/>
    </font>
    <font>
      <b/>
      <sz val="10"/>
      <name val="Arial"/>
      <family val="2"/>
    </font>
    <font>
      <b/>
      <u/>
      <sz val="20"/>
      <name val="Arial"/>
      <family val="2"/>
    </font>
  </fonts>
  <fills count="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s>
  <borders count="7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8"/>
      </left>
      <right style="thin">
        <color indexed="64"/>
      </right>
      <top style="thin">
        <color auto="1"/>
      </top>
      <bottom style="medium">
        <color auto="1"/>
      </bottom>
      <diagonal/>
    </border>
    <border>
      <left/>
      <right/>
      <top style="thin">
        <color auto="1"/>
      </top>
      <bottom style="medium">
        <color auto="1"/>
      </bottom>
      <diagonal/>
    </border>
    <border>
      <left style="double">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right style="thin">
        <color indexed="64"/>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double">
        <color auto="1"/>
      </left>
      <right style="thin">
        <color auto="1"/>
      </right>
      <top style="thin">
        <color auto="1"/>
      </top>
      <bottom style="double">
        <color auto="1"/>
      </bottom>
      <diagonal/>
    </border>
    <border>
      <left style="thin">
        <color indexed="64"/>
      </left>
      <right style="thin">
        <color indexed="64"/>
      </right>
      <top/>
      <bottom/>
      <diagonal/>
    </border>
    <border>
      <left style="double">
        <color auto="1"/>
      </left>
      <right style="thin">
        <color indexed="64"/>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8"/>
      </left>
      <right/>
      <top/>
      <bottom/>
      <diagonal/>
    </border>
    <border>
      <left style="thin">
        <color indexed="8"/>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8"/>
      </left>
      <right style="thin">
        <color indexed="8"/>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style="hair">
        <color auto="1"/>
      </top>
      <bottom style="hair">
        <color auto="1"/>
      </bottom>
      <diagonal/>
    </border>
    <border>
      <left/>
      <right/>
      <top style="medium">
        <color indexed="64"/>
      </top>
      <bottom style="hair">
        <color indexed="64"/>
      </bottom>
      <diagonal/>
    </border>
    <border>
      <left/>
      <right/>
      <top style="hair">
        <color indexed="64"/>
      </top>
      <bottom/>
      <diagonal/>
    </border>
    <border>
      <left style="thin">
        <color auto="1"/>
      </left>
      <right style="thin">
        <color auto="1"/>
      </right>
      <top/>
      <bottom/>
      <diagonal/>
    </border>
    <border>
      <left style="double">
        <color auto="1"/>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auto="1"/>
      </right>
      <top/>
      <bottom/>
      <diagonal/>
    </border>
    <border>
      <left style="thin">
        <color indexed="64"/>
      </left>
      <right style="thin">
        <color indexed="8"/>
      </right>
      <top/>
      <bottom/>
      <diagonal/>
    </border>
    <border>
      <left style="thin">
        <color auto="1"/>
      </left>
      <right style="thin">
        <color auto="1"/>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indexed="64"/>
      </right>
      <top/>
      <bottom/>
      <diagonal/>
    </border>
    <border>
      <left style="thin">
        <color auto="1"/>
      </left>
      <right style="thin">
        <color auto="1"/>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top/>
      <bottom/>
      <diagonal/>
    </border>
    <border>
      <left style="thin">
        <color auto="1"/>
      </left>
      <right style="thin">
        <color auto="1"/>
      </right>
      <top/>
      <bottom/>
      <diagonal/>
    </border>
    <border>
      <left style="thin">
        <color indexed="8"/>
      </left>
      <right style="thin">
        <color indexed="64"/>
      </right>
      <top/>
      <bottom/>
      <diagonal/>
    </border>
    <border>
      <left style="thin">
        <color indexed="8"/>
      </left>
      <right style="thin">
        <color indexed="8"/>
      </right>
      <top/>
      <bottom/>
      <diagonal/>
    </border>
  </borders>
  <cellStyleXfs count="28">
    <xf numFmtId="0" fontId="0" fillId="0" borderId="0"/>
    <xf numFmtId="43" fontId="1" fillId="0" borderId="0" applyFont="0" applyFill="0" applyBorder="0" applyAlignment="0" applyProtection="0"/>
    <xf numFmtId="169" fontId="4" fillId="0" borderId="0" applyFont="0" applyFill="0" applyBorder="0" applyAlignment="0" applyProtection="0"/>
    <xf numFmtId="0" fontId="1" fillId="0" borderId="0"/>
    <xf numFmtId="167" fontId="10" fillId="0" borderId="0"/>
    <xf numFmtId="165"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0" fontId="4" fillId="0" borderId="0"/>
    <xf numFmtId="0" fontId="4" fillId="0" borderId="0"/>
    <xf numFmtId="167" fontId="10" fillId="0" borderId="0"/>
    <xf numFmtId="0" fontId="1" fillId="0" borderId="0"/>
    <xf numFmtId="0" fontId="4" fillId="0" borderId="0"/>
    <xf numFmtId="0" fontId="4" fillId="0" borderId="0"/>
    <xf numFmtId="0" fontId="14" fillId="0" borderId="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0" fontId="4"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731">
    <xf numFmtId="0" fontId="0" fillId="0" borderId="0" xfId="0"/>
    <xf numFmtId="0" fontId="2" fillId="0" borderId="0" xfId="0" applyFont="1"/>
    <xf numFmtId="0" fontId="2" fillId="3" borderId="0" xfId="0" applyFont="1" applyFill="1"/>
    <xf numFmtId="166" fontId="4" fillId="0" borderId="0" xfId="1" applyNumberFormat="1" applyFont="1" applyFill="1" applyAlignment="1">
      <alignment horizontal="center" vertical="center"/>
    </xf>
    <xf numFmtId="0" fontId="4" fillId="3" borderId="0" xfId="0" applyFont="1" applyFill="1" applyAlignment="1">
      <alignment vertical="center"/>
    </xf>
    <xf numFmtId="0" fontId="4" fillId="0" borderId="0" xfId="0" applyFont="1" applyAlignment="1">
      <alignment vertical="center"/>
    </xf>
    <xf numFmtId="0" fontId="3" fillId="0" borderId="0" xfId="0" applyFont="1"/>
    <xf numFmtId="0" fontId="4" fillId="3" borderId="0" xfId="0" applyFont="1" applyFill="1"/>
    <xf numFmtId="0" fontId="4" fillId="0" borderId="0" xfId="0" applyFont="1"/>
    <xf numFmtId="167" fontId="6" fillId="0" borderId="4" xfId="0" applyNumberFormat="1" applyFont="1" applyBorder="1" applyAlignment="1">
      <alignment horizontal="center" vertical="center"/>
    </xf>
    <xf numFmtId="0" fontId="2" fillId="0" borderId="4" xfId="0" applyFont="1" applyBorder="1"/>
    <xf numFmtId="1" fontId="2" fillId="0" borderId="9" xfId="0" applyNumberFormat="1" applyFont="1" applyBorder="1" applyAlignment="1">
      <alignment vertical="center"/>
    </xf>
    <xf numFmtId="169" fontId="2" fillId="3" borderId="0" xfId="2" applyFont="1" applyFill="1"/>
    <xf numFmtId="1" fontId="2" fillId="0" borderId="0" xfId="0" applyNumberFormat="1" applyFont="1" applyAlignment="1">
      <alignment vertical="center"/>
    </xf>
    <xf numFmtId="167" fontId="6" fillId="0" borderId="0" xfId="0" applyNumberFormat="1" applyFont="1" applyAlignment="1">
      <alignment horizontal="right" vertical="center"/>
    </xf>
    <xf numFmtId="167" fontId="6" fillId="0" borderId="0" xfId="0" quotePrefix="1" applyNumberFormat="1" applyFont="1" applyAlignment="1">
      <alignment horizontal="right" vertical="center"/>
    </xf>
    <xf numFmtId="167" fontId="6" fillId="0" borderId="12" xfId="0" applyNumberFormat="1" applyFont="1" applyBorder="1" applyAlignment="1">
      <alignment horizontal="center" vertical="center"/>
    </xf>
    <xf numFmtId="167" fontId="6" fillId="0" borderId="13" xfId="0" applyNumberFormat="1" applyFont="1" applyBorder="1" applyAlignment="1">
      <alignment horizontal="center" vertical="center"/>
    </xf>
    <xf numFmtId="1" fontId="6" fillId="0" borderId="14" xfId="0" applyNumberFormat="1" applyFont="1" applyBorder="1" applyAlignment="1">
      <alignment horizontal="center" vertical="center" wrapText="1"/>
    </xf>
    <xf numFmtId="1" fontId="6" fillId="0" borderId="0" xfId="0" quotePrefix="1" applyNumberFormat="1" applyFont="1" applyAlignment="1">
      <alignment horizontal="center" vertical="center"/>
    </xf>
    <xf numFmtId="1" fontId="2" fillId="0" borderId="0" xfId="0" applyNumberFormat="1" applyFont="1" applyAlignment="1">
      <alignment horizontal="center" vertical="center"/>
    </xf>
    <xf numFmtId="0" fontId="5" fillId="2" borderId="0" xfId="0" applyFont="1" applyFill="1" applyAlignment="1">
      <alignment horizontal="left" vertical="center" indent="1"/>
    </xf>
    <xf numFmtId="0" fontId="5" fillId="2" borderId="0" xfId="0" applyFont="1" applyFill="1" applyAlignment="1">
      <alignment horizontal="left" indent="1"/>
    </xf>
    <xf numFmtId="1" fontId="2" fillId="0" borderId="17" xfId="0" applyNumberFormat="1" applyFont="1" applyBorder="1" applyAlignment="1">
      <alignment vertical="center"/>
    </xf>
    <xf numFmtId="1" fontId="2" fillId="0" borderId="5" xfId="0" quotePrefix="1" applyNumberFormat="1" applyFont="1" applyBorder="1" applyAlignment="1">
      <alignment horizontal="center" vertical="center"/>
    </xf>
    <xf numFmtId="0" fontId="2" fillId="3" borderId="8" xfId="0" applyFont="1" applyFill="1" applyBorder="1" applyAlignment="1">
      <alignment horizontal="left" vertical="top" wrapText="1" indent="1"/>
    </xf>
    <xf numFmtId="1" fontId="9" fillId="2" borderId="4" xfId="0" applyNumberFormat="1" applyFont="1" applyFill="1" applyBorder="1" applyAlignment="1">
      <alignment horizontal="left" vertical="center" indent="1"/>
    </xf>
    <xf numFmtId="1" fontId="9" fillId="2" borderId="4" xfId="0" applyNumberFormat="1" applyFont="1" applyFill="1" applyBorder="1" applyAlignment="1">
      <alignment horizontal="left" indent="1"/>
    </xf>
    <xf numFmtId="1" fontId="5" fillId="2" borderId="4" xfId="0" applyNumberFormat="1" applyFont="1" applyFill="1" applyBorder="1" applyAlignment="1">
      <alignment horizontal="left" indent="1"/>
    </xf>
    <xf numFmtId="1" fontId="9" fillId="2" borderId="4" xfId="0" applyNumberFormat="1" applyFont="1" applyFill="1" applyBorder="1" applyAlignment="1">
      <alignment horizontal="left" vertical="top" indent="1"/>
    </xf>
    <xf numFmtId="167" fontId="6" fillId="0" borderId="29" xfId="0" applyNumberFormat="1" applyFont="1" applyBorder="1" applyAlignment="1">
      <alignment horizontal="center" vertical="center"/>
    </xf>
    <xf numFmtId="1" fontId="6" fillId="0" borderId="29" xfId="0" applyNumberFormat="1" applyFont="1" applyBorder="1" applyAlignment="1" applyProtection="1">
      <alignment horizontal="center" vertical="center"/>
      <protection locked="0"/>
    </xf>
    <xf numFmtId="167" fontId="2" fillId="0" borderId="4" xfId="0" applyNumberFormat="1" applyFont="1" applyBorder="1" applyAlignment="1">
      <alignment horizontal="center" vertical="center"/>
    </xf>
    <xf numFmtId="167" fontId="2" fillId="0" borderId="4" xfId="0" applyNumberFormat="1" applyFont="1" applyBorder="1" applyAlignment="1">
      <alignment horizontal="center" vertical="top"/>
    </xf>
    <xf numFmtId="0" fontId="2" fillId="0" borderId="0" xfId="0" applyFont="1" applyAlignment="1">
      <alignment vertical="top"/>
    </xf>
    <xf numFmtId="0" fontId="2" fillId="3" borderId="0" xfId="0" applyFont="1" applyFill="1" applyAlignment="1">
      <alignment vertical="top"/>
    </xf>
    <xf numFmtId="0" fontId="2" fillId="0" borderId="29" xfId="0" applyFont="1" applyBorder="1" applyAlignment="1">
      <alignment vertical="top" wrapText="1"/>
    </xf>
    <xf numFmtId="0" fontId="9" fillId="2" borderId="1" xfId="0" applyFont="1" applyFill="1" applyBorder="1"/>
    <xf numFmtId="0" fontId="9" fillId="2" borderId="2" xfId="0" applyFont="1" applyFill="1" applyBorder="1"/>
    <xf numFmtId="0" fontId="9" fillId="2" borderId="0" xfId="0" applyFont="1" applyFill="1" applyAlignment="1">
      <alignment vertical="center"/>
    </xf>
    <xf numFmtId="0" fontId="2" fillId="3" borderId="0" xfId="0" applyFont="1" applyFill="1" applyAlignment="1">
      <alignment vertical="center"/>
    </xf>
    <xf numFmtId="0" fontId="9" fillId="2" borderId="0" xfId="0" applyFont="1" applyFill="1"/>
    <xf numFmtId="0" fontId="11" fillId="2" borderId="11" xfId="0" applyFont="1" applyFill="1" applyBorder="1" applyAlignment="1">
      <alignment horizontal="left" indent="1"/>
    </xf>
    <xf numFmtId="0" fontId="11" fillId="2" borderId="5" xfId="0" applyFont="1" applyFill="1" applyBorder="1" applyAlignment="1">
      <alignment horizontal="left" indent="1"/>
    </xf>
    <xf numFmtId="0" fontId="9" fillId="2" borderId="5" xfId="0" applyFont="1" applyFill="1" applyBorder="1"/>
    <xf numFmtId="0" fontId="2" fillId="0" borderId="29" xfId="0" applyFont="1" applyBorder="1" applyAlignment="1">
      <alignment horizontal="center"/>
    </xf>
    <xf numFmtId="0" fontId="2" fillId="0" borderId="0" xfId="0" applyFont="1" applyAlignment="1">
      <alignment horizontal="center"/>
    </xf>
    <xf numFmtId="0" fontId="2" fillId="0" borderId="29" xfId="0" applyFont="1" applyBorder="1" applyAlignment="1">
      <alignment wrapText="1"/>
    </xf>
    <xf numFmtId="0" fontId="2" fillId="0" borderId="0" xfId="0" applyFont="1" applyAlignment="1">
      <alignment wrapText="1"/>
    </xf>
    <xf numFmtId="0" fontId="9" fillId="2" borderId="2" xfId="0" applyFont="1" applyFill="1" applyBorder="1"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xf>
    <xf numFmtId="0" fontId="11" fillId="2" borderId="5" xfId="0" applyFont="1" applyFill="1" applyBorder="1" applyAlignment="1">
      <alignment horizontal="center"/>
    </xf>
    <xf numFmtId="1" fontId="2" fillId="0" borderId="17" xfId="0" applyNumberFormat="1" applyFont="1" applyBorder="1" applyAlignment="1">
      <alignment horizontal="center" vertical="center"/>
    </xf>
    <xf numFmtId="166" fontId="2" fillId="0" borderId="0" xfId="1" applyNumberFormat="1" applyFont="1" applyFill="1" applyAlignment="1">
      <alignment horizontal="center" vertical="center"/>
    </xf>
    <xf numFmtId="0" fontId="9" fillId="0" borderId="0" xfId="0" applyFont="1"/>
    <xf numFmtId="0" fontId="12" fillId="0" borderId="29" xfId="0" applyFont="1" applyBorder="1"/>
    <xf numFmtId="170" fontId="6" fillId="0" borderId="12" xfId="1" applyNumberFormat="1" applyFont="1" applyBorder="1" applyAlignment="1">
      <alignment horizontal="center" vertical="center"/>
    </xf>
    <xf numFmtId="170" fontId="6" fillId="0" borderId="4" xfId="1" applyNumberFormat="1" applyFont="1" applyBorder="1" applyAlignment="1">
      <alignment horizontal="center" vertical="center"/>
    </xf>
    <xf numFmtId="170" fontId="9" fillId="2" borderId="1" xfId="1" applyNumberFormat="1" applyFont="1" applyFill="1" applyBorder="1" applyAlignment="1">
      <alignment horizontal="center"/>
    </xf>
    <xf numFmtId="170" fontId="5" fillId="2" borderId="4" xfId="1" applyNumberFormat="1" applyFont="1" applyFill="1" applyBorder="1" applyAlignment="1">
      <alignment horizontal="center"/>
    </xf>
    <xf numFmtId="170" fontId="11" fillId="2" borderId="11" xfId="1" applyNumberFormat="1" applyFont="1" applyFill="1" applyBorder="1" applyAlignment="1">
      <alignment horizontal="center"/>
    </xf>
    <xf numFmtId="170" fontId="2" fillId="0" borderId="9" xfId="1" applyNumberFormat="1" applyFont="1" applyBorder="1" applyAlignment="1">
      <alignment horizontal="center" vertical="center"/>
    </xf>
    <xf numFmtId="170" fontId="2" fillId="0" borderId="0" xfId="1" applyNumberFormat="1" applyFont="1" applyAlignment="1">
      <alignment horizontal="center" vertical="center"/>
    </xf>
    <xf numFmtId="170" fontId="2" fillId="0" borderId="0" xfId="1" applyNumberFormat="1" applyFont="1" applyAlignment="1">
      <alignment horizontal="center"/>
    </xf>
    <xf numFmtId="1" fontId="2" fillId="0" borderId="8" xfId="0" quotePrefix="1" applyNumberFormat="1" applyFont="1" applyBorder="1" applyAlignment="1">
      <alignment horizontal="center" vertical="top"/>
    </xf>
    <xf numFmtId="1" fontId="2" fillId="0" borderId="4" xfId="0" applyNumberFormat="1" applyFont="1" applyBorder="1" applyAlignment="1">
      <alignment horizontal="center" vertical="top"/>
    </xf>
    <xf numFmtId="1" fontId="2" fillId="0" borderId="4" xfId="0" applyNumberFormat="1" applyFont="1" applyBorder="1" applyAlignment="1">
      <alignment vertical="top"/>
    </xf>
    <xf numFmtId="170" fontId="6" fillId="0" borderId="26" xfId="1" applyNumberFormat="1" applyFont="1" applyBorder="1" applyAlignment="1">
      <alignment horizontal="center" vertical="center"/>
    </xf>
    <xf numFmtId="49" fontId="17" fillId="4" borderId="39" xfId="0" applyNumberFormat="1" applyFont="1" applyFill="1" applyBorder="1" applyAlignment="1">
      <alignment vertical="top" wrapText="1"/>
    </xf>
    <xf numFmtId="1" fontId="2" fillId="0" borderId="29" xfId="0" applyNumberFormat="1" applyFont="1" applyBorder="1" applyAlignment="1">
      <alignment horizontal="right"/>
    </xf>
    <xf numFmtId="0" fontId="2" fillId="0" borderId="40" xfId="12" applyFont="1" applyBorder="1" applyAlignment="1">
      <alignment wrapText="1"/>
    </xf>
    <xf numFmtId="49" fontId="2" fillId="4" borderId="42" xfId="0" applyNumberFormat="1" applyFont="1" applyFill="1" applyBorder="1" applyAlignment="1">
      <alignment vertical="top" wrapText="1"/>
    </xf>
    <xf numFmtId="0" fontId="2" fillId="0" borderId="29" xfId="12" applyFont="1" applyBorder="1"/>
    <xf numFmtId="0" fontId="8" fillId="0" borderId="4" xfId="12" applyFont="1" applyBorder="1" applyAlignment="1">
      <alignment wrapText="1"/>
    </xf>
    <xf numFmtId="0" fontId="2" fillId="0" borderId="4" xfId="12" applyFont="1" applyBorder="1" applyAlignment="1">
      <alignment wrapText="1"/>
    </xf>
    <xf numFmtId="0" fontId="2" fillId="0" borderId="4" xfId="12" applyFont="1" applyBorder="1" applyAlignment="1">
      <alignment vertical="center" wrapText="1"/>
    </xf>
    <xf numFmtId="0" fontId="8" fillId="0" borderId="4" xfId="12" applyFont="1" applyBorder="1"/>
    <xf numFmtId="0" fontId="2" fillId="0" borderId="4" xfId="12" applyFont="1" applyBorder="1"/>
    <xf numFmtId="0" fontId="2" fillId="0" borderId="4" xfId="12" applyFont="1" applyBorder="1" applyAlignment="1">
      <alignment vertical="top" wrapText="1"/>
    </xf>
    <xf numFmtId="0" fontId="2" fillId="0" borderId="4" xfId="12" quotePrefix="1" applyFont="1" applyBorder="1" applyAlignment="1">
      <alignment vertical="top" wrapText="1"/>
    </xf>
    <xf numFmtId="0" fontId="6" fillId="0" borderId="4" xfId="12" applyFont="1" applyBorder="1" applyAlignment="1">
      <alignment wrapText="1"/>
    </xf>
    <xf numFmtId="0" fontId="8" fillId="0" borderId="29" xfId="12" applyFont="1" applyBorder="1" applyAlignment="1">
      <alignment vertical="top" wrapText="1"/>
    </xf>
    <xf numFmtId="0" fontId="2" fillId="0" borderId="29" xfId="12" applyFont="1" applyBorder="1" applyAlignment="1">
      <alignment vertical="top" wrapText="1"/>
    </xf>
    <xf numFmtId="0" fontId="18" fillId="0" borderId="0" xfId="9" applyFont="1" applyAlignment="1">
      <alignment horizontal="center"/>
    </xf>
    <xf numFmtId="0" fontId="17" fillId="0" borderId="0" xfId="9" applyFont="1"/>
    <xf numFmtId="49" fontId="17" fillId="4" borderId="29" xfId="0" applyNumberFormat="1" applyFont="1" applyFill="1" applyBorder="1" applyAlignment="1">
      <alignment vertical="top" wrapText="1"/>
    </xf>
    <xf numFmtId="49" fontId="2" fillId="4" borderId="29" xfId="0" applyNumberFormat="1" applyFont="1" applyFill="1" applyBorder="1" applyAlignment="1">
      <alignment horizontal="left" vertical="top" wrapText="1"/>
    </xf>
    <xf numFmtId="49" fontId="2" fillId="4" borderId="29" xfId="0" applyNumberFormat="1" applyFont="1" applyFill="1" applyBorder="1" applyAlignment="1">
      <alignment vertical="top" wrapText="1"/>
    </xf>
    <xf numFmtId="49" fontId="2" fillId="4" borderId="38" xfId="0" applyNumberFormat="1" applyFont="1" applyFill="1" applyBorder="1" applyAlignment="1">
      <alignment vertical="top" wrapText="1"/>
    </xf>
    <xf numFmtId="0" fontId="2" fillId="0" borderId="40" xfId="12" applyFont="1" applyBorder="1"/>
    <xf numFmtId="0" fontId="2" fillId="0" borderId="29" xfId="12" applyFont="1" applyBorder="1" applyAlignment="1">
      <alignment horizontal="center" vertical="center" wrapText="1"/>
    </xf>
    <xf numFmtId="0" fontId="6" fillId="0" borderId="29" xfId="12" applyFont="1" applyBorder="1" applyAlignment="1">
      <alignment vertical="top" wrapText="1"/>
    </xf>
    <xf numFmtId="0" fontId="8" fillId="0" borderId="40" xfId="12" applyFont="1" applyBorder="1" applyAlignment="1">
      <alignment vertical="top" wrapText="1"/>
    </xf>
    <xf numFmtId="0" fontId="6" fillId="0" borderId="29" xfId="0" quotePrefix="1" applyFont="1" applyBorder="1" applyAlignment="1">
      <alignment vertical="top" wrapText="1"/>
    </xf>
    <xf numFmtId="1" fontId="2" fillId="0" borderId="29" xfId="0" applyNumberFormat="1" applyFont="1" applyBorder="1" applyAlignment="1">
      <alignment horizontal="center" vertical="center"/>
    </xf>
    <xf numFmtId="0" fontId="2" fillId="0" borderId="19" xfId="0" applyFont="1" applyBorder="1" applyAlignment="1">
      <alignment wrapText="1"/>
    </xf>
    <xf numFmtId="0" fontId="2" fillId="0" borderId="29" xfId="9" applyFont="1" applyBorder="1" applyAlignment="1">
      <alignment horizontal="center"/>
    </xf>
    <xf numFmtId="2" fontId="2" fillId="0" borderId="29" xfId="0" applyNumberFormat="1" applyFont="1" applyBorder="1" applyAlignment="1">
      <alignment horizontal="right"/>
    </xf>
    <xf numFmtId="1" fontId="2" fillId="0" borderId="40" xfId="0" applyNumberFormat="1" applyFont="1" applyBorder="1" applyAlignment="1">
      <alignment horizontal="center" vertical="top"/>
    </xf>
    <xf numFmtId="167" fontId="6" fillId="0" borderId="40" xfId="0" applyNumberFormat="1" applyFont="1" applyBorder="1" applyAlignment="1">
      <alignment horizontal="center" vertical="center"/>
    </xf>
    <xf numFmtId="49" fontId="2" fillId="4" borderId="19" xfId="0" applyNumberFormat="1" applyFont="1" applyFill="1" applyBorder="1" applyAlignment="1">
      <alignment horizontal="left" vertical="top" wrapText="1"/>
    </xf>
    <xf numFmtId="49" fontId="2" fillId="4" borderId="19" xfId="0" applyNumberFormat="1" applyFont="1" applyFill="1" applyBorder="1" applyAlignment="1">
      <alignment vertical="top" wrapText="1"/>
    </xf>
    <xf numFmtId="0" fontId="2" fillId="0" borderId="19" xfId="12" applyFont="1" applyBorder="1" applyAlignment="1">
      <alignment wrapText="1"/>
    </xf>
    <xf numFmtId="49" fontId="2" fillId="4" borderId="0" xfId="0" applyNumberFormat="1" applyFont="1" applyFill="1" applyAlignment="1">
      <alignment vertical="top" wrapText="1"/>
    </xf>
    <xf numFmtId="49" fontId="17" fillId="4" borderId="0" xfId="0" applyNumberFormat="1" applyFont="1" applyFill="1" applyAlignment="1">
      <alignment vertical="top" wrapText="1"/>
    </xf>
    <xf numFmtId="0" fontId="2" fillId="3" borderId="29" xfId="0" applyFont="1" applyFill="1" applyBorder="1" applyAlignment="1">
      <alignment horizontal="center"/>
    </xf>
    <xf numFmtId="0" fontId="18" fillId="0" borderId="0" xfId="14" applyFont="1" applyAlignment="1">
      <alignment horizontal="center"/>
    </xf>
    <xf numFmtId="0" fontId="17" fillId="0" borderId="0" xfId="14" applyFont="1"/>
    <xf numFmtId="0" fontId="13" fillId="0" borderId="0" xfId="14" applyFont="1"/>
    <xf numFmtId="0" fontId="17" fillId="0" borderId="29" xfId="14" applyFont="1" applyBorder="1" applyAlignment="1">
      <alignment wrapText="1"/>
    </xf>
    <xf numFmtId="49" fontId="2" fillId="4" borderId="39" xfId="0" applyNumberFormat="1" applyFont="1" applyFill="1" applyBorder="1" applyAlignment="1">
      <alignment vertical="top" wrapText="1"/>
    </xf>
    <xf numFmtId="0" fontId="2" fillId="0" borderId="29" xfId="12" applyFont="1" applyBorder="1" applyAlignment="1">
      <alignment wrapText="1"/>
    </xf>
    <xf numFmtId="0" fontId="12" fillId="4" borderId="39" xfId="0" applyFont="1" applyFill="1" applyBorder="1" applyAlignment="1">
      <alignment horizontal="center" vertical="top"/>
    </xf>
    <xf numFmtId="0" fontId="8" fillId="0" borderId="29" xfId="0" applyFont="1" applyBorder="1" applyAlignment="1">
      <alignment wrapText="1"/>
    </xf>
    <xf numFmtId="0" fontId="8" fillId="0" borderId="29" xfId="0" applyFont="1" applyBorder="1" applyAlignment="1">
      <alignment vertical="top" wrapText="1"/>
    </xf>
    <xf numFmtId="0" fontId="15" fillId="0" borderId="0" xfId="12" applyFont="1" applyAlignment="1">
      <alignment vertical="top"/>
    </xf>
    <xf numFmtId="9" fontId="15" fillId="0" borderId="0" xfId="12" applyNumberFormat="1" applyFont="1" applyAlignment="1">
      <alignment vertical="center"/>
    </xf>
    <xf numFmtId="164" fontId="15" fillId="0" borderId="0" xfId="12" applyNumberFormat="1" applyFont="1" applyAlignment="1">
      <alignment vertical="center"/>
    </xf>
    <xf numFmtId="0" fontId="15" fillId="0" borderId="0" xfId="12" applyFont="1" applyAlignment="1">
      <alignment vertical="center"/>
    </xf>
    <xf numFmtId="0" fontId="22" fillId="0" borderId="0" xfId="12" applyFont="1" applyAlignment="1">
      <alignment vertical="center"/>
    </xf>
    <xf numFmtId="49" fontId="8" fillId="3" borderId="31" xfId="12" applyNumberFormat="1" applyFont="1" applyFill="1" applyBorder="1" applyAlignment="1">
      <alignment horizontal="left" vertical="top"/>
    </xf>
    <xf numFmtId="0" fontId="6" fillId="3" borderId="21" xfId="12" applyFont="1" applyFill="1" applyBorder="1" applyAlignment="1">
      <alignment horizontal="center" vertical="top" wrapText="1"/>
    </xf>
    <xf numFmtId="0" fontId="6" fillId="3" borderId="21" xfId="12" applyFont="1" applyFill="1" applyBorder="1" applyAlignment="1">
      <alignment horizontal="left" vertical="top" wrapText="1"/>
    </xf>
    <xf numFmtId="165" fontId="6" fillId="3" borderId="21" xfId="17" applyFont="1" applyFill="1" applyBorder="1" applyAlignment="1">
      <alignment horizontal="right" vertical="top"/>
    </xf>
    <xf numFmtId="49" fontId="8" fillId="3" borderId="32" xfId="12" applyNumberFormat="1" applyFont="1" applyFill="1" applyBorder="1" applyAlignment="1">
      <alignment horizontal="left" vertical="top"/>
    </xf>
    <xf numFmtId="0" fontId="6" fillId="3" borderId="0" xfId="12" applyFont="1" applyFill="1" applyAlignment="1">
      <alignment horizontal="center" vertical="top" wrapText="1"/>
    </xf>
    <xf numFmtId="0" fontId="6" fillId="3" borderId="0" xfId="12" applyFont="1" applyFill="1" applyAlignment="1">
      <alignment horizontal="left" vertical="top" wrapText="1"/>
    </xf>
    <xf numFmtId="165" fontId="6" fillId="3" borderId="0" xfId="17" applyFont="1" applyFill="1" applyBorder="1" applyAlignment="1">
      <alignment horizontal="right" vertical="top"/>
    </xf>
    <xf numFmtId="0" fontId="2" fillId="3" borderId="33" xfId="12" applyFont="1" applyFill="1" applyBorder="1" applyAlignment="1">
      <alignment horizontal="center" vertical="top" wrapText="1"/>
    </xf>
    <xf numFmtId="0" fontId="2" fillId="3" borderId="24" xfId="12" applyFont="1" applyFill="1" applyBorder="1" applyAlignment="1">
      <alignment horizontal="left" vertical="top" wrapText="1"/>
    </xf>
    <xf numFmtId="0" fontId="2" fillId="3" borderId="24" xfId="12" applyFont="1" applyFill="1" applyBorder="1" applyAlignment="1">
      <alignment horizontal="center" vertical="top"/>
    </xf>
    <xf numFmtId="4" fontId="2" fillId="3" borderId="24" xfId="12" applyNumberFormat="1" applyFont="1" applyFill="1" applyBorder="1" applyAlignment="1">
      <alignment vertical="top"/>
    </xf>
    <xf numFmtId="0" fontId="6" fillId="3" borderId="26" xfId="12" applyFont="1" applyFill="1" applyBorder="1" applyAlignment="1">
      <alignment horizontal="center" vertical="top" wrapText="1"/>
    </xf>
    <xf numFmtId="0" fontId="6" fillId="3" borderId="20" xfId="12" applyFont="1" applyFill="1" applyBorder="1" applyAlignment="1">
      <alignment horizontal="left" vertical="top" wrapText="1"/>
    </xf>
    <xf numFmtId="4" fontId="6" fillId="3" borderId="22" xfId="12" applyNumberFormat="1" applyFont="1" applyFill="1" applyBorder="1" applyAlignment="1">
      <alignment vertical="top"/>
    </xf>
    <xf numFmtId="4" fontId="6" fillId="3" borderId="43" xfId="12" applyNumberFormat="1" applyFont="1" applyFill="1" applyBorder="1" applyAlignment="1">
      <alignment horizontal="center" vertical="top"/>
    </xf>
    <xf numFmtId="0" fontId="2" fillId="3" borderId="44" xfId="12" applyFont="1" applyFill="1" applyBorder="1" applyAlignment="1">
      <alignment horizontal="center" vertical="center" wrapText="1"/>
    </xf>
    <xf numFmtId="0" fontId="2" fillId="3" borderId="37" xfId="12" applyFont="1" applyFill="1" applyBorder="1" applyAlignment="1">
      <alignment horizontal="center" vertical="center" wrapText="1"/>
    </xf>
    <xf numFmtId="0" fontId="2" fillId="0" borderId="0" xfId="12" applyFont="1" applyAlignment="1">
      <alignment horizontal="center" vertical="top" wrapText="1"/>
    </xf>
    <xf numFmtId="0" fontId="2" fillId="0" borderId="0" xfId="12" applyFont="1" applyAlignment="1">
      <alignment horizontal="left" vertical="top" wrapText="1"/>
    </xf>
    <xf numFmtId="0" fontId="2" fillId="0" borderId="0" xfId="12" applyFont="1" applyAlignment="1">
      <alignment horizontal="center" vertical="top"/>
    </xf>
    <xf numFmtId="4" fontId="2" fillId="0" borderId="0" xfId="12" applyNumberFormat="1" applyFont="1" applyAlignment="1">
      <alignment vertical="top"/>
    </xf>
    <xf numFmtId="164" fontId="2" fillId="3" borderId="46" xfId="12" applyNumberFormat="1" applyFont="1" applyFill="1" applyBorder="1" applyAlignment="1">
      <alignment horizontal="center" vertical="center"/>
    </xf>
    <xf numFmtId="164" fontId="2" fillId="3" borderId="36" xfId="12" applyNumberFormat="1" applyFont="1" applyFill="1" applyBorder="1" applyAlignment="1">
      <alignment horizontal="center" vertical="center"/>
    </xf>
    <xf numFmtId="164" fontId="2" fillId="3" borderId="48" xfId="12" applyNumberFormat="1" applyFont="1" applyFill="1" applyBorder="1" applyAlignment="1">
      <alignment horizontal="center" vertical="center"/>
    </xf>
    <xf numFmtId="44" fontId="6" fillId="3" borderId="25" xfId="12" applyNumberFormat="1" applyFont="1" applyFill="1" applyBorder="1" applyAlignment="1">
      <alignment horizontal="center" vertical="center"/>
    </xf>
    <xf numFmtId="0" fontId="2" fillId="0" borderId="0" xfId="12" applyFont="1" applyAlignment="1">
      <alignment wrapText="1"/>
    </xf>
    <xf numFmtId="0" fontId="2" fillId="3" borderId="19" xfId="12" applyFont="1" applyFill="1" applyBorder="1" applyAlignment="1">
      <alignment wrapText="1"/>
    </xf>
    <xf numFmtId="49" fontId="2" fillId="3" borderId="19" xfId="0" applyNumberFormat="1" applyFont="1" applyFill="1" applyBorder="1" applyAlignment="1">
      <alignment horizontal="left" vertical="top" wrapText="1"/>
    </xf>
    <xf numFmtId="49" fontId="2" fillId="3" borderId="19" xfId="0" applyNumberFormat="1" applyFont="1" applyFill="1" applyBorder="1" applyAlignment="1">
      <alignment vertical="top" wrapText="1"/>
    </xf>
    <xf numFmtId="1" fontId="2" fillId="3" borderId="29" xfId="0" applyNumberFormat="1" applyFont="1" applyFill="1" applyBorder="1" applyAlignment="1">
      <alignment horizontal="right"/>
    </xf>
    <xf numFmtId="1" fontId="2" fillId="3" borderId="29" xfId="0" applyNumberFormat="1" applyFont="1" applyFill="1" applyBorder="1" applyAlignment="1">
      <alignment horizontal="center" vertical="center"/>
    </xf>
    <xf numFmtId="0" fontId="13" fillId="0" borderId="4" xfId="9" applyFont="1" applyBorder="1" applyAlignment="1">
      <alignment horizontal="center"/>
    </xf>
    <xf numFmtId="0" fontId="8" fillId="0" borderId="19" xfId="0" applyFont="1" applyBorder="1" applyAlignment="1">
      <alignment wrapText="1"/>
    </xf>
    <xf numFmtId="0" fontId="17" fillId="0" borderId="54" xfId="14" applyFont="1" applyBorder="1" applyAlignment="1">
      <alignment wrapText="1"/>
    </xf>
    <xf numFmtId="49" fontId="17" fillId="4" borderId="54" xfId="0" applyNumberFormat="1" applyFont="1" applyFill="1" applyBorder="1" applyAlignment="1">
      <alignment vertical="top" wrapText="1"/>
    </xf>
    <xf numFmtId="0" fontId="2" fillId="0" borderId="54" xfId="12" applyFont="1" applyBorder="1"/>
    <xf numFmtId="49" fontId="2" fillId="4" borderId="54" xfId="0" applyNumberFormat="1" applyFont="1" applyFill="1" applyBorder="1" applyAlignment="1">
      <alignment horizontal="left" vertical="top" wrapText="1"/>
    </xf>
    <xf numFmtId="2" fontId="2" fillId="0" borderId="54" xfId="0" applyNumberFormat="1" applyFont="1" applyBorder="1" applyAlignment="1">
      <alignment horizontal="right"/>
    </xf>
    <xf numFmtId="1" fontId="2" fillId="0" borderId="54" xfId="0" applyNumberFormat="1" applyFont="1" applyBorder="1" applyAlignment="1">
      <alignment horizontal="right"/>
    </xf>
    <xf numFmtId="49" fontId="2" fillId="4" borderId="54" xfId="0" applyNumberFormat="1" applyFont="1" applyFill="1" applyBorder="1" applyAlignment="1">
      <alignment vertical="top" wrapText="1"/>
    </xf>
    <xf numFmtId="0" fontId="2" fillId="0" borderId="54" xfId="0" applyFont="1" applyBorder="1" applyAlignment="1">
      <alignment horizontal="center"/>
    </xf>
    <xf numFmtId="1" fontId="9" fillId="2" borderId="0" xfId="0" applyNumberFormat="1" applyFont="1" applyFill="1" applyAlignment="1">
      <alignment horizontal="center" vertical="center"/>
    </xf>
    <xf numFmtId="0" fontId="2" fillId="0" borderId="54" xfId="12" applyFont="1" applyBorder="1" applyAlignment="1">
      <alignment horizontal="center"/>
    </xf>
    <xf numFmtId="167" fontId="6" fillId="0" borderId="0" xfId="0" applyNumberFormat="1" applyFont="1" applyAlignment="1">
      <alignment horizontal="center" vertical="center"/>
    </xf>
    <xf numFmtId="0" fontId="0" fillId="0" borderId="54" xfId="0" applyBorder="1"/>
    <xf numFmtId="0" fontId="2" fillId="0" borderId="54" xfId="13" applyFont="1" applyBorder="1" applyAlignment="1">
      <alignment horizontal="center"/>
    </xf>
    <xf numFmtId="0" fontId="2" fillId="3" borderId="4" xfId="0" applyFont="1" applyFill="1" applyBorder="1"/>
    <xf numFmtId="0" fontId="0" fillId="0" borderId="4" xfId="0" applyBorder="1"/>
    <xf numFmtId="0" fontId="13" fillId="0" borderId="54" xfId="9" applyFont="1" applyBorder="1" applyAlignment="1">
      <alignment horizontal="center"/>
    </xf>
    <xf numFmtId="0" fontId="2" fillId="0" borderId="54" xfId="0" applyFont="1" applyBorder="1" applyAlignment="1">
      <alignment wrapText="1"/>
    </xf>
    <xf numFmtId="9" fontId="2" fillId="0" borderId="54" xfId="15" applyFont="1" applyFill="1" applyBorder="1" applyAlignment="1">
      <alignment horizontal="center"/>
    </xf>
    <xf numFmtId="49" fontId="12" fillId="4" borderId="42" xfId="0" applyNumberFormat="1" applyFont="1" applyFill="1" applyBorder="1" applyAlignment="1">
      <alignment vertical="top" wrapText="1"/>
    </xf>
    <xf numFmtId="0" fontId="2" fillId="0" borderId="54" xfId="12" applyFont="1" applyBorder="1" applyAlignment="1">
      <alignment horizontal="center" vertical="center" wrapText="1"/>
    </xf>
    <xf numFmtId="167" fontId="6" fillId="0" borderId="49" xfId="0" applyNumberFormat="1" applyFont="1" applyBorder="1" applyAlignment="1">
      <alignment horizontal="center" vertical="center"/>
    </xf>
    <xf numFmtId="167" fontId="6" fillId="0" borderId="54" xfId="0" applyNumberFormat="1" applyFont="1" applyBorder="1" applyAlignment="1">
      <alignment horizontal="center" vertical="center"/>
    </xf>
    <xf numFmtId="0" fontId="30" fillId="0" borderId="9" xfId="12" applyFont="1" applyBorder="1" applyAlignment="1">
      <alignment horizontal="center" wrapText="1"/>
    </xf>
    <xf numFmtId="0" fontId="31" fillId="0" borderId="9" xfId="9" applyFont="1" applyBorder="1" applyAlignment="1">
      <alignment wrapText="1"/>
    </xf>
    <xf numFmtId="0" fontId="31" fillId="0" borderId="9" xfId="9" applyFont="1" applyBorder="1" applyAlignment="1">
      <alignment horizontal="left"/>
    </xf>
    <xf numFmtId="165" fontId="30" fillId="0" borderId="9" xfId="17" applyFont="1" applyFill="1" applyBorder="1" applyAlignment="1">
      <alignment horizontal="left" wrapText="1"/>
    </xf>
    <xf numFmtId="43" fontId="30" fillId="0" borderId="9" xfId="12" applyNumberFormat="1" applyFont="1" applyBorder="1" applyAlignment="1">
      <alignment horizontal="center" wrapText="1"/>
    </xf>
    <xf numFmtId="165" fontId="30" fillId="0" borderId="9" xfId="12" applyNumberFormat="1" applyFont="1" applyBorder="1" applyAlignment="1">
      <alignment horizontal="center" wrapText="1"/>
    </xf>
    <xf numFmtId="165" fontId="30" fillId="0" borderId="9" xfId="12" applyNumberFormat="1" applyFont="1" applyBorder="1" applyAlignment="1">
      <alignment horizontal="left" wrapText="1"/>
    </xf>
    <xf numFmtId="9" fontId="30" fillId="0" borderId="9" xfId="15" applyFont="1" applyFill="1" applyBorder="1" applyAlignment="1" applyProtection="1">
      <alignment horizontal="center" wrapText="1"/>
      <protection locked="0"/>
    </xf>
    <xf numFmtId="0" fontId="31" fillId="0" borderId="0" xfId="9" applyFont="1"/>
    <xf numFmtId="165" fontId="31" fillId="0" borderId="9" xfId="17" applyFont="1" applyFill="1" applyBorder="1" applyAlignment="1">
      <alignment horizontal="left"/>
    </xf>
    <xf numFmtId="0" fontId="31" fillId="0" borderId="9" xfId="9" applyFont="1" applyBorder="1" applyAlignment="1">
      <alignment horizontal="center"/>
    </xf>
    <xf numFmtId="9" fontId="31" fillId="0" borderId="9" xfId="15" applyFont="1" applyFill="1" applyBorder="1" applyAlignment="1">
      <alignment wrapText="1"/>
    </xf>
    <xf numFmtId="0" fontId="27" fillId="0" borderId="9" xfId="9" applyFont="1" applyBorder="1" applyAlignment="1">
      <alignment wrapText="1"/>
    </xf>
    <xf numFmtId="0" fontId="31" fillId="0" borderId="9" xfId="9" applyFont="1" applyBorder="1"/>
    <xf numFmtId="0" fontId="27" fillId="0" borderId="9" xfId="9" applyFont="1" applyBorder="1" applyAlignment="1">
      <alignment horizontal="center"/>
    </xf>
    <xf numFmtId="0" fontId="27" fillId="0" borderId="9" xfId="9" applyFont="1" applyBorder="1" applyAlignment="1">
      <alignment horizontal="left"/>
    </xf>
    <xf numFmtId="165" fontId="25" fillId="7" borderId="9" xfId="17" applyFont="1" applyFill="1" applyBorder="1" applyAlignment="1" applyProtection="1">
      <alignment horizontal="left"/>
    </xf>
    <xf numFmtId="165" fontId="25" fillId="3" borderId="9" xfId="17" applyFont="1" applyFill="1" applyBorder="1" applyAlignment="1" applyProtection="1">
      <alignment horizontal="left"/>
    </xf>
    <xf numFmtId="165" fontId="27" fillId="0" borderId="9" xfId="17" applyFont="1" applyFill="1" applyBorder="1" applyAlignment="1">
      <alignment horizontal="left"/>
    </xf>
    <xf numFmtId="43" fontId="31" fillId="0" borderId="9" xfId="9" applyNumberFormat="1" applyFont="1" applyBorder="1"/>
    <xf numFmtId="2" fontId="31" fillId="0" borderId="9" xfId="9" applyNumberFormat="1" applyFont="1" applyBorder="1" applyAlignment="1">
      <alignment horizontal="left"/>
    </xf>
    <xf numFmtId="9" fontId="27" fillId="0" borderId="9" xfId="15" applyFont="1" applyFill="1" applyBorder="1" applyAlignment="1">
      <alignment wrapText="1"/>
    </xf>
    <xf numFmtId="0" fontId="27" fillId="0" borderId="0" xfId="9" applyFont="1"/>
    <xf numFmtId="0" fontId="32" fillId="0" borderId="9" xfId="9" applyFont="1" applyBorder="1" applyAlignment="1">
      <alignment horizontal="center"/>
    </xf>
    <xf numFmtId="0" fontId="32" fillId="0" borderId="9" xfId="17" applyNumberFormat="1" applyFont="1" applyFill="1" applyBorder="1" applyAlignment="1">
      <alignment vertical="top" wrapText="1"/>
    </xf>
    <xf numFmtId="0" fontId="25" fillId="0" borderId="9" xfId="12" applyFont="1" applyBorder="1" applyAlignment="1">
      <alignment horizontal="left" vertical="center" wrapText="1"/>
    </xf>
    <xf numFmtId="165" fontId="25" fillId="7" borderId="9" xfId="17" applyFont="1" applyFill="1" applyBorder="1" applyAlignment="1" applyProtection="1">
      <alignment horizontal="left" vertical="center"/>
    </xf>
    <xf numFmtId="165" fontId="25" fillId="3" borderId="9" xfId="17" applyFont="1" applyFill="1" applyBorder="1" applyAlignment="1" applyProtection="1">
      <alignment horizontal="left" vertical="center"/>
    </xf>
    <xf numFmtId="165" fontId="25" fillId="0" borderId="9" xfId="17" applyFont="1" applyFill="1" applyBorder="1" applyAlignment="1" applyProtection="1">
      <alignment horizontal="left" vertical="center"/>
    </xf>
    <xf numFmtId="43" fontId="32" fillId="0" borderId="9" xfId="9" applyNumberFormat="1" applyFont="1" applyBorder="1"/>
    <xf numFmtId="2" fontId="32" fillId="0" borderId="9" xfId="9" applyNumberFormat="1" applyFont="1" applyBorder="1" applyAlignment="1">
      <alignment horizontal="left"/>
    </xf>
    <xf numFmtId="9" fontId="31" fillId="0" borderId="9" xfId="15" applyFont="1" applyFill="1" applyBorder="1" applyAlignment="1">
      <alignment horizontal="center" wrapText="1"/>
    </xf>
    <xf numFmtId="0" fontId="32" fillId="0" borderId="0" xfId="9" applyFont="1"/>
    <xf numFmtId="165" fontId="32" fillId="0" borderId="0" xfId="17" applyFont="1" applyFill="1" applyAlignment="1"/>
    <xf numFmtId="0" fontId="25" fillId="0" borderId="9" xfId="18" applyFont="1" applyBorder="1" applyAlignment="1">
      <alignment horizontal="left"/>
    </xf>
    <xf numFmtId="165" fontId="25" fillId="0" borderId="9" xfId="17" applyFont="1" applyFill="1" applyBorder="1" applyAlignment="1" applyProtection="1">
      <alignment horizontal="left"/>
    </xf>
    <xf numFmtId="0" fontId="31" fillId="0" borderId="9" xfId="17" applyNumberFormat="1" applyFont="1" applyFill="1" applyBorder="1" applyAlignment="1">
      <alignment vertical="top" wrapText="1"/>
    </xf>
    <xf numFmtId="0" fontId="32" fillId="0" borderId="9" xfId="9" applyFont="1" applyBorder="1"/>
    <xf numFmtId="165" fontId="32" fillId="3" borderId="9" xfId="17" applyFont="1" applyFill="1" applyBorder="1" applyAlignment="1">
      <alignment horizontal="left"/>
    </xf>
    <xf numFmtId="165" fontId="32" fillId="0" borderId="9" xfId="17" applyFont="1" applyFill="1" applyBorder="1" applyAlignment="1">
      <alignment horizontal="left"/>
    </xf>
    <xf numFmtId="0" fontId="32" fillId="0" borderId="9" xfId="9" applyFont="1" applyBorder="1" applyAlignment="1">
      <alignment horizontal="left"/>
    </xf>
    <xf numFmtId="0" fontId="32" fillId="3" borderId="9" xfId="9" applyFont="1" applyFill="1" applyBorder="1" applyAlignment="1">
      <alignment horizontal="left" wrapText="1"/>
    </xf>
    <xf numFmtId="0" fontId="32" fillId="0" borderId="9" xfId="9" applyFont="1" applyBorder="1" applyAlignment="1">
      <alignment horizontal="left" wrapText="1"/>
    </xf>
    <xf numFmtId="0" fontId="32" fillId="0" borderId="9" xfId="9" applyFont="1" applyBorder="1" applyAlignment="1">
      <alignment wrapText="1"/>
    </xf>
    <xf numFmtId="165" fontId="32" fillId="7" borderId="9" xfId="17" applyFont="1" applyFill="1" applyBorder="1" applyAlignment="1">
      <alignment horizontal="left"/>
    </xf>
    <xf numFmtId="0" fontId="33" fillId="0" borderId="17" xfId="0" applyFont="1" applyBorder="1" applyAlignment="1">
      <alignment vertical="center" wrapText="1"/>
    </xf>
    <xf numFmtId="0" fontId="31" fillId="0" borderId="9" xfId="9" applyFont="1" applyBorder="1" applyAlignment="1">
      <alignment horizontal="left" wrapText="1"/>
    </xf>
    <xf numFmtId="0" fontId="32" fillId="3" borderId="0" xfId="9" applyFont="1" applyFill="1"/>
    <xf numFmtId="0" fontId="32" fillId="0" borderId="54" xfId="9" applyFont="1" applyBorder="1" applyAlignment="1">
      <alignment horizontal="center" wrapText="1"/>
    </xf>
    <xf numFmtId="165" fontId="32" fillId="0" borderId="9" xfId="17" applyFont="1" applyFill="1" applyBorder="1" applyAlignment="1">
      <alignment wrapText="1"/>
    </xf>
    <xf numFmtId="9" fontId="32" fillId="0" borderId="0" xfId="15" applyFont="1" applyFill="1" applyAlignment="1">
      <alignment wrapText="1"/>
    </xf>
    <xf numFmtId="165" fontId="32" fillId="0" borderId="12" xfId="17" applyFont="1" applyFill="1" applyBorder="1" applyAlignment="1">
      <alignment horizontal="left" wrapText="1"/>
    </xf>
    <xf numFmtId="0" fontId="32" fillId="0" borderId="12" xfId="9" applyFont="1" applyBorder="1" applyAlignment="1">
      <alignment horizontal="left"/>
    </xf>
    <xf numFmtId="165" fontId="32" fillId="0" borderId="12" xfId="17" applyFont="1" applyFill="1" applyBorder="1" applyAlignment="1">
      <alignment horizontal="left"/>
    </xf>
    <xf numFmtId="165" fontId="32" fillId="3" borderId="12" xfId="17" applyFont="1" applyFill="1" applyBorder="1" applyAlignment="1">
      <alignment horizontal="left"/>
    </xf>
    <xf numFmtId="165" fontId="25" fillId="0" borderId="12" xfId="18" applyNumberFormat="1" applyFont="1" applyBorder="1" applyAlignment="1">
      <alignment horizontal="center"/>
    </xf>
    <xf numFmtId="165" fontId="25" fillId="6" borderId="12" xfId="18" applyNumberFormat="1" applyFont="1" applyFill="1" applyBorder="1" applyAlignment="1">
      <alignment horizontal="left"/>
    </xf>
    <xf numFmtId="0" fontId="32" fillId="0" borderId="0" xfId="9" applyFont="1" applyAlignment="1">
      <alignment horizontal="left"/>
    </xf>
    <xf numFmtId="165" fontId="32" fillId="0" borderId="0" xfId="17" applyFont="1" applyFill="1" applyBorder="1" applyAlignment="1">
      <alignment horizontal="left"/>
    </xf>
    <xf numFmtId="0" fontId="32" fillId="0" borderId="19" xfId="9" applyFont="1" applyBorder="1"/>
    <xf numFmtId="0" fontId="6" fillId="3" borderId="57" xfId="12" applyFont="1" applyFill="1" applyBorder="1" applyAlignment="1">
      <alignment horizontal="center" vertical="center" wrapText="1"/>
    </xf>
    <xf numFmtId="0" fontId="23" fillId="3" borderId="57" xfId="12" applyFont="1" applyFill="1" applyBorder="1" applyAlignment="1">
      <alignment vertical="center"/>
    </xf>
    <xf numFmtId="0" fontId="6" fillId="3" borderId="24" xfId="12" applyFont="1" applyFill="1" applyBorder="1" applyAlignment="1">
      <alignment horizontal="center" vertical="center"/>
    </xf>
    <xf numFmtId="0" fontId="2" fillId="3" borderId="9" xfId="12" applyFont="1" applyFill="1" applyBorder="1" applyAlignment="1">
      <alignment horizontal="center" vertical="center" wrapText="1"/>
    </xf>
    <xf numFmtId="0" fontId="6" fillId="3" borderId="9" xfId="12" applyFont="1" applyFill="1" applyBorder="1" applyAlignment="1">
      <alignment horizontal="center" vertical="center" wrapText="1"/>
    </xf>
    <xf numFmtId="49" fontId="17" fillId="4" borderId="42" xfId="0" applyNumberFormat="1" applyFont="1" applyFill="1" applyBorder="1" applyAlignment="1">
      <alignment vertical="top" wrapText="1"/>
    </xf>
    <xf numFmtId="0" fontId="17" fillId="4" borderId="42" xfId="0" applyFont="1" applyFill="1" applyBorder="1" applyAlignment="1">
      <alignment vertical="top" wrapText="1"/>
    </xf>
    <xf numFmtId="49" fontId="8" fillId="4" borderId="42" xfId="0" applyNumberFormat="1" applyFont="1" applyFill="1" applyBorder="1" applyAlignment="1">
      <alignment vertical="top" wrapText="1"/>
    </xf>
    <xf numFmtId="0" fontId="12" fillId="4" borderId="42" xfId="0" applyFont="1" applyFill="1" applyBorder="1" applyAlignment="1">
      <alignment vertical="top" wrapText="1"/>
    </xf>
    <xf numFmtId="3" fontId="2" fillId="0" borderId="29" xfId="0" applyNumberFormat="1" applyFont="1" applyBorder="1" applyAlignment="1">
      <alignment horizontal="center" vertical="top"/>
    </xf>
    <xf numFmtId="0" fontId="8" fillId="3" borderId="29" xfId="0" applyFont="1" applyFill="1" applyBorder="1" applyAlignment="1">
      <alignment horizontal="left" indent="1"/>
    </xf>
    <xf numFmtId="0" fontId="8" fillId="0" borderId="54" xfId="12" applyFont="1" applyBorder="1" applyAlignment="1">
      <alignment vertical="top" wrapText="1"/>
    </xf>
    <xf numFmtId="0" fontId="25" fillId="3" borderId="9" xfId="9" applyFont="1" applyFill="1" applyBorder="1" applyAlignment="1">
      <alignment horizontal="left" wrapText="1"/>
    </xf>
    <xf numFmtId="0" fontId="31" fillId="3" borderId="9" xfId="9" applyFont="1" applyFill="1" applyBorder="1" applyAlignment="1">
      <alignment horizontal="left" wrapText="1"/>
    </xf>
    <xf numFmtId="167" fontId="6" fillId="0" borderId="54" xfId="0" applyNumberFormat="1" applyFont="1" applyBorder="1" applyAlignment="1">
      <alignment horizontal="left" vertical="center" indent="1"/>
    </xf>
    <xf numFmtId="1" fontId="6" fillId="0" borderId="54" xfId="0" applyNumberFormat="1" applyFont="1" applyBorder="1" applyAlignment="1" applyProtection="1">
      <alignment horizontal="center" vertical="center"/>
      <protection locked="0"/>
    </xf>
    <xf numFmtId="170" fontId="6" fillId="0" borderId="54" xfId="1" applyNumberFormat="1" applyFont="1" applyBorder="1" applyAlignment="1">
      <alignment horizontal="center" vertical="center"/>
    </xf>
    <xf numFmtId="167" fontId="6" fillId="0" borderId="58" xfId="0" applyNumberFormat="1" applyFont="1" applyBorder="1" applyAlignment="1">
      <alignment horizontal="center" vertical="center"/>
    </xf>
    <xf numFmtId="0" fontId="8" fillId="0" borderId="54" xfId="12" applyFont="1" applyBorder="1"/>
    <xf numFmtId="0" fontId="8" fillId="0" borderId="54" xfId="12" applyFont="1" applyBorder="1" applyAlignment="1">
      <alignment horizontal="center"/>
    </xf>
    <xf numFmtId="39" fontId="2" fillId="0" borderId="54" xfId="13" applyNumberFormat="1" applyFont="1" applyBorder="1" applyAlignment="1">
      <alignment horizontal="center"/>
    </xf>
    <xf numFmtId="0" fontId="2" fillId="0" borderId="54" xfId="13" applyFont="1" applyBorder="1" applyAlignment="1">
      <alignment wrapText="1"/>
    </xf>
    <xf numFmtId="0" fontId="2" fillId="0" borderId="54" xfId="12" applyFont="1" applyBorder="1" applyAlignment="1">
      <alignment horizontal="center" vertical="top"/>
    </xf>
    <xf numFmtId="0" fontId="2" fillId="0" borderId="54" xfId="12" applyFont="1" applyBorder="1" applyAlignment="1">
      <alignment vertical="top" wrapText="1"/>
    </xf>
    <xf numFmtId="0" fontId="18" fillId="0" borderId="54" xfId="9" applyFont="1" applyBorder="1" applyAlignment="1">
      <alignment horizontal="center"/>
    </xf>
    <xf numFmtId="0" fontId="17" fillId="0" borderId="54" xfId="9" applyFont="1" applyBorder="1" applyAlignment="1">
      <alignment horizontal="center"/>
    </xf>
    <xf numFmtId="2" fontId="2" fillId="0" borderId="58" xfId="0" applyNumberFormat="1" applyFont="1" applyBorder="1" applyAlignment="1">
      <alignment horizontal="right"/>
    </xf>
    <xf numFmtId="1" fontId="2" fillId="0" borderId="58" xfId="0" applyNumberFormat="1" applyFont="1" applyBorder="1" applyAlignment="1">
      <alignment horizontal="right"/>
    </xf>
    <xf numFmtId="0" fontId="2" fillId="0" borderId="58" xfId="9" applyFont="1" applyBorder="1" applyAlignment="1">
      <alignment horizontal="center"/>
    </xf>
    <xf numFmtId="0" fontId="2" fillId="0" borderId="58" xfId="0" applyFont="1" applyBorder="1" applyAlignment="1">
      <alignment wrapText="1"/>
    </xf>
    <xf numFmtId="0" fontId="2" fillId="0" borderId="58" xfId="0" applyFont="1" applyBorder="1" applyAlignment="1">
      <alignment horizontal="center"/>
    </xf>
    <xf numFmtId="167" fontId="6" fillId="0" borderId="54" xfId="0" applyNumberFormat="1" applyFont="1" applyBorder="1" applyAlignment="1">
      <alignment horizontal="left" indent="1"/>
    </xf>
    <xf numFmtId="0" fontId="8" fillId="3" borderId="54" xfId="0" applyFont="1" applyFill="1" applyBorder="1" applyAlignment="1">
      <alignment horizontal="left" indent="2"/>
    </xf>
    <xf numFmtId="0" fontId="17" fillId="0" borderId="58" xfId="9" applyFont="1" applyBorder="1" applyAlignment="1">
      <alignment wrapText="1"/>
    </xf>
    <xf numFmtId="49" fontId="17" fillId="4" borderId="58" xfId="0" applyNumberFormat="1" applyFont="1" applyFill="1" applyBorder="1" applyAlignment="1">
      <alignment vertical="top" wrapText="1"/>
    </xf>
    <xf numFmtId="0" fontId="2" fillId="0" borderId="58" xfId="12" applyFont="1" applyBorder="1" applyAlignment="1">
      <alignment wrapText="1"/>
    </xf>
    <xf numFmtId="49" fontId="2" fillId="4" borderId="58" xfId="0" applyNumberFormat="1" applyFont="1" applyFill="1" applyBorder="1" applyAlignment="1">
      <alignment horizontal="left" vertical="top" wrapText="1"/>
    </xf>
    <xf numFmtId="49" fontId="2" fillId="4" borderId="58" xfId="0" applyNumberFormat="1" applyFont="1" applyFill="1" applyBorder="1" applyAlignment="1">
      <alignment vertical="top" wrapText="1"/>
    </xf>
    <xf numFmtId="0" fontId="2" fillId="0" borderId="58" xfId="12" applyFont="1" applyBorder="1" applyAlignment="1">
      <alignment vertical="top" wrapText="1"/>
    </xf>
    <xf numFmtId="1" fontId="2" fillId="0" borderId="54" xfId="0" applyNumberFormat="1" applyFont="1" applyBorder="1" applyAlignment="1">
      <alignment horizontal="center" vertical="center"/>
    </xf>
    <xf numFmtId="0" fontId="24" fillId="0" borderId="54" xfId="9" applyFont="1" applyBorder="1" applyAlignment="1">
      <alignment horizontal="center"/>
    </xf>
    <xf numFmtId="0" fontId="2" fillId="0" borderId="54" xfId="9" applyFont="1" applyBorder="1" applyAlignment="1">
      <alignment horizontal="center"/>
    </xf>
    <xf numFmtId="1" fontId="9" fillId="2" borderId="40" xfId="0" applyNumberFormat="1" applyFont="1" applyFill="1" applyBorder="1" applyAlignment="1">
      <alignment horizontal="left" vertical="center" indent="1"/>
    </xf>
    <xf numFmtId="1" fontId="9" fillId="2" borderId="40" xfId="0" applyNumberFormat="1" applyFont="1" applyFill="1" applyBorder="1" applyAlignment="1">
      <alignment horizontal="left" vertical="top" indent="1"/>
    </xf>
    <xf numFmtId="1" fontId="9" fillId="2" borderId="40" xfId="0" applyNumberFormat="1" applyFont="1" applyFill="1" applyBorder="1" applyAlignment="1">
      <alignment horizontal="left" indent="1"/>
    </xf>
    <xf numFmtId="1" fontId="5" fillId="2" borderId="40" xfId="0" applyNumberFormat="1" applyFont="1" applyFill="1" applyBorder="1" applyAlignment="1">
      <alignment horizontal="left" indent="1"/>
    </xf>
    <xf numFmtId="0" fontId="2" fillId="0" borderId="40" xfId="12" applyFont="1" applyBorder="1" applyAlignment="1">
      <alignment horizontal="center" vertical="center" wrapText="1"/>
    </xf>
    <xf numFmtId="0" fontId="8" fillId="3" borderId="54" xfId="0" applyFont="1" applyFill="1" applyBorder="1" applyAlignment="1">
      <alignment horizontal="left" indent="1"/>
    </xf>
    <xf numFmtId="9" fontId="2" fillId="0" borderId="54" xfId="15" applyFont="1" applyBorder="1"/>
    <xf numFmtId="0" fontId="8" fillId="0" borderId="54" xfId="0" applyFont="1" applyBorder="1" applyAlignment="1">
      <alignment vertical="top" wrapText="1"/>
    </xf>
    <xf numFmtId="0" fontId="7" fillId="0" borderId="54" xfId="0" applyFont="1" applyBorder="1" applyAlignment="1">
      <alignment vertical="top" wrapText="1"/>
    </xf>
    <xf numFmtId="0" fontId="2" fillId="0" borderId="54" xfId="0" applyFont="1" applyBorder="1" applyAlignment="1">
      <alignment vertical="top" wrapText="1"/>
    </xf>
    <xf numFmtId="3" fontId="2" fillId="0" borderId="54" xfId="0" applyNumberFormat="1" applyFont="1" applyBorder="1" applyAlignment="1">
      <alignment horizontal="center" vertical="top"/>
    </xf>
    <xf numFmtId="43" fontId="13" fillId="0" borderId="54" xfId="1" applyFont="1" applyBorder="1" applyAlignment="1"/>
    <xf numFmtId="0" fontId="29" fillId="3" borderId="9" xfId="9" applyFont="1" applyFill="1" applyBorder="1" applyAlignment="1">
      <alignment horizontal="left" wrapText="1"/>
    </xf>
    <xf numFmtId="165" fontId="35" fillId="3" borderId="9" xfId="17" applyFont="1" applyFill="1" applyBorder="1" applyAlignment="1">
      <alignment horizontal="left"/>
    </xf>
    <xf numFmtId="165" fontId="35" fillId="0" borderId="9" xfId="17" applyFont="1" applyFill="1" applyBorder="1" applyAlignment="1">
      <alignment horizontal="left"/>
    </xf>
    <xf numFmtId="43" fontId="35" fillId="0" borderId="9" xfId="9" applyNumberFormat="1" applyFont="1" applyBorder="1"/>
    <xf numFmtId="43" fontId="29" fillId="0" borderId="9" xfId="9" applyNumberFormat="1" applyFont="1" applyBorder="1"/>
    <xf numFmtId="2" fontId="35" fillId="0" borderId="9" xfId="9" applyNumberFormat="1" applyFont="1" applyBorder="1" applyAlignment="1">
      <alignment horizontal="left"/>
    </xf>
    <xf numFmtId="0" fontId="35" fillId="0" borderId="0" xfId="9" applyFont="1"/>
    <xf numFmtId="0" fontId="35" fillId="0" borderId="49" xfId="9" applyFont="1" applyBorder="1" applyAlignment="1">
      <alignment horizontal="left" wrapText="1"/>
    </xf>
    <xf numFmtId="165" fontId="35" fillId="3" borderId="49" xfId="17" applyFont="1" applyFill="1" applyBorder="1" applyAlignment="1">
      <alignment horizontal="left"/>
    </xf>
    <xf numFmtId="165" fontId="35" fillId="0" borderId="49" xfId="17" applyFont="1" applyFill="1" applyBorder="1" applyAlignment="1">
      <alignment horizontal="left"/>
    </xf>
    <xf numFmtId="43" fontId="35" fillId="0" borderId="49" xfId="9" applyNumberFormat="1" applyFont="1" applyBorder="1"/>
    <xf numFmtId="43" fontId="29" fillId="0" borderId="49" xfId="9" applyNumberFormat="1" applyFont="1" applyBorder="1"/>
    <xf numFmtId="2" fontId="35" fillId="0" borderId="49" xfId="9" applyNumberFormat="1" applyFont="1" applyBorder="1" applyAlignment="1">
      <alignment horizontal="left"/>
    </xf>
    <xf numFmtId="165" fontId="32" fillId="3" borderId="9" xfId="17" applyFont="1" applyFill="1" applyBorder="1" applyAlignment="1">
      <alignment horizontal="right"/>
    </xf>
    <xf numFmtId="0" fontId="32" fillId="0" borderId="9" xfId="9" applyFont="1" applyBorder="1" applyAlignment="1">
      <alignment horizontal="right"/>
    </xf>
    <xf numFmtId="165" fontId="32" fillId="3" borderId="8" xfId="17" applyFont="1" applyFill="1" applyBorder="1" applyAlignment="1">
      <alignment horizontal="left"/>
    </xf>
    <xf numFmtId="43" fontId="32" fillId="0" borderId="8" xfId="9" applyNumberFormat="1" applyFont="1" applyBorder="1"/>
    <xf numFmtId="2" fontId="32" fillId="0" borderId="8" xfId="9" applyNumberFormat="1" applyFont="1" applyBorder="1" applyAlignment="1">
      <alignment horizontal="left"/>
    </xf>
    <xf numFmtId="165" fontId="32" fillId="7" borderId="49" xfId="17" applyFont="1" applyFill="1" applyBorder="1" applyAlignment="1">
      <alignment horizontal="left"/>
    </xf>
    <xf numFmtId="0" fontId="32" fillId="0" borderId="8" xfId="9" applyFont="1" applyBorder="1" applyAlignment="1">
      <alignment horizontal="left" wrapText="1"/>
    </xf>
    <xf numFmtId="43" fontId="32" fillId="3" borderId="9" xfId="9" applyNumberFormat="1" applyFont="1" applyFill="1" applyBorder="1"/>
    <xf numFmtId="2" fontId="32" fillId="3" borderId="9" xfId="9" applyNumberFormat="1" applyFont="1" applyFill="1" applyBorder="1" applyAlignment="1">
      <alignment horizontal="left"/>
    </xf>
    <xf numFmtId="0" fontId="32" fillId="3" borderId="19" xfId="9" applyFont="1" applyFill="1" applyBorder="1"/>
    <xf numFmtId="9" fontId="32" fillId="3" borderId="0" xfId="15" applyFont="1" applyFill="1" applyAlignment="1">
      <alignment wrapText="1"/>
    </xf>
    <xf numFmtId="165" fontId="32" fillId="3" borderId="0" xfId="17" applyFont="1" applyFill="1" applyAlignment="1"/>
    <xf numFmtId="0" fontId="36" fillId="0" borderId="9" xfId="0" applyFont="1" applyBorder="1"/>
    <xf numFmtId="0" fontId="14" fillId="0" borderId="0" xfId="9" applyFont="1"/>
    <xf numFmtId="165" fontId="14" fillId="0" borderId="0" xfId="17" applyFont="1" applyFill="1" applyAlignment="1"/>
    <xf numFmtId="9" fontId="14" fillId="0" borderId="0" xfId="15" applyFont="1" applyFill="1" applyAlignment="1">
      <alignment wrapText="1"/>
    </xf>
    <xf numFmtId="43" fontId="14" fillId="0" borderId="9" xfId="9" applyNumberFormat="1" applyFont="1" applyBorder="1"/>
    <xf numFmtId="165" fontId="14" fillId="0" borderId="9" xfId="17" applyFont="1" applyFill="1" applyBorder="1" applyAlignment="1">
      <alignment horizontal="left"/>
    </xf>
    <xf numFmtId="165" fontId="14" fillId="3" borderId="9" xfId="17" applyFont="1" applyFill="1" applyBorder="1" applyAlignment="1">
      <alignment horizontal="left"/>
    </xf>
    <xf numFmtId="165" fontId="14" fillId="7" borderId="9" xfId="17" applyFont="1" applyFill="1" applyBorder="1" applyAlignment="1">
      <alignment horizontal="left"/>
    </xf>
    <xf numFmtId="0" fontId="14" fillId="0" borderId="9" xfId="9" applyFont="1" applyBorder="1" applyAlignment="1">
      <alignment horizontal="left" wrapText="1"/>
    </xf>
    <xf numFmtId="0" fontId="14" fillId="0" borderId="58" xfId="9" applyFont="1" applyBorder="1"/>
    <xf numFmtId="0" fontId="32" fillId="0" borderId="58" xfId="9" applyFont="1" applyBorder="1"/>
    <xf numFmtId="0" fontId="2" fillId="3" borderId="9" xfId="0" applyFont="1" applyFill="1" applyBorder="1"/>
    <xf numFmtId="0" fontId="2" fillId="0" borderId="9" xfId="0" applyFont="1" applyBorder="1" applyAlignment="1">
      <alignment vertical="top" wrapText="1"/>
    </xf>
    <xf numFmtId="43" fontId="2" fillId="0" borderId="54" xfId="1" applyFont="1" applyBorder="1" applyAlignment="1"/>
    <xf numFmtId="168" fontId="2" fillId="0" borderId="0" xfId="0" applyNumberFormat="1" applyFont="1" applyAlignment="1">
      <alignment horizontal="right" vertical="top"/>
    </xf>
    <xf numFmtId="0" fontId="13" fillId="0" borderId="60" xfId="9" applyFont="1" applyBorder="1" applyAlignment="1">
      <alignment horizontal="center"/>
    </xf>
    <xf numFmtId="0" fontId="2" fillId="0" borderId="60" xfId="12" applyFont="1" applyBorder="1" applyAlignment="1">
      <alignment vertical="top" wrapText="1"/>
    </xf>
    <xf numFmtId="0" fontId="17" fillId="0" borderId="60" xfId="9" applyFont="1" applyBorder="1" applyAlignment="1">
      <alignment horizontal="center"/>
    </xf>
    <xf numFmtId="0" fontId="2" fillId="0" borderId="60" xfId="12" applyFont="1" applyBorder="1" applyAlignment="1">
      <alignment horizontal="center" vertical="center" wrapText="1"/>
    </xf>
    <xf numFmtId="43" fontId="15" fillId="0" borderId="0" xfId="1" applyFont="1" applyAlignment="1">
      <alignment vertical="top"/>
    </xf>
    <xf numFmtId="43" fontId="6" fillId="3" borderId="50" xfId="1" applyFont="1" applyFill="1" applyBorder="1" applyAlignment="1">
      <alignment horizontal="center" vertical="top"/>
    </xf>
    <xf numFmtId="43" fontId="2" fillId="3" borderId="23" xfId="1" applyFont="1" applyFill="1" applyBorder="1" applyAlignment="1">
      <alignment vertical="center"/>
    </xf>
    <xf numFmtId="43" fontId="2" fillId="3" borderId="51" xfId="1" applyFont="1" applyFill="1" applyBorder="1" applyAlignment="1">
      <alignment vertical="center"/>
    </xf>
    <xf numFmtId="43" fontId="2" fillId="3" borderId="4" xfId="1" applyFont="1" applyFill="1" applyBorder="1" applyAlignment="1">
      <alignment vertical="center"/>
    </xf>
    <xf numFmtId="43" fontId="6" fillId="3" borderId="9" xfId="1" applyFont="1" applyFill="1" applyBorder="1" applyAlignment="1">
      <alignment horizontal="center" vertical="center"/>
    </xf>
    <xf numFmtId="43" fontId="2" fillId="3" borderId="9" xfId="1" applyFont="1" applyFill="1" applyBorder="1" applyAlignment="1">
      <alignment horizontal="center" vertical="center"/>
    </xf>
    <xf numFmtId="43" fontId="6" fillId="3" borderId="27" xfId="1" applyFont="1" applyFill="1" applyBorder="1" applyAlignment="1">
      <alignment horizontal="center" vertical="center"/>
    </xf>
    <xf numFmtId="0" fontId="34" fillId="3" borderId="0" xfId="0" applyFont="1" applyFill="1"/>
    <xf numFmtId="0" fontId="34" fillId="0" borderId="54" xfId="12" applyFont="1" applyBorder="1" applyAlignment="1">
      <alignment horizontal="center"/>
    </xf>
    <xf numFmtId="167" fontId="11" fillId="0" borderId="4" xfId="0" applyNumberFormat="1" applyFont="1" applyBorder="1" applyAlignment="1">
      <alignment horizontal="center" vertical="center"/>
    </xf>
    <xf numFmtId="0" fontId="34" fillId="0" borderId="54" xfId="12" applyFont="1" applyBorder="1" applyAlignment="1">
      <alignment horizontal="center" vertical="top"/>
    </xf>
    <xf numFmtId="0" fontId="34" fillId="0" borderId="0" xfId="0" applyFont="1"/>
    <xf numFmtId="49" fontId="2" fillId="4" borderId="62" xfId="0" applyNumberFormat="1" applyFont="1" applyFill="1" applyBorder="1" applyAlignment="1">
      <alignment vertical="top" wrapText="1"/>
    </xf>
    <xf numFmtId="0" fontId="2" fillId="0" borderId="40" xfId="0" applyFont="1" applyBorder="1" applyAlignment="1">
      <alignment vertical="top" wrapText="1"/>
    </xf>
    <xf numFmtId="1" fontId="2" fillId="0" borderId="9" xfId="0" applyNumberFormat="1" applyFont="1" applyBorder="1" applyAlignment="1">
      <alignment vertical="top"/>
    </xf>
    <xf numFmtId="1" fontId="2" fillId="0" borderId="17" xfId="0" applyNumberFormat="1" applyFont="1" applyBorder="1" applyAlignment="1">
      <alignment vertical="top"/>
    </xf>
    <xf numFmtId="167" fontId="2" fillId="0" borderId="7" xfId="0" applyNumberFormat="1" applyFont="1" applyBorder="1" applyAlignment="1">
      <alignment horizontal="left" vertical="top"/>
    </xf>
    <xf numFmtId="169" fontId="2" fillId="3" borderId="0" xfId="2" applyFont="1" applyFill="1" applyAlignment="1">
      <alignment vertical="top"/>
    </xf>
    <xf numFmtId="0" fontId="2" fillId="0" borderId="63" xfId="9" applyFont="1" applyBorder="1" applyAlignment="1">
      <alignment horizontal="center"/>
    </xf>
    <xf numFmtId="0" fontId="2" fillId="0" borderId="60" xfId="0" applyFont="1" applyBorder="1" applyAlignment="1">
      <alignment horizontal="center"/>
    </xf>
    <xf numFmtId="43" fontId="9" fillId="2" borderId="2" xfId="1" applyFont="1" applyFill="1" applyBorder="1"/>
    <xf numFmtId="43" fontId="9" fillId="2" borderId="0" xfId="1" applyFont="1" applyFill="1" applyAlignment="1">
      <alignment vertical="center"/>
    </xf>
    <xf numFmtId="43" fontId="9" fillId="2" borderId="0" xfId="1" applyFont="1" applyFill="1"/>
    <xf numFmtId="43" fontId="9" fillId="2" borderId="5" xfId="1" applyFont="1" applyFill="1" applyBorder="1"/>
    <xf numFmtId="43" fontId="6" fillId="0" borderId="15" xfId="1" applyFont="1" applyBorder="1" applyAlignment="1">
      <alignment horizontal="center" vertical="center" wrapText="1"/>
    </xf>
    <xf numFmtId="43" fontId="6" fillId="0" borderId="0" xfId="1" applyFont="1" applyAlignment="1" applyProtection="1">
      <alignment horizontal="center" vertical="center"/>
      <protection locked="0"/>
    </xf>
    <xf numFmtId="43" fontId="18" fillId="0" borderId="54" xfId="1" applyFont="1" applyBorder="1" applyAlignment="1">
      <alignment horizontal="center"/>
    </xf>
    <xf numFmtId="43" fontId="17" fillId="0" borderId="54" xfId="1" applyFont="1" applyBorder="1"/>
    <xf numFmtId="43" fontId="13" fillId="0" borderId="54" xfId="1" applyFont="1" applyFill="1" applyBorder="1" applyAlignment="1"/>
    <xf numFmtId="43" fontId="2" fillId="0" borderId="54" xfId="1" applyFont="1" applyFill="1" applyBorder="1" applyAlignment="1"/>
    <xf numFmtId="43" fontId="2" fillId="0" borderId="60" xfId="1" applyFont="1" applyFill="1" applyBorder="1" applyAlignment="1"/>
    <xf numFmtId="43" fontId="2" fillId="0" borderId="0" xfId="1" applyFont="1" applyAlignment="1" applyProtection="1">
      <alignment horizontal="center" vertical="center"/>
      <protection locked="0"/>
    </xf>
    <xf numFmtId="43" fontId="6" fillId="0" borderId="0" xfId="1" quotePrefix="1" applyFont="1" applyAlignment="1">
      <alignment horizontal="right" vertical="center"/>
    </xf>
    <xf numFmtId="43" fontId="2" fillId="0" borderId="0" xfId="1" applyFont="1" applyAlignment="1">
      <alignment horizontal="right"/>
    </xf>
    <xf numFmtId="43" fontId="2" fillId="0" borderId="54" xfId="1" applyFont="1" applyBorder="1" applyProtection="1">
      <protection locked="0"/>
    </xf>
    <xf numFmtId="43" fontId="8" fillId="0" borderId="54" xfId="1" applyFont="1" applyBorder="1" applyProtection="1">
      <protection locked="0"/>
    </xf>
    <xf numFmtId="43" fontId="2" fillId="3" borderId="54" xfId="1" applyFont="1" applyFill="1" applyBorder="1" applyProtection="1">
      <protection locked="0"/>
    </xf>
    <xf numFmtId="43" fontId="6" fillId="0" borderId="54" xfId="1" applyFont="1" applyBorder="1" applyAlignment="1" applyProtection="1">
      <alignment horizontal="right"/>
      <protection locked="0"/>
    </xf>
    <xf numFmtId="43" fontId="2" fillId="0" borderId="41" xfId="1" applyFont="1" applyBorder="1" applyProtection="1">
      <protection locked="0"/>
    </xf>
    <xf numFmtId="43" fontId="0" fillId="0" borderId="41" xfId="1" applyFont="1" applyBorder="1"/>
    <xf numFmtId="43" fontId="12" fillId="0" borderId="41" xfId="1" applyFont="1" applyBorder="1"/>
    <xf numFmtId="43" fontId="34" fillId="0" borderId="54" xfId="1" applyFont="1" applyBorder="1" applyProtection="1">
      <protection locked="0"/>
    </xf>
    <xf numFmtId="43" fontId="13" fillId="0" borderId="54" xfId="1" applyFont="1" applyBorder="1"/>
    <xf numFmtId="43" fontId="2" fillId="0" borderId="0" xfId="1" applyFont="1" applyAlignment="1" applyProtection="1">
      <alignment horizontal="right" vertical="top"/>
      <protection locked="0"/>
    </xf>
    <xf numFmtId="43" fontId="28" fillId="0" borderId="41" xfId="1" applyFont="1" applyBorder="1"/>
    <xf numFmtId="43" fontId="8" fillId="0" borderId="54" xfId="1" applyFont="1" applyBorder="1" applyAlignment="1">
      <alignment vertical="top" wrapText="1"/>
    </xf>
    <xf numFmtId="43" fontId="2" fillId="0" borderId="29" xfId="1" applyFont="1" applyFill="1" applyBorder="1" applyAlignment="1"/>
    <xf numFmtId="43" fontId="12" fillId="4" borderId="39" xfId="1" applyFont="1" applyFill="1" applyBorder="1" applyAlignment="1">
      <alignment horizontal="center" vertical="top"/>
    </xf>
    <xf numFmtId="43" fontId="6" fillId="0" borderId="18" xfId="1" applyFont="1" applyBorder="1" applyAlignment="1">
      <alignment horizontal="left" vertical="top"/>
    </xf>
    <xf numFmtId="0" fontId="24" fillId="0" borderId="60" xfId="9" applyFont="1" applyBorder="1" applyAlignment="1">
      <alignment horizontal="center"/>
    </xf>
    <xf numFmtId="0" fontId="17" fillId="0" borderId="60" xfId="9" applyFont="1" applyBorder="1"/>
    <xf numFmtId="0" fontId="13" fillId="0" borderId="60" xfId="9" applyFont="1" applyBorder="1"/>
    <xf numFmtId="0" fontId="13" fillId="3" borderId="8" xfId="9" applyFont="1" applyFill="1" applyBorder="1" applyAlignment="1">
      <alignment horizontal="center"/>
    </xf>
    <xf numFmtId="0" fontId="17" fillId="3" borderId="8" xfId="9" applyFont="1" applyFill="1" applyBorder="1" applyAlignment="1">
      <alignment horizontal="center"/>
    </xf>
    <xf numFmtId="0" fontId="2" fillId="3" borderId="8" xfId="12" applyFont="1" applyFill="1" applyBorder="1" applyAlignment="1">
      <alignment vertical="top" wrapText="1"/>
    </xf>
    <xf numFmtId="0" fontId="17" fillId="0" borderId="60" xfId="9" applyFont="1" applyBorder="1" applyAlignment="1">
      <alignment wrapText="1"/>
    </xf>
    <xf numFmtId="49" fontId="17" fillId="0" borderId="60" xfId="0" applyNumberFormat="1" applyFont="1" applyBorder="1" applyAlignment="1">
      <alignment vertical="top" wrapText="1"/>
    </xf>
    <xf numFmtId="0" fontId="2" fillId="0" borderId="60" xfId="12" applyFont="1" applyBorder="1"/>
    <xf numFmtId="49" fontId="2" fillId="0" borderId="60" xfId="0" applyNumberFormat="1" applyFont="1" applyBorder="1" applyAlignment="1">
      <alignment horizontal="left" vertical="top" wrapText="1"/>
    </xf>
    <xf numFmtId="49" fontId="2" fillId="0" borderId="60" xfId="0" applyNumberFormat="1" applyFont="1" applyBorder="1" applyAlignment="1">
      <alignment vertical="top" wrapText="1"/>
    </xf>
    <xf numFmtId="0" fontId="2" fillId="0" borderId="60" xfId="12" applyFont="1" applyBorder="1" applyAlignment="1">
      <alignment wrapText="1"/>
    </xf>
    <xf numFmtId="0" fontId="2" fillId="0" borderId="60" xfId="0" applyFont="1" applyBorder="1" applyAlignment="1">
      <alignment vertical="top" wrapText="1"/>
    </xf>
    <xf numFmtId="0" fontId="2" fillId="3" borderId="17" xfId="0" applyFont="1" applyFill="1" applyBorder="1"/>
    <xf numFmtId="0" fontId="8" fillId="0" borderId="60" xfId="0" applyFont="1" applyBorder="1" applyAlignment="1">
      <alignment vertical="top" wrapText="1"/>
    </xf>
    <xf numFmtId="0" fontId="2" fillId="0" borderId="60" xfId="0" applyFont="1" applyBorder="1"/>
    <xf numFmtId="0" fontId="2" fillId="0" borderId="60" xfId="0" applyFont="1" applyBorder="1" applyAlignment="1">
      <alignment wrapText="1"/>
    </xf>
    <xf numFmtId="0" fontId="13" fillId="3" borderId="60" xfId="9" applyFont="1" applyFill="1" applyBorder="1" applyAlignment="1">
      <alignment horizontal="center"/>
    </xf>
    <xf numFmtId="0" fontId="2" fillId="3" borderId="60" xfId="0" applyFont="1" applyFill="1" applyBorder="1" applyAlignment="1">
      <alignment vertical="top" wrapText="1"/>
    </xf>
    <xf numFmtId="0" fontId="2" fillId="3" borderId="60" xfId="0" applyFont="1" applyFill="1" applyBorder="1" applyAlignment="1">
      <alignment horizontal="center"/>
    </xf>
    <xf numFmtId="0" fontId="13" fillId="3" borderId="60" xfId="9" applyFont="1" applyFill="1" applyBorder="1"/>
    <xf numFmtId="49" fontId="17" fillId="3" borderId="60" xfId="0" applyNumberFormat="1" applyFont="1" applyFill="1" applyBorder="1" applyAlignment="1">
      <alignment vertical="top" wrapText="1"/>
    </xf>
    <xf numFmtId="49" fontId="2" fillId="3" borderId="60" xfId="0" applyNumberFormat="1" applyFont="1" applyFill="1" applyBorder="1" applyAlignment="1">
      <alignment vertical="top" wrapText="1"/>
    </xf>
    <xf numFmtId="0" fontId="2" fillId="3" borderId="60" xfId="9" applyFont="1" applyFill="1" applyBorder="1" applyAlignment="1">
      <alignment horizontal="center"/>
    </xf>
    <xf numFmtId="0" fontId="2" fillId="3" borderId="60" xfId="0" applyFont="1" applyFill="1" applyBorder="1" applyAlignment="1">
      <alignment wrapText="1"/>
    </xf>
    <xf numFmtId="0" fontId="12" fillId="3" borderId="60" xfId="0" applyFont="1" applyFill="1" applyBorder="1" applyAlignment="1">
      <alignment vertical="top" wrapText="1"/>
    </xf>
    <xf numFmtId="0" fontId="2" fillId="3" borderId="60" xfId="12" applyFont="1" applyFill="1" applyBorder="1" applyAlignment="1">
      <alignment vertical="top" wrapText="1"/>
    </xf>
    <xf numFmtId="0" fontId="17" fillId="3" borderId="60" xfId="9" applyFont="1" applyFill="1" applyBorder="1" applyAlignment="1">
      <alignment horizontal="center"/>
    </xf>
    <xf numFmtId="43" fontId="5" fillId="2" borderId="2" xfId="1" applyFont="1" applyFill="1" applyBorder="1"/>
    <xf numFmtId="43" fontId="5" fillId="2" borderId="0" xfId="1" applyFont="1" applyFill="1" applyAlignment="1">
      <alignment vertical="center"/>
    </xf>
    <xf numFmtId="43" fontId="5" fillId="2" borderId="0" xfId="1" applyFont="1" applyFill="1"/>
    <xf numFmtId="43" fontId="5" fillId="2" borderId="5" xfId="1" applyFont="1" applyFill="1" applyBorder="1"/>
    <xf numFmtId="43" fontId="13" fillId="0" borderId="54" xfId="1" applyFont="1" applyBorder="1" applyAlignment="1">
      <alignment horizontal="center"/>
    </xf>
    <xf numFmtId="43" fontId="2" fillId="0" borderId="0" xfId="1" quotePrefix="1" applyFont="1" applyAlignment="1">
      <alignment horizontal="right" vertical="center"/>
    </xf>
    <xf numFmtId="0" fontId="2" fillId="3" borderId="29" xfId="0" applyFont="1" applyFill="1" applyBorder="1" applyAlignment="1">
      <alignment horizontal="center" vertical="top"/>
    </xf>
    <xf numFmtId="43" fontId="2" fillId="0" borderId="0" xfId="1" applyFont="1" applyAlignment="1" applyProtection="1">
      <alignment horizontal="center" vertical="top"/>
      <protection locked="0"/>
    </xf>
    <xf numFmtId="0" fontId="8" fillId="3" borderId="19" xfId="0" applyFont="1" applyFill="1" applyBorder="1" applyAlignment="1">
      <alignment vertical="top" wrapText="1"/>
    </xf>
    <xf numFmtId="2" fontId="2" fillId="3" borderId="29" xfId="0" applyNumberFormat="1" applyFont="1" applyFill="1" applyBorder="1" applyAlignment="1">
      <alignment horizontal="right" vertical="top"/>
    </xf>
    <xf numFmtId="49" fontId="2" fillId="3" borderId="29" xfId="0" applyNumberFormat="1" applyFont="1" applyFill="1" applyBorder="1" applyAlignment="1">
      <alignment horizontal="center" vertical="top" wrapText="1"/>
    </xf>
    <xf numFmtId="0" fontId="2" fillId="0" borderId="29" xfId="12" applyFont="1" applyBorder="1" applyAlignment="1">
      <alignment horizontal="center" vertical="top" wrapText="1"/>
    </xf>
    <xf numFmtId="0" fontId="2" fillId="3" borderId="29" xfId="12" applyFont="1" applyFill="1" applyBorder="1" applyAlignment="1">
      <alignment horizontal="center" vertical="top" wrapText="1"/>
    </xf>
    <xf numFmtId="49" fontId="2" fillId="0" borderId="29" xfId="0" applyNumberFormat="1" applyFont="1" applyBorder="1" applyAlignment="1">
      <alignment horizontal="center" vertical="top" wrapText="1"/>
    </xf>
    <xf numFmtId="49" fontId="2" fillId="0" borderId="19" xfId="0" applyNumberFormat="1" applyFont="1" applyBorder="1" applyAlignment="1">
      <alignment vertical="top" wrapText="1"/>
    </xf>
    <xf numFmtId="0" fontId="16" fillId="3" borderId="19" xfId="0" applyFont="1" applyFill="1" applyBorder="1" applyAlignment="1">
      <alignment vertical="top" wrapText="1"/>
    </xf>
    <xf numFmtId="49" fontId="2" fillId="3" borderId="60" xfId="0" applyNumberFormat="1" applyFont="1" applyFill="1" applyBorder="1" applyAlignment="1">
      <alignment horizontal="center" vertical="top" wrapText="1"/>
    </xf>
    <xf numFmtId="0" fontId="2" fillId="0" borderId="60" xfId="12" applyFont="1" applyBorder="1" applyAlignment="1">
      <alignment horizontal="center" vertical="top" wrapText="1"/>
    </xf>
    <xf numFmtId="49" fontId="2" fillId="3" borderId="58" xfId="0" applyNumberFormat="1" applyFont="1" applyFill="1" applyBorder="1" applyAlignment="1">
      <alignment vertical="top" wrapText="1"/>
    </xf>
    <xf numFmtId="0" fontId="2" fillId="3" borderId="60" xfId="0" applyFont="1" applyFill="1" applyBorder="1"/>
    <xf numFmtId="0" fontId="2" fillId="0" borderId="54" xfId="0" applyFont="1" applyBorder="1" applyAlignment="1">
      <alignment horizontal="center" vertical="top"/>
    </xf>
    <xf numFmtId="43" fontId="2" fillId="0" borderId="54" xfId="1" applyFont="1" applyBorder="1" applyAlignment="1">
      <alignment vertical="top"/>
    </xf>
    <xf numFmtId="0" fontId="2" fillId="3" borderId="47" xfId="12" applyFont="1" applyFill="1" applyBorder="1" applyAlignment="1">
      <alignment vertical="top"/>
    </xf>
    <xf numFmtId="0" fontId="2" fillId="3" borderId="53" xfId="12" applyFont="1" applyFill="1" applyBorder="1" applyAlignment="1">
      <alignment vertical="top"/>
    </xf>
    <xf numFmtId="1" fontId="34" fillId="0" borderId="8" xfId="0" quotePrefix="1" applyNumberFormat="1" applyFont="1" applyBorder="1" applyAlignment="1">
      <alignment horizontal="center" vertical="top"/>
    </xf>
    <xf numFmtId="1" fontId="34" fillId="0" borderId="5" xfId="0" quotePrefix="1" applyNumberFormat="1" applyFont="1" applyBorder="1" applyAlignment="1">
      <alignment horizontal="center" vertical="center"/>
    </xf>
    <xf numFmtId="0" fontId="34" fillId="3" borderId="8" xfId="0" applyFont="1" applyFill="1" applyBorder="1" applyAlignment="1">
      <alignment horizontal="left" vertical="top" wrapText="1" indent="1"/>
    </xf>
    <xf numFmtId="3" fontId="34" fillId="0" borderId="29" xfId="0" applyNumberFormat="1" applyFont="1" applyBorder="1" applyAlignment="1">
      <alignment horizontal="center" vertical="top"/>
    </xf>
    <xf numFmtId="43" fontId="34" fillId="0" borderId="0" xfId="1" applyFont="1" applyAlignment="1" applyProtection="1">
      <alignment horizontal="right" vertical="top"/>
      <protection locked="0"/>
    </xf>
    <xf numFmtId="0" fontId="2" fillId="0" borderId="60" xfId="0" applyFont="1" applyBorder="1" applyAlignment="1">
      <alignment horizontal="center" vertical="top"/>
    </xf>
    <xf numFmtId="167" fontId="8" fillId="0" borderId="60" xfId="0" applyNumberFormat="1" applyFont="1" applyBorder="1" applyAlignment="1">
      <alignment horizontal="left" vertical="center"/>
    </xf>
    <xf numFmtId="167" fontId="6" fillId="0" borderId="60" xfId="0" applyNumberFormat="1" applyFont="1" applyBorder="1" applyAlignment="1">
      <alignment horizontal="center" vertical="center"/>
    </xf>
    <xf numFmtId="43" fontId="2" fillId="0" borderId="60" xfId="1" applyFont="1" applyFill="1" applyBorder="1" applyAlignment="1">
      <alignment horizontal="center" vertical="center"/>
    </xf>
    <xf numFmtId="0" fontId="2" fillId="8" borderId="0" xfId="0" applyFont="1" applyFill="1"/>
    <xf numFmtId="0" fontId="2" fillId="3" borderId="0" xfId="0" applyFont="1" applyFill="1" applyAlignment="1">
      <alignment horizontal="center" vertical="center"/>
    </xf>
    <xf numFmtId="0" fontId="2" fillId="0" borderId="60" xfId="0" applyFont="1" applyBorder="1" applyAlignment="1">
      <alignment horizontal="center" vertical="center"/>
    </xf>
    <xf numFmtId="167" fontId="2" fillId="0" borderId="60" xfId="0" applyNumberFormat="1" applyFont="1" applyBorder="1" applyAlignment="1">
      <alignment horizontal="left" vertical="center" wrapText="1"/>
    </xf>
    <xf numFmtId="167" fontId="2" fillId="0" borderId="60" xfId="0" applyNumberFormat="1" applyFont="1" applyBorder="1" applyAlignment="1">
      <alignment horizontal="center" vertical="center"/>
    </xf>
    <xf numFmtId="43" fontId="2" fillId="0" borderId="58" xfId="1" applyFont="1" applyFill="1" applyBorder="1" applyAlignment="1" applyProtection="1">
      <alignment horizontal="center" vertical="center"/>
      <protection locked="0"/>
    </xf>
    <xf numFmtId="1" fontId="6" fillId="0" borderId="14" xfId="1" applyNumberFormat="1" applyFont="1" applyBorder="1" applyAlignment="1">
      <alignment horizontal="center" vertical="center" wrapText="1"/>
    </xf>
    <xf numFmtId="1" fontId="6" fillId="0" borderId="54" xfId="1" applyNumberFormat="1" applyFont="1" applyBorder="1" applyAlignment="1" applyProtection="1">
      <alignment horizontal="center" vertical="center"/>
      <protection locked="0"/>
    </xf>
    <xf numFmtId="1" fontId="6" fillId="0" borderId="0" xfId="1" quotePrefix="1" applyNumberFormat="1" applyFont="1" applyAlignment="1">
      <alignment horizontal="center" vertical="center"/>
    </xf>
    <xf numFmtId="0" fontId="2" fillId="3" borderId="0" xfId="0" applyFont="1" applyFill="1" applyAlignment="1">
      <alignment wrapText="1"/>
    </xf>
    <xf numFmtId="0" fontId="2" fillId="0" borderId="60" xfId="0" applyFont="1" applyBorder="1" applyAlignment="1">
      <alignment horizontal="center" vertical="top" wrapText="1"/>
    </xf>
    <xf numFmtId="167" fontId="6" fillId="0" borderId="40" xfId="0" applyNumberFormat="1" applyFont="1" applyBorder="1" applyAlignment="1">
      <alignment horizontal="center" vertical="center" wrapText="1"/>
    </xf>
    <xf numFmtId="165" fontId="8" fillId="0" borderId="60" xfId="17" applyFont="1" applyFill="1" applyBorder="1" applyAlignment="1" applyProtection="1">
      <alignment vertical="top" wrapText="1"/>
    </xf>
    <xf numFmtId="165" fontId="2" fillId="0" borderId="60" xfId="17" applyFont="1" applyFill="1" applyBorder="1" applyAlignment="1">
      <alignment horizontal="center" vertical="center" wrapText="1"/>
    </xf>
    <xf numFmtId="43" fontId="2" fillId="0" borderId="58" xfId="1" applyFont="1" applyFill="1" applyBorder="1" applyAlignment="1">
      <alignment horizontal="center" vertical="center" wrapText="1"/>
    </xf>
    <xf numFmtId="0" fontId="2" fillId="8" borderId="0" xfId="0" applyFont="1" applyFill="1" applyAlignment="1">
      <alignment wrapText="1"/>
    </xf>
    <xf numFmtId="0" fontId="2" fillId="0" borderId="40" xfId="0" applyFont="1" applyBorder="1" applyAlignment="1">
      <alignment horizontal="center" vertical="top"/>
    </xf>
    <xf numFmtId="165" fontId="2" fillId="0" borderId="60" xfId="17" applyFont="1" applyFill="1" applyBorder="1" applyAlignment="1">
      <alignment horizontal="center" vertical="center"/>
    </xf>
    <xf numFmtId="43" fontId="2" fillId="0" borderId="58" xfId="1" applyFont="1" applyFill="1" applyBorder="1" applyAlignment="1">
      <alignment horizontal="center" vertical="center"/>
    </xf>
    <xf numFmtId="43" fontId="2" fillId="0" borderId="58" xfId="1" applyFont="1" applyBorder="1" applyAlignment="1">
      <alignment horizontal="center" vertical="center"/>
    </xf>
    <xf numFmtId="0" fontId="2" fillId="0" borderId="64" xfId="12" applyFont="1" applyBorder="1" applyAlignment="1">
      <alignment horizontal="center"/>
    </xf>
    <xf numFmtId="0" fontId="8" fillId="0" borderId="64" xfId="12" applyFont="1" applyBorder="1" applyAlignment="1">
      <alignment vertical="top" wrapText="1"/>
    </xf>
    <xf numFmtId="0" fontId="2" fillId="0" borderId="64" xfId="12" applyFont="1" applyBorder="1" applyAlignment="1">
      <alignment horizontal="center" vertical="center"/>
    </xf>
    <xf numFmtId="0" fontId="2" fillId="0" borderId="64" xfId="12" applyFont="1" applyBorder="1" applyAlignment="1">
      <alignment vertical="top" wrapText="1"/>
    </xf>
    <xf numFmtId="49" fontId="8" fillId="4" borderId="66" xfId="0" applyNumberFormat="1" applyFont="1" applyFill="1" applyBorder="1" applyAlignment="1">
      <alignment vertical="top" wrapText="1"/>
    </xf>
    <xf numFmtId="0" fontId="2" fillId="0" borderId="67" xfId="0" applyFont="1" applyBorder="1" applyAlignment="1">
      <alignment horizontal="center" vertical="top"/>
    </xf>
    <xf numFmtId="165" fontId="2" fillId="0" borderId="68" xfId="17" applyFont="1" applyFill="1" applyBorder="1" applyAlignment="1">
      <alignment horizontal="center" vertical="center"/>
    </xf>
    <xf numFmtId="0" fontId="2" fillId="4" borderId="39" xfId="0" applyFont="1" applyFill="1" applyBorder="1" applyAlignment="1">
      <alignment horizontal="center" vertical="top"/>
    </xf>
    <xf numFmtId="43" fontId="2" fillId="4" borderId="39" xfId="1" applyFont="1" applyFill="1" applyBorder="1" applyAlignment="1">
      <alignment horizontal="center" vertical="top"/>
    </xf>
    <xf numFmtId="0" fontId="2" fillId="4" borderId="65" xfId="0" applyFont="1" applyFill="1" applyBorder="1" applyAlignment="1">
      <alignment horizontal="center" vertical="top"/>
    </xf>
    <xf numFmtId="43" fontId="2" fillId="4" borderId="65" xfId="1" applyFont="1" applyFill="1" applyBorder="1" applyAlignment="1">
      <alignment horizontal="center" vertical="top"/>
    </xf>
    <xf numFmtId="0" fontId="2" fillId="0" borderId="68" xfId="0" applyFont="1" applyBorder="1" applyAlignment="1">
      <alignment horizontal="center" vertical="top"/>
    </xf>
    <xf numFmtId="167" fontId="6" fillId="0" borderId="67" xfId="0" applyNumberFormat="1" applyFont="1" applyBorder="1" applyAlignment="1">
      <alignment horizontal="center" vertical="center"/>
    </xf>
    <xf numFmtId="0" fontId="6" fillId="0" borderId="68" xfId="12" applyFont="1" applyBorder="1" applyAlignment="1">
      <alignment vertical="top" wrapText="1"/>
    </xf>
    <xf numFmtId="0" fontId="2" fillId="0" borderId="68" xfId="12" applyFont="1" applyBorder="1" applyAlignment="1">
      <alignment horizontal="center" vertical="center"/>
    </xf>
    <xf numFmtId="165" fontId="2" fillId="0" borderId="67" xfId="17" applyFont="1" applyFill="1" applyBorder="1" applyAlignment="1">
      <alignment wrapText="1"/>
    </xf>
    <xf numFmtId="43" fontId="2" fillId="0" borderId="68" xfId="1" applyFont="1" applyFill="1" applyBorder="1" applyAlignment="1" applyProtection="1">
      <alignment horizontal="center" vertical="center"/>
      <protection locked="0"/>
    </xf>
    <xf numFmtId="1" fontId="2" fillId="0" borderId="54" xfId="1" applyNumberFormat="1" applyFont="1" applyBorder="1" applyAlignment="1">
      <alignment horizontal="center" vertical="center"/>
    </xf>
    <xf numFmtId="0" fontId="6" fillId="2" borderId="2" xfId="0" applyFont="1" applyFill="1" applyBorder="1"/>
    <xf numFmtId="0" fontId="6" fillId="2" borderId="0" xfId="0" applyFont="1" applyFill="1" applyAlignment="1">
      <alignment vertical="center"/>
    </xf>
    <xf numFmtId="0" fontId="6" fillId="2" borderId="0" xfId="0" applyFont="1" applyFill="1"/>
    <xf numFmtId="0" fontId="6" fillId="2" borderId="5" xfId="0" applyFont="1" applyFill="1" applyBorder="1"/>
    <xf numFmtId="0" fontId="8" fillId="0" borderId="58" xfId="9" applyFont="1" applyBorder="1" applyAlignment="1">
      <alignment wrapText="1"/>
    </xf>
    <xf numFmtId="49" fontId="8" fillId="4" borderId="58" xfId="0" applyNumberFormat="1" applyFont="1" applyFill="1" applyBorder="1" applyAlignment="1">
      <alignment vertical="top" wrapText="1"/>
    </xf>
    <xf numFmtId="49" fontId="8" fillId="4" borderId="0" xfId="0" applyNumberFormat="1" applyFont="1" applyFill="1" applyAlignment="1">
      <alignment vertical="top" wrapText="1"/>
    </xf>
    <xf numFmtId="0" fontId="2" fillId="0" borderId="29" xfId="12" applyFont="1" applyBorder="1" applyAlignment="1">
      <alignment horizontal="left" vertical="center" wrapText="1"/>
    </xf>
    <xf numFmtId="0" fontId="2" fillId="0" borderId="63" xfId="12" applyFont="1" applyBorder="1" applyAlignment="1">
      <alignment horizontal="left" vertical="center" wrapText="1"/>
    </xf>
    <xf numFmtId="49" fontId="7" fillId="0" borderId="60" xfId="0" applyNumberFormat="1" applyFont="1" applyBorder="1" applyAlignment="1">
      <alignment vertical="top" wrapText="1"/>
    </xf>
    <xf numFmtId="49" fontId="6" fillId="0" borderId="60" xfId="0" applyNumberFormat="1" applyFont="1" applyBorder="1" applyAlignment="1">
      <alignment vertical="top" wrapText="1"/>
    </xf>
    <xf numFmtId="49" fontId="6" fillId="3" borderId="60" xfId="0" applyNumberFormat="1" applyFont="1" applyFill="1" applyBorder="1" applyAlignment="1">
      <alignment vertical="top" wrapText="1"/>
    </xf>
    <xf numFmtId="0" fontId="8" fillId="3" borderId="60" xfId="0" applyFont="1" applyFill="1" applyBorder="1" applyAlignment="1">
      <alignment vertical="top" wrapText="1"/>
    </xf>
    <xf numFmtId="49" fontId="8" fillId="3" borderId="60" xfId="0" applyNumberFormat="1" applyFont="1" applyFill="1" applyBorder="1" applyAlignment="1">
      <alignment vertical="top" wrapText="1"/>
    </xf>
    <xf numFmtId="49" fontId="2" fillId="3" borderId="68" xfId="0" applyNumberFormat="1" applyFont="1" applyFill="1" applyBorder="1" applyAlignment="1">
      <alignment horizontal="center" vertical="top" wrapText="1"/>
    </xf>
    <xf numFmtId="0" fontId="2" fillId="0" borderId="68" xfId="12" applyFont="1" applyBorder="1" applyAlignment="1">
      <alignment horizontal="center" vertical="top" wrapText="1"/>
    </xf>
    <xf numFmtId="0" fontId="2" fillId="3" borderId="68" xfId="0" applyFont="1" applyFill="1" applyBorder="1"/>
    <xf numFmtId="0" fontId="2" fillId="0" borderId="68" xfId="12" applyFont="1" applyBorder="1" applyAlignment="1">
      <alignment vertical="top" wrapText="1"/>
    </xf>
    <xf numFmtId="0" fontId="2" fillId="0" borderId="68" xfId="12" applyFont="1" applyBorder="1" applyAlignment="1">
      <alignment horizontal="center" vertical="center" wrapText="1"/>
    </xf>
    <xf numFmtId="165" fontId="6" fillId="0" borderId="68" xfId="17" applyFont="1" applyFill="1" applyBorder="1" applyAlignment="1" applyProtection="1">
      <alignment vertical="top" wrapText="1"/>
    </xf>
    <xf numFmtId="49" fontId="8" fillId="4" borderId="70" xfId="0" applyNumberFormat="1" applyFont="1" applyFill="1" applyBorder="1" applyAlignment="1">
      <alignment vertical="top" wrapText="1"/>
    </xf>
    <xf numFmtId="0" fontId="2" fillId="0" borderId="60" xfId="9" applyFont="1" applyBorder="1" applyAlignment="1">
      <alignment horizontal="center"/>
    </xf>
    <xf numFmtId="0" fontId="2" fillId="0" borderId="68" xfId="0" applyFont="1" applyBorder="1" applyAlignment="1">
      <alignment horizontal="center"/>
    </xf>
    <xf numFmtId="0" fontId="0" fillId="0" borderId="68" xfId="0" applyBorder="1"/>
    <xf numFmtId="0" fontId="2" fillId="0" borderId="68" xfId="0" applyFont="1" applyBorder="1" applyAlignment="1">
      <alignment wrapText="1"/>
    </xf>
    <xf numFmtId="0" fontId="2" fillId="0" borderId="68" xfId="12" applyFont="1" applyBorder="1" applyAlignment="1">
      <alignment horizontal="center"/>
    </xf>
    <xf numFmtId="43" fontId="2" fillId="0" borderId="0" xfId="0" applyNumberFormat="1" applyFont="1" applyAlignment="1">
      <alignment vertical="top"/>
    </xf>
    <xf numFmtId="9" fontId="2" fillId="0" borderId="54" xfId="12" applyNumberFormat="1" applyFont="1" applyBorder="1" applyAlignment="1">
      <alignment horizontal="center" vertical="top"/>
    </xf>
    <xf numFmtId="0" fontId="6" fillId="2" borderId="1" xfId="0" applyFont="1" applyFill="1" applyBorder="1"/>
    <xf numFmtId="43" fontId="6" fillId="2" borderId="2" xfId="1" applyFont="1" applyFill="1" applyBorder="1"/>
    <xf numFmtId="1" fontId="6" fillId="2" borderId="4" xfId="0" applyNumberFormat="1" applyFont="1" applyFill="1" applyBorder="1" applyAlignment="1">
      <alignment horizontal="left" vertical="center" indent="1"/>
    </xf>
    <xf numFmtId="0" fontId="2" fillId="2" borderId="0" xfId="0" applyFont="1" applyFill="1" applyAlignment="1">
      <alignment horizontal="left" vertical="center" indent="1"/>
    </xf>
    <xf numFmtId="43" fontId="6" fillId="2" borderId="0" xfId="1" applyFont="1" applyFill="1" applyAlignment="1">
      <alignment vertical="center"/>
    </xf>
    <xf numFmtId="0" fontId="38" fillId="0" borderId="0" xfId="0" applyFont="1"/>
    <xf numFmtId="1" fontId="6" fillId="2" borderId="4" xfId="0" applyNumberFormat="1" applyFont="1" applyFill="1" applyBorder="1" applyAlignment="1">
      <alignment horizontal="left" vertical="top" indent="1"/>
    </xf>
    <xf numFmtId="0" fontId="2" fillId="2" borderId="0" xfId="0" applyFont="1" applyFill="1" applyAlignment="1">
      <alignment horizontal="left" indent="1"/>
    </xf>
    <xf numFmtId="43" fontId="6" fillId="2" borderId="0" xfId="1" applyFont="1" applyFill="1"/>
    <xf numFmtId="1" fontId="6" fillId="2" borderId="4" xfId="0" applyNumberFormat="1" applyFont="1" applyFill="1" applyBorder="1" applyAlignment="1">
      <alignment horizontal="left" indent="1"/>
    </xf>
    <xf numFmtId="1" fontId="2" fillId="2" borderId="4" xfId="0" applyNumberFormat="1" applyFont="1" applyFill="1" applyBorder="1" applyAlignment="1">
      <alignment horizontal="left" indent="1"/>
    </xf>
    <xf numFmtId="0" fontId="6" fillId="2" borderId="11" xfId="0" applyFont="1" applyFill="1" applyBorder="1" applyAlignment="1">
      <alignment horizontal="left" indent="1"/>
    </xf>
    <xf numFmtId="0" fontId="6" fillId="2" borderId="5" xfId="0" applyFont="1" applyFill="1" applyBorder="1" applyAlignment="1">
      <alignment horizontal="left" indent="1"/>
    </xf>
    <xf numFmtId="43" fontId="6" fillId="2" borderId="5" xfId="1" applyFont="1" applyFill="1" applyBorder="1"/>
    <xf numFmtId="0" fontId="6" fillId="0" borderId="54" xfId="9" applyFont="1" applyBorder="1" applyAlignment="1">
      <alignment horizontal="center"/>
    </xf>
    <xf numFmtId="0" fontId="6" fillId="0" borderId="0" xfId="9" applyFont="1" applyAlignment="1">
      <alignment horizontal="center"/>
    </xf>
    <xf numFmtId="43" fontId="6" fillId="0" borderId="54" xfId="1" applyFont="1" applyBorder="1" applyAlignment="1">
      <alignment horizontal="center"/>
    </xf>
    <xf numFmtId="0" fontId="8" fillId="0" borderId="54" xfId="9" applyFont="1" applyBorder="1" applyAlignment="1">
      <alignment horizontal="center"/>
    </xf>
    <xf numFmtId="0" fontId="8" fillId="0" borderId="0" xfId="9" applyFont="1"/>
    <xf numFmtId="43" fontId="8" fillId="0" borderId="54" xfId="1" applyFont="1" applyBorder="1"/>
    <xf numFmtId="0" fontId="8" fillId="0" borderId="58" xfId="9" applyFont="1" applyBorder="1" applyAlignment="1">
      <alignment horizontal="center"/>
    </xf>
    <xf numFmtId="0" fontId="2" fillId="0" borderId="60" xfId="12" applyFont="1" applyBorder="1" applyAlignment="1">
      <alignment horizontal="center" vertical="center"/>
    </xf>
    <xf numFmtId="43" fontId="2" fillId="0" borderId="0" xfId="1" applyFont="1" applyAlignment="1" applyProtection="1">
      <alignment vertical="center" wrapText="1"/>
      <protection locked="0"/>
    </xf>
    <xf numFmtId="44" fontId="2" fillId="3" borderId="0" xfId="0" applyNumberFormat="1" applyFont="1" applyFill="1" applyAlignment="1">
      <alignment horizontal="center" wrapText="1"/>
    </xf>
    <xf numFmtId="0" fontId="8" fillId="0" borderId="60" xfId="9" applyFont="1" applyBorder="1" applyAlignment="1">
      <alignment horizontal="center"/>
    </xf>
    <xf numFmtId="44" fontId="2" fillId="3" borderId="0" xfId="0" applyNumberFormat="1" applyFont="1" applyFill="1"/>
    <xf numFmtId="0" fontId="2" fillId="0" borderId="63" xfId="12" applyFont="1" applyBorder="1" applyAlignment="1">
      <alignment horizontal="center" vertical="center" wrapText="1"/>
    </xf>
    <xf numFmtId="43" fontId="2" fillId="0" borderId="54" xfId="1" applyFont="1" applyBorder="1"/>
    <xf numFmtId="49" fontId="2" fillId="0" borderId="60" xfId="0" applyNumberFormat="1" applyFont="1" applyBorder="1" applyAlignment="1">
      <alignment horizontal="center"/>
    </xf>
    <xf numFmtId="0" fontId="2" fillId="3" borderId="60" xfId="9" applyFont="1" applyFill="1" applyBorder="1"/>
    <xf numFmtId="49" fontId="2" fillId="3" borderId="60" xfId="0" applyNumberFormat="1" applyFont="1" applyFill="1" applyBorder="1" applyAlignment="1">
      <alignment horizontal="center"/>
    </xf>
    <xf numFmtId="0" fontId="8" fillId="3" borderId="60" xfId="9" applyFont="1" applyFill="1" applyBorder="1" applyAlignment="1">
      <alignment horizontal="center"/>
    </xf>
    <xf numFmtId="43" fontId="2" fillId="0" borderId="60" xfId="1" applyFont="1" applyBorder="1"/>
    <xf numFmtId="0" fontId="2" fillId="0" borderId="40" xfId="9" applyFont="1" applyBorder="1" applyAlignment="1">
      <alignment horizontal="center"/>
    </xf>
    <xf numFmtId="43" fontId="2" fillId="0" borderId="29" xfId="1" applyFont="1" applyBorder="1" applyAlignment="1"/>
    <xf numFmtId="0" fontId="2" fillId="0" borderId="68" xfId="9" applyFont="1" applyBorder="1" applyAlignment="1">
      <alignment horizontal="center"/>
    </xf>
    <xf numFmtId="0" fontId="2" fillId="0" borderId="0" xfId="9" applyFont="1" applyAlignment="1">
      <alignment horizontal="center"/>
    </xf>
    <xf numFmtId="43" fontId="2" fillId="0" borderId="54" xfId="1" applyFont="1" applyFill="1" applyBorder="1" applyAlignment="1">
      <alignment vertical="center"/>
    </xf>
    <xf numFmtId="0" fontId="6" fillId="2" borderId="2" xfId="0" applyFont="1" applyFill="1" applyBorder="1" applyAlignment="1">
      <alignment horizontal="center"/>
    </xf>
    <xf numFmtId="0" fontId="2" fillId="2" borderId="0" xfId="0" applyFont="1" applyFill="1" applyAlignment="1">
      <alignment horizontal="center" vertical="center"/>
    </xf>
    <xf numFmtId="0" fontId="2" fillId="2" borderId="0" xfId="0" applyFont="1" applyFill="1" applyAlignment="1">
      <alignment horizontal="center"/>
    </xf>
    <xf numFmtId="0" fontId="6" fillId="2" borderId="5" xfId="0" applyFont="1" applyFill="1" applyBorder="1" applyAlignment="1">
      <alignment horizontal="center"/>
    </xf>
    <xf numFmtId="0" fontId="6" fillId="0" borderId="58" xfId="9" applyFont="1" applyBorder="1" applyAlignment="1">
      <alignment horizontal="center"/>
    </xf>
    <xf numFmtId="0" fontId="8" fillId="0" borderId="54" xfId="9" applyFont="1" applyBorder="1"/>
    <xf numFmtId="0" fontId="8" fillId="0" borderId="54" xfId="9" applyFont="1" applyBorder="1" applyAlignment="1">
      <alignment wrapText="1"/>
    </xf>
    <xf numFmtId="49" fontId="8" fillId="4" borderId="54" xfId="0" applyNumberFormat="1" applyFont="1" applyFill="1" applyBorder="1" applyAlignment="1">
      <alignment vertical="top" wrapText="1"/>
    </xf>
    <xf numFmtId="0" fontId="2" fillId="0" borderId="0" xfId="9" applyFont="1"/>
    <xf numFmtId="0" fontId="8" fillId="0" borderId="0" xfId="9" applyFont="1" applyAlignment="1">
      <alignment horizontal="center"/>
    </xf>
    <xf numFmtId="49" fontId="8" fillId="4" borderId="38" xfId="0" applyNumberFormat="1" applyFont="1" applyFill="1" applyBorder="1" applyAlignment="1">
      <alignment vertical="top" wrapText="1"/>
    </xf>
    <xf numFmtId="0" fontId="2" fillId="0" borderId="40" xfId="9" applyFont="1" applyBorder="1" applyAlignment="1" applyProtection="1">
      <alignment wrapText="1"/>
      <protection locked="0"/>
    </xf>
    <xf numFmtId="0" fontId="2" fillId="0" borderId="40" xfId="9" applyFont="1" applyBorder="1" applyProtection="1">
      <protection locked="0"/>
    </xf>
    <xf numFmtId="43" fontId="7" fillId="0" borderId="29" xfId="1" applyFont="1" applyBorder="1"/>
    <xf numFmtId="43" fontId="2" fillId="0" borderId="29" xfId="1" applyFont="1" applyBorder="1"/>
    <xf numFmtId="1" fontId="6" fillId="2" borderId="40" xfId="0" applyNumberFormat="1" applyFont="1" applyFill="1" applyBorder="1" applyAlignment="1">
      <alignment horizontal="left" vertical="center" indent="1"/>
    </xf>
    <xf numFmtId="1" fontId="6" fillId="2" borderId="40" xfId="0" applyNumberFormat="1" applyFont="1" applyFill="1" applyBorder="1" applyAlignment="1">
      <alignment horizontal="left" vertical="top" indent="1"/>
    </xf>
    <xf numFmtId="1" fontId="6" fillId="2" borderId="40" xfId="0" applyNumberFormat="1" applyFont="1" applyFill="1" applyBorder="1" applyAlignment="1">
      <alignment horizontal="left" indent="1"/>
    </xf>
    <xf numFmtId="0" fontId="6" fillId="3" borderId="40" xfId="9" applyFont="1" applyFill="1" applyBorder="1" applyAlignment="1">
      <alignment horizontal="center"/>
    </xf>
    <xf numFmtId="0" fontId="6" fillId="3" borderId="29" xfId="9" applyFont="1" applyFill="1" applyBorder="1" applyAlignment="1">
      <alignment horizontal="center"/>
    </xf>
    <xf numFmtId="0" fontId="8" fillId="3" borderId="19" xfId="9" applyFont="1" applyFill="1" applyBorder="1" applyAlignment="1">
      <alignment wrapText="1"/>
    </xf>
    <xf numFmtId="0" fontId="6" fillId="3" borderId="19" xfId="9" applyFont="1" applyFill="1" applyBorder="1" applyAlignment="1">
      <alignment horizontal="center"/>
    </xf>
    <xf numFmtId="0" fontId="8" fillId="3" borderId="40" xfId="9" applyFont="1" applyFill="1" applyBorder="1" applyAlignment="1">
      <alignment horizontal="center"/>
    </xf>
    <xf numFmtId="0" fontId="8" fillId="3" borderId="29" xfId="9" applyFont="1" applyFill="1" applyBorder="1" applyAlignment="1">
      <alignment horizontal="center"/>
    </xf>
    <xf numFmtId="0" fontId="8" fillId="3" borderId="19" xfId="9" applyFont="1" applyFill="1" applyBorder="1"/>
    <xf numFmtId="49" fontId="8" fillId="3" borderId="19" xfId="0" applyNumberFormat="1" applyFont="1" applyFill="1" applyBorder="1" applyAlignment="1">
      <alignment vertical="top" wrapText="1"/>
    </xf>
    <xf numFmtId="0" fontId="2" fillId="3" borderId="40" xfId="9" applyFont="1" applyFill="1" applyBorder="1" applyAlignment="1">
      <alignment horizontal="center"/>
    </xf>
    <xf numFmtId="0" fontId="2" fillId="3" borderId="29" xfId="9" applyFont="1" applyFill="1" applyBorder="1" applyAlignment="1">
      <alignment horizontal="center"/>
    </xf>
    <xf numFmtId="0" fontId="2" fillId="3" borderId="19" xfId="9" applyFont="1" applyFill="1" applyBorder="1"/>
    <xf numFmtId="0" fontId="2" fillId="3" borderId="40" xfId="9" applyFont="1" applyFill="1" applyBorder="1" applyAlignment="1">
      <alignment horizontal="center" vertical="top"/>
    </xf>
    <xf numFmtId="0" fontId="2" fillId="3" borderId="29" xfId="9" applyFont="1" applyFill="1" applyBorder="1" applyAlignment="1">
      <alignment horizontal="center" vertical="top"/>
    </xf>
    <xf numFmtId="0" fontId="8" fillId="3" borderId="40" xfId="9" applyFont="1" applyFill="1" applyBorder="1" applyAlignment="1">
      <alignment horizontal="center" vertical="top"/>
    </xf>
    <xf numFmtId="0" fontId="8" fillId="3" borderId="29" xfId="9" applyFont="1" applyFill="1" applyBorder="1" applyAlignment="1">
      <alignment horizontal="center" vertical="top"/>
    </xf>
    <xf numFmtId="0" fontId="2" fillId="0" borderId="40" xfId="14" applyFont="1" applyBorder="1" applyAlignment="1">
      <alignment horizontal="center" vertical="top"/>
    </xf>
    <xf numFmtId="49" fontId="2" fillId="3" borderId="54" xfId="0" applyNumberFormat="1" applyFont="1" applyFill="1" applyBorder="1" applyAlignment="1">
      <alignment horizontal="center" vertical="top" wrapText="1"/>
    </xf>
    <xf numFmtId="0" fontId="2" fillId="0" borderId="54" xfId="12" applyFont="1" applyBorder="1" applyAlignment="1">
      <alignment horizontal="center" vertical="top" wrapText="1"/>
    </xf>
    <xf numFmtId="43" fontId="2" fillId="3" borderId="41" xfId="1" applyFont="1" applyFill="1" applyBorder="1" applyAlignment="1">
      <alignment vertical="top"/>
    </xf>
    <xf numFmtId="0" fontId="6" fillId="0" borderId="40" xfId="14" applyFont="1" applyBorder="1" applyAlignment="1">
      <alignment horizontal="center"/>
    </xf>
    <xf numFmtId="0" fontId="6" fillId="0" borderId="29" xfId="14" applyFont="1" applyBorder="1" applyAlignment="1">
      <alignment horizontal="center"/>
    </xf>
    <xf numFmtId="0" fontId="8" fillId="0" borderId="19" xfId="14" applyFont="1" applyBorder="1" applyAlignment="1">
      <alignment wrapText="1"/>
    </xf>
    <xf numFmtId="0" fontId="6" fillId="0" borderId="0" xfId="14" applyFont="1" applyAlignment="1">
      <alignment horizontal="center"/>
    </xf>
    <xf numFmtId="43" fontId="6" fillId="0" borderId="29" xfId="1" applyFont="1" applyBorder="1" applyAlignment="1">
      <alignment horizontal="center"/>
    </xf>
    <xf numFmtId="0" fontId="8" fillId="0" borderId="40" xfId="14" applyFont="1" applyBorder="1" applyAlignment="1">
      <alignment horizontal="center"/>
    </xf>
    <xf numFmtId="0" fontId="8" fillId="0" borderId="29" xfId="14" applyFont="1" applyBorder="1" applyAlignment="1">
      <alignment horizontal="center"/>
    </xf>
    <xf numFmtId="0" fontId="8" fillId="0" borderId="0" xfId="14" applyFont="1"/>
    <xf numFmtId="43" fontId="8" fillId="0" borderId="29" xfId="1" applyFont="1" applyBorder="1"/>
    <xf numFmtId="49" fontId="8" fillId="4" borderId="19" xfId="0" applyNumberFormat="1" applyFont="1" applyFill="1" applyBorder="1" applyAlignment="1">
      <alignment vertical="top" wrapText="1"/>
    </xf>
    <xf numFmtId="0" fontId="2" fillId="0" borderId="40" xfId="14" applyFont="1" applyBorder="1" applyAlignment="1">
      <alignment horizontal="center"/>
    </xf>
    <xf numFmtId="0" fontId="2" fillId="0" borderId="29" xfId="14" applyFont="1" applyBorder="1" applyAlignment="1">
      <alignment horizontal="center"/>
    </xf>
    <xf numFmtId="0" fontId="2" fillId="0" borderId="0" xfId="14" applyFont="1"/>
    <xf numFmtId="49" fontId="39" fillId="4" borderId="60" xfId="0" applyNumberFormat="1" applyFont="1" applyFill="1" applyBorder="1" applyAlignment="1">
      <alignment vertical="top" wrapText="1"/>
    </xf>
    <xf numFmtId="0" fontId="2" fillId="0" borderId="60" xfId="14" applyFont="1" applyBorder="1" applyAlignment="1">
      <alignment horizontal="center"/>
    </xf>
    <xf numFmtId="0" fontId="2" fillId="0" borderId="68" xfId="14" applyFont="1" applyBorder="1" applyAlignment="1">
      <alignment horizontal="center"/>
    </xf>
    <xf numFmtId="43" fontId="2" fillId="0" borderId="68" xfId="1" applyFont="1" applyFill="1" applyBorder="1" applyAlignment="1"/>
    <xf numFmtId="0" fontId="6" fillId="0" borderId="60" xfId="9" applyFont="1" applyBorder="1" applyAlignment="1">
      <alignment horizontal="center"/>
    </xf>
    <xf numFmtId="49" fontId="8" fillId="4" borderId="60" xfId="0" applyNumberFormat="1" applyFont="1" applyFill="1" applyBorder="1" applyAlignment="1">
      <alignment vertical="top" wrapText="1"/>
    </xf>
    <xf numFmtId="0" fontId="2" fillId="0" borderId="19" xfId="12" applyFont="1" applyBorder="1" applyAlignment="1">
      <alignment vertical="top" wrapText="1"/>
    </xf>
    <xf numFmtId="9" fontId="2" fillId="0" borderId="29" xfId="12" applyNumberFormat="1" applyFont="1" applyBorder="1" applyAlignment="1">
      <alignment horizontal="center" vertical="top"/>
    </xf>
    <xf numFmtId="0" fontId="8" fillId="0" borderId="54" xfId="14" applyFont="1" applyBorder="1" applyAlignment="1">
      <alignment wrapText="1"/>
    </xf>
    <xf numFmtId="49" fontId="8" fillId="4" borderId="39" xfId="0" applyNumberFormat="1" applyFont="1" applyFill="1" applyBorder="1" applyAlignment="1">
      <alignment vertical="top" wrapText="1"/>
    </xf>
    <xf numFmtId="0" fontId="2" fillId="0" borderId="29" xfId="0" applyFont="1" applyBorder="1"/>
    <xf numFmtId="0" fontId="8" fillId="4" borderId="42" xfId="0" applyFont="1" applyFill="1" applyBorder="1" applyAlignment="1">
      <alignment vertical="top" wrapText="1"/>
    </xf>
    <xf numFmtId="0" fontId="2" fillId="4" borderId="42" xfId="0" applyFont="1" applyFill="1" applyBorder="1" applyAlignment="1">
      <alignment vertical="top" wrapText="1"/>
    </xf>
    <xf numFmtId="0" fontId="2" fillId="4" borderId="38" xfId="0" applyFont="1" applyFill="1" applyBorder="1" applyAlignment="1">
      <alignment horizontal="center" vertical="top"/>
    </xf>
    <xf numFmtId="0" fontId="2" fillId="4" borderId="19" xfId="0" applyFont="1" applyFill="1" applyBorder="1" applyAlignment="1">
      <alignment horizontal="center" vertical="top"/>
    </xf>
    <xf numFmtId="0" fontId="2" fillId="4" borderId="61" xfId="0" applyFont="1" applyFill="1" applyBorder="1" applyAlignment="1">
      <alignment horizontal="center" vertical="top"/>
    </xf>
    <xf numFmtId="43" fontId="2" fillId="4" borderId="61" xfId="1" applyFont="1" applyFill="1" applyBorder="1" applyAlignment="1">
      <alignment horizontal="center" vertical="top"/>
    </xf>
    <xf numFmtId="0" fontId="2" fillId="4" borderId="69" xfId="0" applyFont="1" applyFill="1" applyBorder="1" applyAlignment="1">
      <alignment horizontal="center" vertical="top"/>
    </xf>
    <xf numFmtId="43" fontId="2" fillId="4" borderId="69" xfId="1" applyFont="1" applyFill="1" applyBorder="1" applyAlignment="1">
      <alignment horizontal="center" vertical="top"/>
    </xf>
    <xf numFmtId="0" fontId="2" fillId="4" borderId="59" xfId="0" applyFont="1" applyFill="1" applyBorder="1" applyAlignment="1">
      <alignment horizontal="center" vertical="top"/>
    </xf>
    <xf numFmtId="0" fontId="2" fillId="4" borderId="58" xfId="0" applyFont="1" applyFill="1" applyBorder="1" applyAlignment="1">
      <alignment horizontal="center" vertical="top"/>
    </xf>
    <xf numFmtId="0" fontId="2" fillId="4" borderId="0" xfId="0" applyFont="1" applyFill="1" applyAlignment="1">
      <alignment horizontal="center" vertical="top"/>
    </xf>
    <xf numFmtId="0" fontId="2" fillId="0" borderId="0" xfId="0" applyFont="1" applyAlignment="1">
      <alignment vertical="top" wrapText="1"/>
    </xf>
    <xf numFmtId="1" fontId="2" fillId="0" borderId="68" xfId="1" applyNumberFormat="1" applyFont="1" applyFill="1" applyBorder="1" applyAlignment="1">
      <alignment horizontal="center" vertical="center"/>
    </xf>
    <xf numFmtId="1" fontId="6" fillId="0" borderId="54" xfId="9" applyNumberFormat="1" applyFont="1" applyBorder="1" applyAlignment="1">
      <alignment horizontal="center" vertical="center"/>
    </xf>
    <xf numFmtId="1" fontId="2" fillId="0" borderId="60" xfId="0" applyNumberFormat="1" applyFont="1" applyBorder="1" applyAlignment="1">
      <alignment horizontal="center" vertical="center" wrapText="1"/>
    </xf>
    <xf numFmtId="1" fontId="4" fillId="0" borderId="60" xfId="0" applyNumberFormat="1" applyFont="1" applyBorder="1" applyAlignment="1">
      <alignment horizontal="center" vertical="center" wrapText="1"/>
    </xf>
    <xf numFmtId="1" fontId="2" fillId="0" borderId="63" xfId="0" applyNumberFormat="1" applyFont="1" applyBorder="1" applyAlignment="1">
      <alignment horizontal="center" vertical="center"/>
    </xf>
    <xf numFmtId="1" fontId="2" fillId="3" borderId="60" xfId="0" applyNumberFormat="1" applyFont="1" applyFill="1" applyBorder="1" applyAlignment="1">
      <alignment horizontal="center" vertical="center"/>
    </xf>
    <xf numFmtId="1" fontId="2" fillId="3" borderId="60" xfId="9" applyNumberFormat="1" applyFont="1" applyFill="1" applyBorder="1" applyAlignment="1">
      <alignment horizontal="center" vertical="center"/>
    </xf>
    <xf numFmtId="1" fontId="2" fillId="0" borderId="54" xfId="16" applyNumberFormat="1" applyFont="1" applyBorder="1" applyAlignment="1">
      <alignment horizontal="center" vertical="center"/>
    </xf>
    <xf numFmtId="1" fontId="2" fillId="0" borderId="68" xfId="0" applyNumberFormat="1" applyFont="1" applyBorder="1" applyAlignment="1">
      <alignment horizontal="center" vertical="center"/>
    </xf>
    <xf numFmtId="1" fontId="2" fillId="4" borderId="39" xfId="0" applyNumberFormat="1" applyFont="1" applyFill="1" applyBorder="1" applyAlignment="1">
      <alignment horizontal="center" vertical="center"/>
    </xf>
    <xf numFmtId="1" fontId="2" fillId="4" borderId="65" xfId="0" applyNumberFormat="1" applyFont="1" applyFill="1" applyBorder="1" applyAlignment="1">
      <alignment horizontal="center" vertical="center"/>
    </xf>
    <xf numFmtId="1" fontId="6" fillId="2" borderId="2" xfId="0" applyNumberFormat="1" applyFont="1" applyFill="1" applyBorder="1" applyAlignment="1">
      <alignment horizontal="center" vertical="center"/>
    </xf>
    <xf numFmtId="1" fontId="6" fillId="2" borderId="0" xfId="0" applyNumberFormat="1" applyFont="1" applyFill="1" applyAlignment="1">
      <alignment horizontal="center" vertical="center"/>
    </xf>
    <xf numFmtId="1" fontId="6" fillId="2" borderId="5" xfId="0" applyNumberFormat="1" applyFont="1" applyFill="1" applyBorder="1" applyAlignment="1">
      <alignment horizontal="center" vertical="center"/>
    </xf>
    <xf numFmtId="1" fontId="8" fillId="0" borderId="54" xfId="9" applyNumberFormat="1" applyFont="1" applyBorder="1" applyAlignment="1">
      <alignment horizontal="center" vertical="center"/>
    </xf>
    <xf numFmtId="1" fontId="2" fillId="0" borderId="54" xfId="9" applyNumberFormat="1" applyFont="1" applyBorder="1" applyAlignment="1">
      <alignment horizontal="center" vertical="center"/>
    </xf>
    <xf numFmtId="1" fontId="2" fillId="0" borderId="60" xfId="9" applyNumberFormat="1" applyFont="1" applyBorder="1" applyAlignment="1">
      <alignment horizontal="center" vertical="center"/>
    </xf>
    <xf numFmtId="1" fontId="8" fillId="0" borderId="54" xfId="1" applyNumberFormat="1" applyFont="1" applyBorder="1" applyAlignment="1">
      <alignment horizontal="center" vertical="center"/>
    </xf>
    <xf numFmtId="1" fontId="34" fillId="0" borderId="54" xfId="1" applyNumberFormat="1" applyFont="1" applyBorder="1" applyAlignment="1">
      <alignment horizontal="center" vertical="center"/>
    </xf>
    <xf numFmtId="1" fontId="2" fillId="0" borderId="0" xfId="1" applyNumberFormat="1" applyFont="1" applyAlignment="1">
      <alignment horizontal="center" vertical="center"/>
    </xf>
    <xf numFmtId="1" fontId="12" fillId="4" borderId="39" xfId="0" applyNumberFormat="1" applyFont="1" applyFill="1" applyBorder="1" applyAlignment="1">
      <alignment horizontal="center" vertical="center"/>
    </xf>
    <xf numFmtId="1" fontId="2" fillId="4" borderId="61" xfId="0" applyNumberFormat="1" applyFont="1" applyFill="1" applyBorder="1" applyAlignment="1">
      <alignment horizontal="center" vertical="center"/>
    </xf>
    <xf numFmtId="1" fontId="2" fillId="4" borderId="69" xfId="0" applyNumberFormat="1" applyFont="1" applyFill="1" applyBorder="1" applyAlignment="1">
      <alignment horizontal="center" vertical="center"/>
    </xf>
    <xf numFmtId="1" fontId="2" fillId="3" borderId="39" xfId="0" applyNumberFormat="1" applyFont="1" applyFill="1" applyBorder="1" applyAlignment="1">
      <alignment horizontal="center" vertical="center"/>
    </xf>
    <xf numFmtId="1" fontId="2" fillId="4" borderId="0" xfId="0" applyNumberFormat="1" applyFont="1" applyFill="1" applyAlignment="1">
      <alignment horizontal="center" vertical="center"/>
    </xf>
    <xf numFmtId="1" fontId="18" fillId="0" borderId="54" xfId="14" applyNumberFormat="1" applyFont="1" applyBorder="1" applyAlignment="1">
      <alignment horizontal="center" vertical="center"/>
    </xf>
    <xf numFmtId="1" fontId="2" fillId="0" borderId="29" xfId="0" applyNumberFormat="1" applyFont="1" applyBorder="1" applyAlignment="1" applyProtection="1">
      <alignment horizontal="center" vertical="center"/>
      <protection locked="0"/>
    </xf>
    <xf numFmtId="1" fontId="9" fillId="2" borderId="2" xfId="0" applyNumberFormat="1" applyFont="1" applyFill="1" applyBorder="1" applyAlignment="1">
      <alignment horizontal="center" vertical="center"/>
    </xf>
    <xf numFmtId="1" fontId="9" fillId="2" borderId="5" xfId="0" applyNumberFormat="1" applyFont="1" applyFill="1" applyBorder="1" applyAlignment="1">
      <alignment horizontal="center" vertical="center"/>
    </xf>
    <xf numFmtId="1" fontId="17" fillId="0" borderId="54" xfId="14" applyNumberFormat="1" applyFont="1" applyBorder="1" applyAlignment="1">
      <alignment horizontal="center" vertical="center"/>
    </xf>
    <xf numFmtId="1" fontId="13" fillId="0" borderId="54" xfId="14" applyNumberFormat="1" applyFont="1" applyBorder="1" applyAlignment="1">
      <alignment horizontal="center" vertical="center"/>
    </xf>
    <xf numFmtId="1" fontId="2" fillId="0" borderId="54" xfId="0" applyNumberFormat="1" applyFont="1" applyBorder="1" applyAlignment="1" applyProtection="1">
      <alignment horizontal="center" vertical="center"/>
      <protection locked="0"/>
    </xf>
    <xf numFmtId="1" fontId="2" fillId="0" borderId="54" xfId="12" applyNumberFormat="1" applyFont="1" applyBorder="1" applyAlignment="1">
      <alignment horizontal="center" vertical="center"/>
    </xf>
    <xf numFmtId="1" fontId="8" fillId="0" borderId="54" xfId="12" applyNumberFormat="1" applyFont="1" applyBorder="1" applyAlignment="1">
      <alignment horizontal="center" vertical="center"/>
    </xf>
    <xf numFmtId="1" fontId="19" fillId="5" borderId="54" xfId="0" applyNumberFormat="1" applyFont="1" applyFill="1" applyBorder="1" applyAlignment="1">
      <alignment horizontal="center" vertical="center"/>
    </xf>
    <xf numFmtId="1" fontId="2" fillId="5" borderId="54" xfId="0" applyNumberFormat="1" applyFont="1" applyFill="1" applyBorder="1" applyAlignment="1">
      <alignment horizontal="center" vertical="center"/>
    </xf>
    <xf numFmtId="1" fontId="2" fillId="0" borderId="29" xfId="16" applyNumberFormat="1" applyFont="1" applyBorder="1" applyAlignment="1">
      <alignment horizontal="center" vertical="center"/>
    </xf>
    <xf numFmtId="1" fontId="18" fillId="0" borderId="29" xfId="14" applyNumberFormat="1" applyFont="1" applyBorder="1" applyAlignment="1">
      <alignment horizontal="center" vertical="center"/>
    </xf>
    <xf numFmtId="1" fontId="6" fillId="0" borderId="29" xfId="14" applyNumberFormat="1" applyFont="1" applyBorder="1" applyAlignment="1">
      <alignment horizontal="center" vertical="center"/>
    </xf>
    <xf numFmtId="1" fontId="2" fillId="0" borderId="60" xfId="0" applyNumberFormat="1" applyFont="1" applyBorder="1" applyAlignment="1">
      <alignment horizontal="center" vertical="center"/>
    </xf>
    <xf numFmtId="1" fontId="34" fillId="0" borderId="29" xfId="0" applyNumberFormat="1" applyFont="1" applyBorder="1" applyAlignment="1" applyProtection="1">
      <alignment horizontal="center" vertical="center"/>
      <protection locked="0"/>
    </xf>
    <xf numFmtId="1" fontId="6" fillId="0" borderId="29" xfId="9" applyNumberFormat="1" applyFont="1" applyBorder="1" applyAlignment="1">
      <alignment horizontal="center" vertical="center"/>
    </xf>
    <xf numFmtId="1" fontId="18" fillId="0" borderId="54" xfId="9" applyNumberFormat="1" applyFont="1" applyBorder="1" applyAlignment="1">
      <alignment horizontal="center" vertical="center"/>
    </xf>
    <xf numFmtId="1" fontId="13" fillId="3" borderId="60" xfId="9" applyNumberFormat="1" applyFont="1" applyFill="1" applyBorder="1" applyAlignment="1">
      <alignment horizontal="center" vertical="center"/>
    </xf>
    <xf numFmtId="1" fontId="13" fillId="3" borderId="8" xfId="9" applyNumberFormat="1" applyFont="1" applyFill="1" applyBorder="1" applyAlignment="1">
      <alignment horizontal="center" vertical="center"/>
    </xf>
    <xf numFmtId="1" fontId="9" fillId="2" borderId="2" xfId="1" applyNumberFormat="1" applyFont="1" applyFill="1" applyBorder="1" applyAlignment="1">
      <alignment horizontal="center" vertical="center"/>
    </xf>
    <xf numFmtId="1" fontId="9" fillId="2" borderId="0" xfId="1" applyNumberFormat="1" applyFont="1" applyFill="1" applyAlignment="1">
      <alignment horizontal="center" vertical="center"/>
    </xf>
    <xf numFmtId="1" fontId="9" fillId="2" borderId="5" xfId="1" applyNumberFormat="1" applyFont="1" applyFill="1" applyBorder="1" applyAlignment="1">
      <alignment horizontal="center" vertical="center"/>
    </xf>
    <xf numFmtId="1" fontId="6" fillId="0" borderId="7" xfId="0" applyNumberFormat="1" applyFont="1" applyBorder="1" applyAlignment="1">
      <alignment horizontal="center" vertical="center"/>
    </xf>
    <xf numFmtId="1" fontId="2" fillId="0" borderId="29" xfId="0" applyNumberFormat="1" applyFont="1" applyBorder="1" applyAlignment="1">
      <alignment horizontal="center" vertical="center" wrapText="1"/>
    </xf>
    <xf numFmtId="1" fontId="2" fillId="0" borderId="68" xfId="0" applyNumberFormat="1" applyFont="1" applyBorder="1" applyAlignment="1">
      <alignment horizontal="center" vertical="center" wrapText="1"/>
    </xf>
    <xf numFmtId="1" fontId="17" fillId="0" borderId="29" xfId="14" applyNumberFormat="1" applyFont="1" applyBorder="1" applyAlignment="1">
      <alignment horizontal="center" vertical="center"/>
    </xf>
    <xf numFmtId="1" fontId="13" fillId="0" borderId="29" xfId="14" applyNumberFormat="1" applyFont="1" applyBorder="1" applyAlignment="1">
      <alignment horizontal="center" vertical="center"/>
    </xf>
    <xf numFmtId="1" fontId="8" fillId="0" borderId="29" xfId="14" applyNumberFormat="1" applyFont="1" applyBorder="1" applyAlignment="1">
      <alignment horizontal="center" vertical="center"/>
    </xf>
    <xf numFmtId="1" fontId="2" fillId="0" borderId="29" xfId="14" applyNumberFormat="1" applyFont="1" applyBorder="1" applyAlignment="1">
      <alignment horizontal="center" vertical="center"/>
    </xf>
    <xf numFmtId="1" fontId="8" fillId="0" borderId="29" xfId="9" applyNumberFormat="1" applyFont="1" applyBorder="1" applyAlignment="1">
      <alignment horizontal="center" vertical="center"/>
    </xf>
    <xf numFmtId="1" fontId="2" fillId="0" borderId="29" xfId="9" applyNumberFormat="1" applyFont="1" applyBorder="1" applyAlignment="1">
      <alignment horizontal="center" vertical="center"/>
    </xf>
    <xf numFmtId="1" fontId="17" fillId="0" borderId="54" xfId="9" applyNumberFormat="1" applyFont="1" applyBorder="1" applyAlignment="1">
      <alignment horizontal="center" vertical="center"/>
    </xf>
    <xf numFmtId="1" fontId="17" fillId="0" borderId="60" xfId="9" applyNumberFormat="1" applyFont="1" applyBorder="1" applyAlignment="1">
      <alignment horizontal="center" vertical="center"/>
    </xf>
    <xf numFmtId="1" fontId="13" fillId="0" borderId="60" xfId="9" applyNumberFormat="1" applyFont="1" applyBorder="1" applyAlignment="1">
      <alignment horizontal="center" vertical="center"/>
    </xf>
    <xf numFmtId="1" fontId="13" fillId="0" borderId="54" xfId="9" applyNumberFormat="1" applyFont="1" applyBorder="1" applyAlignment="1">
      <alignment horizontal="center" vertical="center"/>
    </xf>
    <xf numFmtId="43" fontId="9" fillId="2" borderId="3" xfId="1" applyFont="1" applyFill="1" applyBorder="1"/>
    <xf numFmtId="43" fontId="9" fillId="2" borderId="58" xfId="1" applyFont="1" applyFill="1" applyBorder="1" applyAlignment="1">
      <alignment vertical="center"/>
    </xf>
    <xf numFmtId="43" fontId="9" fillId="2" borderId="58" xfId="1" applyFont="1" applyFill="1" applyBorder="1"/>
    <xf numFmtId="43" fontId="9" fillId="2" borderId="6" xfId="1" applyFont="1" applyFill="1" applyBorder="1"/>
    <xf numFmtId="43" fontId="6" fillId="0" borderId="16" xfId="1" applyFont="1" applyBorder="1" applyAlignment="1">
      <alignment horizontal="center" vertical="center" wrapText="1"/>
    </xf>
    <xf numFmtId="43" fontId="2" fillId="3" borderId="30" xfId="1" applyFont="1" applyFill="1" applyBorder="1"/>
    <xf numFmtId="43" fontId="2" fillId="3" borderId="10" xfId="1" applyFont="1" applyFill="1" applyBorder="1"/>
    <xf numFmtId="43" fontId="2" fillId="3" borderId="58" xfId="1" applyFont="1" applyFill="1" applyBorder="1"/>
    <xf numFmtId="43" fontId="34" fillId="3" borderId="10" xfId="1" applyFont="1" applyFill="1" applyBorder="1"/>
    <xf numFmtId="43" fontId="2" fillId="3" borderId="10" xfId="1" applyFont="1" applyFill="1" applyBorder="1" applyAlignment="1">
      <alignment vertical="center"/>
    </xf>
    <xf numFmtId="43" fontId="6" fillId="0" borderId="28" xfId="1" applyFont="1" applyBorder="1" applyAlignment="1">
      <alignment horizontal="right" vertical="center"/>
    </xf>
    <xf numFmtId="43" fontId="6" fillId="3" borderId="0" xfId="1" applyFont="1" applyFill="1" applyAlignment="1">
      <alignment horizontal="right" vertical="center"/>
    </xf>
    <xf numFmtId="43" fontId="2" fillId="0" borderId="0" xfId="1" applyFont="1"/>
    <xf numFmtId="43" fontId="9" fillId="2" borderId="19" xfId="1" applyFont="1" applyFill="1" applyBorder="1" applyAlignment="1">
      <alignment vertical="center"/>
    </xf>
    <xf numFmtId="43" fontId="9" fillId="2" borderId="19" xfId="1" applyFont="1" applyFill="1" applyBorder="1"/>
    <xf numFmtId="43" fontId="2" fillId="3" borderId="10" xfId="1" applyFont="1" applyFill="1" applyBorder="1" applyAlignment="1">
      <alignment vertical="top"/>
    </xf>
    <xf numFmtId="43" fontId="2" fillId="0" borderId="10" xfId="1" applyFont="1" applyBorder="1" applyAlignment="1">
      <alignment horizontal="right" vertical="top"/>
    </xf>
    <xf numFmtId="43" fontId="6" fillId="0" borderId="55" xfId="1" applyFont="1" applyBorder="1" applyAlignment="1">
      <alignment horizontal="right" vertical="top"/>
    </xf>
    <xf numFmtId="43" fontId="2" fillId="3" borderId="19" xfId="1" applyFont="1" applyFill="1" applyBorder="1"/>
    <xf numFmtId="43" fontId="34" fillId="0" borderId="10" xfId="1" applyFont="1" applyBorder="1" applyAlignment="1">
      <alignment horizontal="right" vertical="top"/>
    </xf>
    <xf numFmtId="43" fontId="6" fillId="2" borderId="3" xfId="1" applyFont="1" applyFill="1" applyBorder="1"/>
    <xf numFmtId="43" fontId="6" fillId="2" borderId="19" xfId="1" applyFont="1" applyFill="1" applyBorder="1" applyAlignment="1">
      <alignment vertical="center"/>
    </xf>
    <xf numFmtId="43" fontId="6" fillId="2" borderId="19" xfId="1" applyFont="1" applyFill="1" applyBorder="1"/>
    <xf numFmtId="43" fontId="2" fillId="0" borderId="10" xfId="1" applyFont="1" applyBorder="1" applyAlignment="1">
      <alignment vertical="top"/>
    </xf>
    <xf numFmtId="43" fontId="6" fillId="0" borderId="9" xfId="1" applyFont="1" applyBorder="1" applyAlignment="1">
      <alignment horizontal="right" vertical="center"/>
    </xf>
    <xf numFmtId="43" fontId="6" fillId="2" borderId="58" xfId="1" applyFont="1" applyFill="1" applyBorder="1" applyAlignment="1">
      <alignment vertical="center"/>
    </xf>
    <xf numFmtId="43" fontId="6" fillId="2" borderId="58" xfId="1" applyFont="1" applyFill="1" applyBorder="1"/>
    <xf numFmtId="43" fontId="6" fillId="2" borderId="6" xfId="1" applyFont="1" applyFill="1" applyBorder="1"/>
    <xf numFmtId="43" fontId="2" fillId="3" borderId="10" xfId="1" applyFont="1" applyFill="1" applyBorder="1" applyAlignment="1">
      <alignment horizontal="center" wrapText="1"/>
    </xf>
    <xf numFmtId="0" fontId="2" fillId="3" borderId="17" xfId="12" applyFont="1" applyFill="1" applyBorder="1" applyAlignment="1">
      <alignment horizontal="left" vertical="center" wrapText="1"/>
    </xf>
    <xf numFmtId="0" fontId="2" fillId="3" borderId="7" xfId="12" applyFont="1" applyFill="1" applyBorder="1" applyAlignment="1">
      <alignment horizontal="left" vertical="center" wrapText="1"/>
    </xf>
    <xf numFmtId="0" fontId="2" fillId="3" borderId="56" xfId="12" applyFont="1" applyFill="1" applyBorder="1" applyAlignment="1">
      <alignment horizontal="left" vertical="center" wrapText="1"/>
    </xf>
    <xf numFmtId="0" fontId="2" fillId="3" borderId="34" xfId="12" applyFont="1" applyFill="1" applyBorder="1" applyAlignment="1">
      <alignment vertical="top"/>
    </xf>
    <xf numFmtId="0" fontId="2" fillId="3" borderId="35" xfId="12" applyFont="1" applyFill="1" applyBorder="1" applyAlignment="1">
      <alignment vertical="top"/>
    </xf>
    <xf numFmtId="49" fontId="6" fillId="3" borderId="32" xfId="12" applyNumberFormat="1" applyFont="1" applyFill="1" applyBorder="1" applyAlignment="1">
      <alignment horizontal="center" vertical="top"/>
    </xf>
    <xf numFmtId="49" fontId="6" fillId="3" borderId="0" xfId="12" applyNumberFormat="1" applyFont="1" applyFill="1" applyAlignment="1">
      <alignment horizontal="center" vertical="top"/>
    </xf>
    <xf numFmtId="0" fontId="2" fillId="3" borderId="45" xfId="12" applyFont="1" applyFill="1" applyBorder="1" applyAlignment="1">
      <alignment vertical="top"/>
    </xf>
    <xf numFmtId="0" fontId="2" fillId="3" borderId="52" xfId="12" applyFont="1" applyFill="1" applyBorder="1" applyAlignment="1">
      <alignment vertical="top"/>
    </xf>
    <xf numFmtId="0" fontId="6" fillId="3" borderId="17" xfId="12" applyFont="1" applyFill="1" applyBorder="1" applyAlignment="1">
      <alignment horizontal="left" vertical="center" wrapText="1"/>
    </xf>
    <xf numFmtId="0" fontId="6" fillId="3" borderId="7" xfId="12" applyFont="1" applyFill="1" applyBorder="1" applyAlignment="1">
      <alignment horizontal="left" vertical="center" wrapText="1"/>
    </xf>
    <xf numFmtId="0" fontId="6" fillId="3" borderId="56" xfId="12" applyFont="1" applyFill="1" applyBorder="1" applyAlignment="1">
      <alignment horizontal="left" vertical="center" wrapText="1"/>
    </xf>
    <xf numFmtId="167" fontId="6" fillId="0" borderId="17" xfId="0" applyNumberFormat="1" applyFont="1" applyBorder="1" applyAlignment="1">
      <alignment horizontal="left" vertical="center"/>
    </xf>
    <xf numFmtId="167" fontId="6" fillId="0" borderId="7" xfId="0" applyNumberFormat="1" applyFont="1" applyBorder="1" applyAlignment="1">
      <alignment horizontal="left" vertical="center"/>
    </xf>
    <xf numFmtId="167" fontId="6" fillId="0" borderId="18" xfId="0" applyNumberFormat="1" applyFont="1" applyBorder="1" applyAlignment="1">
      <alignment horizontal="left" vertical="center"/>
    </xf>
    <xf numFmtId="167" fontId="6" fillId="0" borderId="9" xfId="0" applyNumberFormat="1" applyFont="1" applyBorder="1" applyAlignment="1">
      <alignment horizontal="left" vertical="center"/>
    </xf>
    <xf numFmtId="0" fontId="32" fillId="0" borderId="4" xfId="9" applyFont="1" applyBorder="1" applyAlignment="1">
      <alignment wrapText="1"/>
    </xf>
    <xf numFmtId="0" fontId="31" fillId="0" borderId="0" xfId="17" applyNumberFormat="1" applyFont="1" applyFill="1" applyBorder="1" applyAlignment="1">
      <alignment horizontal="center" vertical="top" wrapText="1"/>
    </xf>
  </cellXfs>
  <cellStyles count="28">
    <cellStyle name="Comma" xfId="1" builtinId="3"/>
    <cellStyle name="Comma 2" xfId="5" xr:uid="{00000000-0005-0000-0000-000001000000}"/>
    <cellStyle name="Comma 2 2 26" xfId="2" xr:uid="{00000000-0005-0000-0000-000002000000}"/>
    <cellStyle name="Comma 3" xfId="17" xr:uid="{00000000-0005-0000-0000-000003000000}"/>
    <cellStyle name="Comma 4" xfId="22" xr:uid="{00000000-0005-0000-0000-000004000000}"/>
    <cellStyle name="Comma 4 2" xfId="26" xr:uid="{00000000-0005-0000-0000-000005000000}"/>
    <cellStyle name="Comma 5" xfId="24" xr:uid="{00000000-0005-0000-0000-000006000000}"/>
    <cellStyle name="Comma 9" xfId="20" xr:uid="{00000000-0005-0000-0000-000007000000}"/>
    <cellStyle name="Currency 2" xfId="7" xr:uid="{00000000-0005-0000-0000-000009000000}"/>
    <cellStyle name="Currency 3" xfId="23" xr:uid="{00000000-0005-0000-0000-00000A000000}"/>
    <cellStyle name="Currency 3 2" xfId="27" xr:uid="{00000000-0005-0000-0000-00000B000000}"/>
    <cellStyle name="Currency 4" xfId="25" xr:uid="{00000000-0005-0000-0000-00000C000000}"/>
    <cellStyle name="Normal" xfId="0" builtinId="0"/>
    <cellStyle name="Normal 12" xfId="18" xr:uid="{00000000-0005-0000-0000-00000E000000}"/>
    <cellStyle name="Normal 2" xfId="4" xr:uid="{00000000-0005-0000-0000-00000F000000}"/>
    <cellStyle name="Normal 2 2" xfId="12" xr:uid="{00000000-0005-0000-0000-000010000000}"/>
    <cellStyle name="Normal 2 26 2" xfId="11" xr:uid="{00000000-0005-0000-0000-000011000000}"/>
    <cellStyle name="Normal 3" xfId="9" xr:uid="{00000000-0005-0000-0000-000012000000}"/>
    <cellStyle name="Normal 3 2" xfId="10" xr:uid="{00000000-0005-0000-0000-000013000000}"/>
    <cellStyle name="Normal 3_Megawattt Park FMS BoQ - 22June2018" xfId="14" xr:uid="{00000000-0005-0000-0000-000014000000}"/>
    <cellStyle name="Normal 45" xfId="3" xr:uid="{00000000-0005-0000-0000-000015000000}"/>
    <cellStyle name="Normal 5" xfId="13" xr:uid="{00000000-0005-0000-0000-000016000000}"/>
    <cellStyle name="Normal 5 2" xfId="21" xr:uid="{00000000-0005-0000-0000-000017000000}"/>
    <cellStyle name="Normal 5_Megawattt Park FMS BoQ - 22June2018" xfId="16" xr:uid="{00000000-0005-0000-0000-000018000000}"/>
    <cellStyle name="Normal 6" xfId="8" xr:uid="{00000000-0005-0000-0000-000019000000}"/>
    <cellStyle name="Normal 9" xfId="19" xr:uid="{00000000-0005-0000-0000-00001A000000}"/>
    <cellStyle name="Percent 2" xfId="6" xr:uid="{00000000-0005-0000-0000-00001D000000}"/>
    <cellStyle name="Percent 2 2" xfId="15" xr:uid="{00000000-0005-0000-0000-00001E000000}"/>
  </cellStyles>
  <dxfs count="6">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396875</xdr:colOff>
      <xdr:row>0</xdr:row>
      <xdr:rowOff>124731</xdr:rowOff>
    </xdr:from>
    <xdr:to>
      <xdr:col>7</xdr:col>
      <xdr:colOff>1496977</xdr:colOff>
      <xdr:row>5</xdr:row>
      <xdr:rowOff>82549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283700" y="124731"/>
          <a:ext cx="2482588" cy="12532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2381250</xdr:colOff>
      <xdr:row>0</xdr:row>
      <xdr:rowOff>124731</xdr:rowOff>
    </xdr:from>
    <xdr:to>
      <xdr:col>4</xdr:col>
      <xdr:colOff>463288</xdr:colOff>
      <xdr:row>5</xdr:row>
      <xdr:rowOff>82549</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4857750" y="124731"/>
          <a:ext cx="2479413" cy="12436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1857375</xdr:colOff>
      <xdr:row>0</xdr:row>
      <xdr:rowOff>156481</xdr:rowOff>
    </xdr:from>
    <xdr:to>
      <xdr:col>3</xdr:col>
      <xdr:colOff>3727188</xdr:colOff>
      <xdr:row>5</xdr:row>
      <xdr:rowOff>114299</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4873625" y="156481"/>
          <a:ext cx="1869813" cy="12436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396875</xdr:colOff>
      <xdr:row>0</xdr:row>
      <xdr:rowOff>124731</xdr:rowOff>
    </xdr:from>
    <xdr:to>
      <xdr:col>7</xdr:col>
      <xdr:colOff>1498338</xdr:colOff>
      <xdr:row>5</xdr:row>
      <xdr:rowOff>82549</xdr:rowOff>
    </xdr:to>
    <xdr:pic>
      <xdr:nvPicPr>
        <xdr:cNvPr id="2" name="Picture 1">
          <a:extLst>
            <a:ext uri="{FF2B5EF4-FFF2-40B4-BE49-F238E27FC236}">
              <a16:creationId xmlns:a16="http://schemas.microsoft.com/office/drawing/2014/main" id="{7A4619A8-D5ED-4211-BA62-EBB7CF8CE1FA}"/>
            </a:ext>
          </a:extLst>
        </xdr:cNvPr>
        <xdr:cNvPicPr>
          <a:picLocks noChangeAspect="1"/>
        </xdr:cNvPicPr>
      </xdr:nvPicPr>
      <xdr:blipFill>
        <a:blip xmlns:r="http://schemas.openxmlformats.org/officeDocument/2006/relationships" r:embed="rId1"/>
        <a:stretch>
          <a:fillRect/>
        </a:stretch>
      </xdr:blipFill>
      <xdr:spPr>
        <a:xfrm>
          <a:off x="9533255" y="124731"/>
          <a:ext cx="2541643" cy="1222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3063875</xdr:colOff>
      <xdr:row>0</xdr:row>
      <xdr:rowOff>77106</xdr:rowOff>
    </xdr:from>
    <xdr:to>
      <xdr:col>5</xdr:col>
      <xdr:colOff>248975</xdr:colOff>
      <xdr:row>5</xdr:row>
      <xdr:rowOff>34924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540375" y="77106"/>
          <a:ext cx="2479413" cy="12436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396875</xdr:colOff>
      <xdr:row>0</xdr:row>
      <xdr:rowOff>124731</xdr:rowOff>
    </xdr:from>
    <xdr:to>
      <xdr:col>7</xdr:col>
      <xdr:colOff>1498338</xdr:colOff>
      <xdr:row>5</xdr:row>
      <xdr:rowOff>82549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283700" y="124731"/>
          <a:ext cx="2482588" cy="12532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2603500</xdr:colOff>
      <xdr:row>0</xdr:row>
      <xdr:rowOff>92981</xdr:rowOff>
    </xdr:from>
    <xdr:to>
      <xdr:col>3</xdr:col>
      <xdr:colOff>5085181</xdr:colOff>
      <xdr:row>5</xdr:row>
      <xdr:rowOff>50799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080000" y="92981"/>
          <a:ext cx="2479413" cy="12436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9</xdr:col>
      <xdr:colOff>345966</xdr:colOff>
      <xdr:row>2</xdr:row>
      <xdr:rowOff>136072</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5541625" y="0"/>
          <a:ext cx="2474122" cy="625929"/>
        </a:xfrm>
        <a:prstGeom prst="rect">
          <a:avLst/>
        </a:prstGeom>
      </xdr:spPr>
    </xdr:pic>
    <xdr:clientData/>
  </xdr:twoCellAnchor>
  <xdr:oneCellAnchor>
    <xdr:from>
      <xdr:col>8</xdr:col>
      <xdr:colOff>0</xdr:colOff>
      <xdr:row>0</xdr:row>
      <xdr:rowOff>0</xdr:rowOff>
    </xdr:from>
    <xdr:ext cx="2544880" cy="604158"/>
    <xdr:pic>
      <xdr:nvPicPr>
        <xdr:cNvPr id="3" name="Picture 2">
          <a:extLst>
            <a:ext uri="{FF2B5EF4-FFF2-40B4-BE49-F238E27FC236}">
              <a16:creationId xmlns:a16="http://schemas.microsoft.com/office/drawing/2014/main" id="{3813CC07-AA46-456F-9860-62E65B48E925}"/>
            </a:ext>
          </a:extLst>
        </xdr:cNvPr>
        <xdr:cNvPicPr>
          <a:picLocks noChangeAspect="1"/>
        </xdr:cNvPicPr>
      </xdr:nvPicPr>
      <xdr:blipFill>
        <a:blip xmlns:r="http://schemas.openxmlformats.org/officeDocument/2006/relationships" r:embed="rId1"/>
        <a:stretch>
          <a:fillRect/>
        </a:stretch>
      </xdr:blipFill>
      <xdr:spPr>
        <a:xfrm>
          <a:off x="10711543" y="0"/>
          <a:ext cx="2544880" cy="60415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3</xdr:col>
      <xdr:colOff>2000250</xdr:colOff>
      <xdr:row>0</xdr:row>
      <xdr:rowOff>108856</xdr:rowOff>
    </xdr:from>
    <xdr:to>
      <xdr:col>4</xdr:col>
      <xdr:colOff>82288</xdr:colOff>
      <xdr:row>5</xdr:row>
      <xdr:rowOff>66674</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4476750" y="108856"/>
          <a:ext cx="2479413" cy="1243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3143250</xdr:colOff>
      <xdr:row>0</xdr:row>
      <xdr:rowOff>156481</xdr:rowOff>
    </xdr:from>
    <xdr:to>
      <xdr:col>5</xdr:col>
      <xdr:colOff>590288</xdr:colOff>
      <xdr:row>5</xdr:row>
      <xdr:rowOff>114299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619750" y="156481"/>
          <a:ext cx="2479413" cy="12436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3095625</xdr:colOff>
      <xdr:row>0</xdr:row>
      <xdr:rowOff>204106</xdr:rowOff>
    </xdr:from>
    <xdr:to>
      <xdr:col>5</xdr:col>
      <xdr:colOff>13497</xdr:colOff>
      <xdr:row>5</xdr:row>
      <xdr:rowOff>161924</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5572125" y="204106"/>
          <a:ext cx="2479413" cy="1243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1"/>
  <sheetViews>
    <sheetView tabSelected="1" showWhiteSpace="0" view="pageBreakPreview" zoomScale="68" zoomScaleNormal="110" zoomScaleSheetLayoutView="68" zoomScalePageLayoutView="85" workbookViewId="0">
      <selection activeCell="A22" sqref="A22:XFD30"/>
    </sheetView>
  </sheetViews>
  <sheetFormatPr defaultColWidth="6.28515625" defaultRowHeight="18" x14ac:dyDescent="0.25"/>
  <cols>
    <col min="1" max="1" width="12.28515625" style="139" customWidth="1"/>
    <col min="2" max="2" width="35.7109375" style="140" customWidth="1"/>
    <col min="3" max="3" width="40.7109375" style="141" customWidth="1"/>
    <col min="4" max="4" width="21.28515625" style="142" customWidth="1"/>
    <col min="5" max="5" width="20" style="335" bestFit="1" customWidth="1"/>
    <col min="6" max="254" width="6.28515625" style="116"/>
    <col min="255" max="255" width="12.28515625" style="116" customWidth="1"/>
    <col min="256" max="256" width="35.7109375" style="116" customWidth="1"/>
    <col min="257" max="257" width="40.7109375" style="116" customWidth="1"/>
    <col min="258" max="259" width="21.28515625" style="116" customWidth="1"/>
    <col min="260" max="260" width="6.28515625" style="116" bestFit="1"/>
    <col min="261" max="261" width="11.28515625" style="116" bestFit="1" customWidth="1"/>
    <col min="262" max="510" width="6.28515625" style="116"/>
    <col min="511" max="511" width="12.28515625" style="116" customWidth="1"/>
    <col min="512" max="512" width="35.7109375" style="116" customWidth="1"/>
    <col min="513" max="513" width="40.7109375" style="116" customWidth="1"/>
    <col min="514" max="515" width="21.28515625" style="116" customWidth="1"/>
    <col min="516" max="516" width="6.28515625" style="116" bestFit="1"/>
    <col min="517" max="517" width="11.28515625" style="116" bestFit="1" customWidth="1"/>
    <col min="518" max="766" width="6.28515625" style="116"/>
    <col min="767" max="767" width="12.28515625" style="116" customWidth="1"/>
    <col min="768" max="768" width="35.7109375" style="116" customWidth="1"/>
    <col min="769" max="769" width="40.7109375" style="116" customWidth="1"/>
    <col min="770" max="771" width="21.28515625" style="116" customWidth="1"/>
    <col min="772" max="772" width="6.28515625" style="116" bestFit="1"/>
    <col min="773" max="773" width="11.28515625" style="116" bestFit="1" customWidth="1"/>
    <col min="774" max="1022" width="6.28515625" style="116"/>
    <col min="1023" max="1023" width="12.28515625" style="116" customWidth="1"/>
    <col min="1024" max="1024" width="35.7109375" style="116" customWidth="1"/>
    <col min="1025" max="1025" width="40.7109375" style="116" customWidth="1"/>
    <col min="1026" max="1027" width="21.28515625" style="116" customWidth="1"/>
    <col min="1028" max="1028" width="6.28515625" style="116" bestFit="1"/>
    <col min="1029" max="1029" width="11.28515625" style="116" bestFit="1" customWidth="1"/>
    <col min="1030" max="1278" width="6.28515625" style="116"/>
    <col min="1279" max="1279" width="12.28515625" style="116" customWidth="1"/>
    <col min="1280" max="1280" width="35.7109375" style="116" customWidth="1"/>
    <col min="1281" max="1281" width="40.7109375" style="116" customWidth="1"/>
    <col min="1282" max="1283" width="21.28515625" style="116" customWidth="1"/>
    <col min="1284" max="1284" width="6.28515625" style="116" bestFit="1"/>
    <col min="1285" max="1285" width="11.28515625" style="116" bestFit="1" customWidth="1"/>
    <col min="1286" max="1534" width="6.28515625" style="116"/>
    <col min="1535" max="1535" width="12.28515625" style="116" customWidth="1"/>
    <col min="1536" max="1536" width="35.7109375" style="116" customWidth="1"/>
    <col min="1537" max="1537" width="40.7109375" style="116" customWidth="1"/>
    <col min="1538" max="1539" width="21.28515625" style="116" customWidth="1"/>
    <col min="1540" max="1540" width="6.28515625" style="116" bestFit="1"/>
    <col min="1541" max="1541" width="11.28515625" style="116" bestFit="1" customWidth="1"/>
    <col min="1542" max="1790" width="6.28515625" style="116"/>
    <col min="1791" max="1791" width="12.28515625" style="116" customWidth="1"/>
    <col min="1792" max="1792" width="35.7109375" style="116" customWidth="1"/>
    <col min="1793" max="1793" width="40.7109375" style="116" customWidth="1"/>
    <col min="1794" max="1795" width="21.28515625" style="116" customWidth="1"/>
    <col min="1796" max="1796" width="6.28515625" style="116" bestFit="1"/>
    <col min="1797" max="1797" width="11.28515625" style="116" bestFit="1" customWidth="1"/>
    <col min="1798" max="2046" width="6.28515625" style="116"/>
    <col min="2047" max="2047" width="12.28515625" style="116" customWidth="1"/>
    <col min="2048" max="2048" width="35.7109375" style="116" customWidth="1"/>
    <col min="2049" max="2049" width="40.7109375" style="116" customWidth="1"/>
    <col min="2050" max="2051" width="21.28515625" style="116" customWidth="1"/>
    <col min="2052" max="2052" width="6.28515625" style="116" bestFit="1"/>
    <col min="2053" max="2053" width="11.28515625" style="116" bestFit="1" customWidth="1"/>
    <col min="2054" max="2302" width="6.28515625" style="116"/>
    <col min="2303" max="2303" width="12.28515625" style="116" customWidth="1"/>
    <col min="2304" max="2304" width="35.7109375" style="116" customWidth="1"/>
    <col min="2305" max="2305" width="40.7109375" style="116" customWidth="1"/>
    <col min="2306" max="2307" width="21.28515625" style="116" customWidth="1"/>
    <col min="2308" max="2308" width="6.28515625" style="116" bestFit="1"/>
    <col min="2309" max="2309" width="11.28515625" style="116" bestFit="1" customWidth="1"/>
    <col min="2310" max="2558" width="6.28515625" style="116"/>
    <col min="2559" max="2559" width="12.28515625" style="116" customWidth="1"/>
    <col min="2560" max="2560" width="35.7109375" style="116" customWidth="1"/>
    <col min="2561" max="2561" width="40.7109375" style="116" customWidth="1"/>
    <col min="2562" max="2563" width="21.28515625" style="116" customWidth="1"/>
    <col min="2564" max="2564" width="6.28515625" style="116" bestFit="1"/>
    <col min="2565" max="2565" width="11.28515625" style="116" bestFit="1" customWidth="1"/>
    <col min="2566" max="2814" width="6.28515625" style="116"/>
    <col min="2815" max="2815" width="12.28515625" style="116" customWidth="1"/>
    <col min="2816" max="2816" width="35.7109375" style="116" customWidth="1"/>
    <col min="2817" max="2817" width="40.7109375" style="116" customWidth="1"/>
    <col min="2818" max="2819" width="21.28515625" style="116" customWidth="1"/>
    <col min="2820" max="2820" width="6.28515625" style="116" bestFit="1"/>
    <col min="2821" max="2821" width="11.28515625" style="116" bestFit="1" customWidth="1"/>
    <col min="2822" max="3070" width="6.28515625" style="116"/>
    <col min="3071" max="3071" width="12.28515625" style="116" customWidth="1"/>
    <col min="3072" max="3072" width="35.7109375" style="116" customWidth="1"/>
    <col min="3073" max="3073" width="40.7109375" style="116" customWidth="1"/>
    <col min="3074" max="3075" width="21.28515625" style="116" customWidth="1"/>
    <col min="3076" max="3076" width="6.28515625" style="116" bestFit="1"/>
    <col min="3077" max="3077" width="11.28515625" style="116" bestFit="1" customWidth="1"/>
    <col min="3078" max="3326" width="6.28515625" style="116"/>
    <col min="3327" max="3327" width="12.28515625" style="116" customWidth="1"/>
    <col min="3328" max="3328" width="35.7109375" style="116" customWidth="1"/>
    <col min="3329" max="3329" width="40.7109375" style="116" customWidth="1"/>
    <col min="3330" max="3331" width="21.28515625" style="116" customWidth="1"/>
    <col min="3332" max="3332" width="6.28515625" style="116" bestFit="1"/>
    <col min="3333" max="3333" width="11.28515625" style="116" bestFit="1" customWidth="1"/>
    <col min="3334" max="3582" width="6.28515625" style="116"/>
    <col min="3583" max="3583" width="12.28515625" style="116" customWidth="1"/>
    <col min="3584" max="3584" width="35.7109375" style="116" customWidth="1"/>
    <col min="3585" max="3585" width="40.7109375" style="116" customWidth="1"/>
    <col min="3586" max="3587" width="21.28515625" style="116" customWidth="1"/>
    <col min="3588" max="3588" width="6.28515625" style="116" bestFit="1"/>
    <col min="3589" max="3589" width="11.28515625" style="116" bestFit="1" customWidth="1"/>
    <col min="3590" max="3838" width="6.28515625" style="116"/>
    <col min="3839" max="3839" width="12.28515625" style="116" customWidth="1"/>
    <col min="3840" max="3840" width="35.7109375" style="116" customWidth="1"/>
    <col min="3841" max="3841" width="40.7109375" style="116" customWidth="1"/>
    <col min="3842" max="3843" width="21.28515625" style="116" customWidth="1"/>
    <col min="3844" max="3844" width="6.28515625" style="116" bestFit="1"/>
    <col min="3845" max="3845" width="11.28515625" style="116" bestFit="1" customWidth="1"/>
    <col min="3846" max="4094" width="6.28515625" style="116"/>
    <col min="4095" max="4095" width="12.28515625" style="116" customWidth="1"/>
    <col min="4096" max="4096" width="35.7109375" style="116" customWidth="1"/>
    <col min="4097" max="4097" width="40.7109375" style="116" customWidth="1"/>
    <col min="4098" max="4099" width="21.28515625" style="116" customWidth="1"/>
    <col min="4100" max="4100" width="6.28515625" style="116" bestFit="1"/>
    <col min="4101" max="4101" width="11.28515625" style="116" bestFit="1" customWidth="1"/>
    <col min="4102" max="4350" width="6.28515625" style="116"/>
    <col min="4351" max="4351" width="12.28515625" style="116" customWidth="1"/>
    <col min="4352" max="4352" width="35.7109375" style="116" customWidth="1"/>
    <col min="4353" max="4353" width="40.7109375" style="116" customWidth="1"/>
    <col min="4354" max="4355" width="21.28515625" style="116" customWidth="1"/>
    <col min="4356" max="4356" width="6.28515625" style="116" bestFit="1"/>
    <col min="4357" max="4357" width="11.28515625" style="116" bestFit="1" customWidth="1"/>
    <col min="4358" max="4606" width="6.28515625" style="116"/>
    <col min="4607" max="4607" width="12.28515625" style="116" customWidth="1"/>
    <col min="4608" max="4608" width="35.7109375" style="116" customWidth="1"/>
    <col min="4609" max="4609" width="40.7109375" style="116" customWidth="1"/>
    <col min="4610" max="4611" width="21.28515625" style="116" customWidth="1"/>
    <col min="4612" max="4612" width="6.28515625" style="116" bestFit="1"/>
    <col min="4613" max="4613" width="11.28515625" style="116" bestFit="1" customWidth="1"/>
    <col min="4614" max="4862" width="6.28515625" style="116"/>
    <col min="4863" max="4863" width="12.28515625" style="116" customWidth="1"/>
    <col min="4864" max="4864" width="35.7109375" style="116" customWidth="1"/>
    <col min="4865" max="4865" width="40.7109375" style="116" customWidth="1"/>
    <col min="4866" max="4867" width="21.28515625" style="116" customWidth="1"/>
    <col min="4868" max="4868" width="6.28515625" style="116" bestFit="1"/>
    <col min="4869" max="4869" width="11.28515625" style="116" bestFit="1" customWidth="1"/>
    <col min="4870" max="5118" width="6.28515625" style="116"/>
    <col min="5119" max="5119" width="12.28515625" style="116" customWidth="1"/>
    <col min="5120" max="5120" width="35.7109375" style="116" customWidth="1"/>
    <col min="5121" max="5121" width="40.7109375" style="116" customWidth="1"/>
    <col min="5122" max="5123" width="21.28515625" style="116" customWidth="1"/>
    <col min="5124" max="5124" width="6.28515625" style="116" bestFit="1"/>
    <col min="5125" max="5125" width="11.28515625" style="116" bestFit="1" customWidth="1"/>
    <col min="5126" max="5374" width="6.28515625" style="116"/>
    <col min="5375" max="5375" width="12.28515625" style="116" customWidth="1"/>
    <col min="5376" max="5376" width="35.7109375" style="116" customWidth="1"/>
    <col min="5377" max="5377" width="40.7109375" style="116" customWidth="1"/>
    <col min="5378" max="5379" width="21.28515625" style="116" customWidth="1"/>
    <col min="5380" max="5380" width="6.28515625" style="116" bestFit="1"/>
    <col min="5381" max="5381" width="11.28515625" style="116" bestFit="1" customWidth="1"/>
    <col min="5382" max="5630" width="6.28515625" style="116"/>
    <col min="5631" max="5631" width="12.28515625" style="116" customWidth="1"/>
    <col min="5632" max="5632" width="35.7109375" style="116" customWidth="1"/>
    <col min="5633" max="5633" width="40.7109375" style="116" customWidth="1"/>
    <col min="5634" max="5635" width="21.28515625" style="116" customWidth="1"/>
    <col min="5636" max="5636" width="6.28515625" style="116" bestFit="1"/>
    <col min="5637" max="5637" width="11.28515625" style="116" bestFit="1" customWidth="1"/>
    <col min="5638" max="5886" width="6.28515625" style="116"/>
    <col min="5887" max="5887" width="12.28515625" style="116" customWidth="1"/>
    <col min="5888" max="5888" width="35.7109375" style="116" customWidth="1"/>
    <col min="5889" max="5889" width="40.7109375" style="116" customWidth="1"/>
    <col min="5890" max="5891" width="21.28515625" style="116" customWidth="1"/>
    <col min="5892" max="5892" width="6.28515625" style="116" bestFit="1"/>
    <col min="5893" max="5893" width="11.28515625" style="116" bestFit="1" customWidth="1"/>
    <col min="5894" max="6142" width="6.28515625" style="116"/>
    <col min="6143" max="6143" width="12.28515625" style="116" customWidth="1"/>
    <col min="6144" max="6144" width="35.7109375" style="116" customWidth="1"/>
    <col min="6145" max="6145" width="40.7109375" style="116" customWidth="1"/>
    <col min="6146" max="6147" width="21.28515625" style="116" customWidth="1"/>
    <col min="6148" max="6148" width="6.28515625" style="116" bestFit="1"/>
    <col min="6149" max="6149" width="11.28515625" style="116" bestFit="1" customWidth="1"/>
    <col min="6150" max="6398" width="6.28515625" style="116"/>
    <col min="6399" max="6399" width="12.28515625" style="116" customWidth="1"/>
    <col min="6400" max="6400" width="35.7109375" style="116" customWidth="1"/>
    <col min="6401" max="6401" width="40.7109375" style="116" customWidth="1"/>
    <col min="6402" max="6403" width="21.28515625" style="116" customWidth="1"/>
    <col min="6404" max="6404" width="6.28515625" style="116" bestFit="1"/>
    <col min="6405" max="6405" width="11.28515625" style="116" bestFit="1" customWidth="1"/>
    <col min="6406" max="6654" width="6.28515625" style="116"/>
    <col min="6655" max="6655" width="12.28515625" style="116" customWidth="1"/>
    <col min="6656" max="6656" width="35.7109375" style="116" customWidth="1"/>
    <col min="6657" max="6657" width="40.7109375" style="116" customWidth="1"/>
    <col min="6658" max="6659" width="21.28515625" style="116" customWidth="1"/>
    <col min="6660" max="6660" width="6.28515625" style="116" bestFit="1"/>
    <col min="6661" max="6661" width="11.28515625" style="116" bestFit="1" customWidth="1"/>
    <col min="6662" max="6910" width="6.28515625" style="116"/>
    <col min="6911" max="6911" width="12.28515625" style="116" customWidth="1"/>
    <col min="6912" max="6912" width="35.7109375" style="116" customWidth="1"/>
    <col min="6913" max="6913" width="40.7109375" style="116" customWidth="1"/>
    <col min="6914" max="6915" width="21.28515625" style="116" customWidth="1"/>
    <col min="6916" max="6916" width="6.28515625" style="116" bestFit="1"/>
    <col min="6917" max="6917" width="11.28515625" style="116" bestFit="1" customWidth="1"/>
    <col min="6918" max="7166" width="6.28515625" style="116"/>
    <col min="7167" max="7167" width="12.28515625" style="116" customWidth="1"/>
    <col min="7168" max="7168" width="35.7109375" style="116" customWidth="1"/>
    <col min="7169" max="7169" width="40.7109375" style="116" customWidth="1"/>
    <col min="7170" max="7171" width="21.28515625" style="116" customWidth="1"/>
    <col min="7172" max="7172" width="6.28515625" style="116" bestFit="1"/>
    <col min="7173" max="7173" width="11.28515625" style="116" bestFit="1" customWidth="1"/>
    <col min="7174" max="7422" width="6.28515625" style="116"/>
    <col min="7423" max="7423" width="12.28515625" style="116" customWidth="1"/>
    <col min="7424" max="7424" width="35.7109375" style="116" customWidth="1"/>
    <col min="7425" max="7425" width="40.7109375" style="116" customWidth="1"/>
    <col min="7426" max="7427" width="21.28515625" style="116" customWidth="1"/>
    <col min="7428" max="7428" width="6.28515625" style="116" bestFit="1"/>
    <col min="7429" max="7429" width="11.28515625" style="116" bestFit="1" customWidth="1"/>
    <col min="7430" max="7678" width="6.28515625" style="116"/>
    <col min="7679" max="7679" width="12.28515625" style="116" customWidth="1"/>
    <col min="7680" max="7680" width="35.7109375" style="116" customWidth="1"/>
    <col min="7681" max="7681" width="40.7109375" style="116" customWidth="1"/>
    <col min="7682" max="7683" width="21.28515625" style="116" customWidth="1"/>
    <col min="7684" max="7684" width="6.28515625" style="116" bestFit="1"/>
    <col min="7685" max="7685" width="11.28515625" style="116" bestFit="1" customWidth="1"/>
    <col min="7686" max="7934" width="6.28515625" style="116"/>
    <col min="7935" max="7935" width="12.28515625" style="116" customWidth="1"/>
    <col min="7936" max="7936" width="35.7109375" style="116" customWidth="1"/>
    <col min="7937" max="7937" width="40.7109375" style="116" customWidth="1"/>
    <col min="7938" max="7939" width="21.28515625" style="116" customWidth="1"/>
    <col min="7940" max="7940" width="6.28515625" style="116" bestFit="1"/>
    <col min="7941" max="7941" width="11.28515625" style="116" bestFit="1" customWidth="1"/>
    <col min="7942" max="8190" width="6.28515625" style="116"/>
    <col min="8191" max="8191" width="12.28515625" style="116" customWidth="1"/>
    <col min="8192" max="8192" width="35.7109375" style="116" customWidth="1"/>
    <col min="8193" max="8193" width="40.7109375" style="116" customWidth="1"/>
    <col min="8194" max="8195" width="21.28515625" style="116" customWidth="1"/>
    <col min="8196" max="8196" width="6.28515625" style="116" bestFit="1"/>
    <col min="8197" max="8197" width="11.28515625" style="116" bestFit="1" customWidth="1"/>
    <col min="8198" max="8446" width="6.28515625" style="116"/>
    <col min="8447" max="8447" width="12.28515625" style="116" customWidth="1"/>
    <col min="8448" max="8448" width="35.7109375" style="116" customWidth="1"/>
    <col min="8449" max="8449" width="40.7109375" style="116" customWidth="1"/>
    <col min="8450" max="8451" width="21.28515625" style="116" customWidth="1"/>
    <col min="8452" max="8452" width="6.28515625" style="116" bestFit="1"/>
    <col min="8453" max="8453" width="11.28515625" style="116" bestFit="1" customWidth="1"/>
    <col min="8454" max="8702" width="6.28515625" style="116"/>
    <col min="8703" max="8703" width="12.28515625" style="116" customWidth="1"/>
    <col min="8704" max="8704" width="35.7109375" style="116" customWidth="1"/>
    <col min="8705" max="8705" width="40.7109375" style="116" customWidth="1"/>
    <col min="8706" max="8707" width="21.28515625" style="116" customWidth="1"/>
    <col min="8708" max="8708" width="6.28515625" style="116" bestFit="1"/>
    <col min="8709" max="8709" width="11.28515625" style="116" bestFit="1" customWidth="1"/>
    <col min="8710" max="8958" width="6.28515625" style="116"/>
    <col min="8959" max="8959" width="12.28515625" style="116" customWidth="1"/>
    <col min="8960" max="8960" width="35.7109375" style="116" customWidth="1"/>
    <col min="8961" max="8961" width="40.7109375" style="116" customWidth="1"/>
    <col min="8962" max="8963" width="21.28515625" style="116" customWidth="1"/>
    <col min="8964" max="8964" width="6.28515625" style="116" bestFit="1"/>
    <col min="8965" max="8965" width="11.28515625" style="116" bestFit="1" customWidth="1"/>
    <col min="8966" max="9214" width="6.28515625" style="116"/>
    <col min="9215" max="9215" width="12.28515625" style="116" customWidth="1"/>
    <col min="9216" max="9216" width="35.7109375" style="116" customWidth="1"/>
    <col min="9217" max="9217" width="40.7109375" style="116" customWidth="1"/>
    <col min="9218" max="9219" width="21.28515625" style="116" customWidth="1"/>
    <col min="9220" max="9220" width="6.28515625" style="116" bestFit="1"/>
    <col min="9221" max="9221" width="11.28515625" style="116" bestFit="1" customWidth="1"/>
    <col min="9222" max="9470" width="6.28515625" style="116"/>
    <col min="9471" max="9471" width="12.28515625" style="116" customWidth="1"/>
    <col min="9472" max="9472" width="35.7109375" style="116" customWidth="1"/>
    <col min="9473" max="9473" width="40.7109375" style="116" customWidth="1"/>
    <col min="9474" max="9475" width="21.28515625" style="116" customWidth="1"/>
    <col min="9476" max="9476" width="6.28515625" style="116" bestFit="1"/>
    <col min="9477" max="9477" width="11.28515625" style="116" bestFit="1" customWidth="1"/>
    <col min="9478" max="9726" width="6.28515625" style="116"/>
    <col min="9727" max="9727" width="12.28515625" style="116" customWidth="1"/>
    <col min="9728" max="9728" width="35.7109375" style="116" customWidth="1"/>
    <col min="9729" max="9729" width="40.7109375" style="116" customWidth="1"/>
    <col min="9730" max="9731" width="21.28515625" style="116" customWidth="1"/>
    <col min="9732" max="9732" width="6.28515625" style="116" bestFit="1"/>
    <col min="9733" max="9733" width="11.28515625" style="116" bestFit="1" customWidth="1"/>
    <col min="9734" max="9982" width="6.28515625" style="116"/>
    <col min="9983" max="9983" width="12.28515625" style="116" customWidth="1"/>
    <col min="9984" max="9984" width="35.7109375" style="116" customWidth="1"/>
    <col min="9985" max="9985" width="40.7109375" style="116" customWidth="1"/>
    <col min="9986" max="9987" width="21.28515625" style="116" customWidth="1"/>
    <col min="9988" max="9988" width="6.28515625" style="116" bestFit="1"/>
    <col min="9989" max="9989" width="11.28515625" style="116" bestFit="1" customWidth="1"/>
    <col min="9990" max="10238" width="6.28515625" style="116"/>
    <col min="10239" max="10239" width="12.28515625" style="116" customWidth="1"/>
    <col min="10240" max="10240" width="35.7109375" style="116" customWidth="1"/>
    <col min="10241" max="10241" width="40.7109375" style="116" customWidth="1"/>
    <col min="10242" max="10243" width="21.28515625" style="116" customWidth="1"/>
    <col min="10244" max="10244" width="6.28515625" style="116" bestFit="1"/>
    <col min="10245" max="10245" width="11.28515625" style="116" bestFit="1" customWidth="1"/>
    <col min="10246" max="10494" width="6.28515625" style="116"/>
    <col min="10495" max="10495" width="12.28515625" style="116" customWidth="1"/>
    <col min="10496" max="10496" width="35.7109375" style="116" customWidth="1"/>
    <col min="10497" max="10497" width="40.7109375" style="116" customWidth="1"/>
    <col min="10498" max="10499" width="21.28515625" style="116" customWidth="1"/>
    <col min="10500" max="10500" width="6.28515625" style="116" bestFit="1"/>
    <col min="10501" max="10501" width="11.28515625" style="116" bestFit="1" customWidth="1"/>
    <col min="10502" max="10750" width="6.28515625" style="116"/>
    <col min="10751" max="10751" width="12.28515625" style="116" customWidth="1"/>
    <col min="10752" max="10752" width="35.7109375" style="116" customWidth="1"/>
    <col min="10753" max="10753" width="40.7109375" style="116" customWidth="1"/>
    <col min="10754" max="10755" width="21.28515625" style="116" customWidth="1"/>
    <col min="10756" max="10756" width="6.28515625" style="116" bestFit="1"/>
    <col min="10757" max="10757" width="11.28515625" style="116" bestFit="1" customWidth="1"/>
    <col min="10758" max="11006" width="6.28515625" style="116"/>
    <col min="11007" max="11007" width="12.28515625" style="116" customWidth="1"/>
    <col min="11008" max="11008" width="35.7109375" style="116" customWidth="1"/>
    <col min="11009" max="11009" width="40.7109375" style="116" customWidth="1"/>
    <col min="11010" max="11011" width="21.28515625" style="116" customWidth="1"/>
    <col min="11012" max="11012" width="6.28515625" style="116" bestFit="1"/>
    <col min="11013" max="11013" width="11.28515625" style="116" bestFit="1" customWidth="1"/>
    <col min="11014" max="11262" width="6.28515625" style="116"/>
    <col min="11263" max="11263" width="12.28515625" style="116" customWidth="1"/>
    <col min="11264" max="11264" width="35.7109375" style="116" customWidth="1"/>
    <col min="11265" max="11265" width="40.7109375" style="116" customWidth="1"/>
    <col min="11266" max="11267" width="21.28515625" style="116" customWidth="1"/>
    <col min="11268" max="11268" width="6.28515625" style="116" bestFit="1"/>
    <col min="11269" max="11269" width="11.28515625" style="116" bestFit="1" customWidth="1"/>
    <col min="11270" max="11518" width="6.28515625" style="116"/>
    <col min="11519" max="11519" width="12.28515625" style="116" customWidth="1"/>
    <col min="11520" max="11520" width="35.7109375" style="116" customWidth="1"/>
    <col min="11521" max="11521" width="40.7109375" style="116" customWidth="1"/>
    <col min="11522" max="11523" width="21.28515625" style="116" customWidth="1"/>
    <col min="11524" max="11524" width="6.28515625" style="116" bestFit="1"/>
    <col min="11525" max="11525" width="11.28515625" style="116" bestFit="1" customWidth="1"/>
    <col min="11526" max="11774" width="6.28515625" style="116"/>
    <col min="11775" max="11775" width="12.28515625" style="116" customWidth="1"/>
    <col min="11776" max="11776" width="35.7109375" style="116" customWidth="1"/>
    <col min="11777" max="11777" width="40.7109375" style="116" customWidth="1"/>
    <col min="11778" max="11779" width="21.28515625" style="116" customWidth="1"/>
    <col min="11780" max="11780" width="6.28515625" style="116" bestFit="1"/>
    <col min="11781" max="11781" width="11.28515625" style="116" bestFit="1" customWidth="1"/>
    <col min="11782" max="12030" width="6.28515625" style="116"/>
    <col min="12031" max="12031" width="12.28515625" style="116" customWidth="1"/>
    <col min="12032" max="12032" width="35.7109375" style="116" customWidth="1"/>
    <col min="12033" max="12033" width="40.7109375" style="116" customWidth="1"/>
    <col min="12034" max="12035" width="21.28515625" style="116" customWidth="1"/>
    <col min="12036" max="12036" width="6.28515625" style="116" bestFit="1"/>
    <col min="12037" max="12037" width="11.28515625" style="116" bestFit="1" customWidth="1"/>
    <col min="12038" max="12286" width="6.28515625" style="116"/>
    <col min="12287" max="12287" width="12.28515625" style="116" customWidth="1"/>
    <col min="12288" max="12288" width="35.7109375" style="116" customWidth="1"/>
    <col min="12289" max="12289" width="40.7109375" style="116" customWidth="1"/>
    <col min="12290" max="12291" width="21.28515625" style="116" customWidth="1"/>
    <col min="12292" max="12292" width="6.28515625" style="116" bestFit="1"/>
    <col min="12293" max="12293" width="11.28515625" style="116" bestFit="1" customWidth="1"/>
    <col min="12294" max="12542" width="6.28515625" style="116"/>
    <col min="12543" max="12543" width="12.28515625" style="116" customWidth="1"/>
    <col min="12544" max="12544" width="35.7109375" style="116" customWidth="1"/>
    <col min="12545" max="12545" width="40.7109375" style="116" customWidth="1"/>
    <col min="12546" max="12547" width="21.28515625" style="116" customWidth="1"/>
    <col min="12548" max="12548" width="6.28515625" style="116" bestFit="1"/>
    <col min="12549" max="12549" width="11.28515625" style="116" bestFit="1" customWidth="1"/>
    <col min="12550" max="12798" width="6.28515625" style="116"/>
    <col min="12799" max="12799" width="12.28515625" style="116" customWidth="1"/>
    <col min="12800" max="12800" width="35.7109375" style="116" customWidth="1"/>
    <col min="12801" max="12801" width="40.7109375" style="116" customWidth="1"/>
    <col min="12802" max="12803" width="21.28515625" style="116" customWidth="1"/>
    <col min="12804" max="12804" width="6.28515625" style="116" bestFit="1"/>
    <col min="12805" max="12805" width="11.28515625" style="116" bestFit="1" customWidth="1"/>
    <col min="12806" max="13054" width="6.28515625" style="116"/>
    <col min="13055" max="13055" width="12.28515625" style="116" customWidth="1"/>
    <col min="13056" max="13056" width="35.7109375" style="116" customWidth="1"/>
    <col min="13057" max="13057" width="40.7109375" style="116" customWidth="1"/>
    <col min="13058" max="13059" width="21.28515625" style="116" customWidth="1"/>
    <col min="13060" max="13060" width="6.28515625" style="116" bestFit="1"/>
    <col min="13061" max="13061" width="11.28515625" style="116" bestFit="1" customWidth="1"/>
    <col min="13062" max="13310" width="6.28515625" style="116"/>
    <col min="13311" max="13311" width="12.28515625" style="116" customWidth="1"/>
    <col min="13312" max="13312" width="35.7109375" style="116" customWidth="1"/>
    <col min="13313" max="13313" width="40.7109375" style="116" customWidth="1"/>
    <col min="13314" max="13315" width="21.28515625" style="116" customWidth="1"/>
    <col min="13316" max="13316" width="6.28515625" style="116" bestFit="1"/>
    <col min="13317" max="13317" width="11.28515625" style="116" bestFit="1" customWidth="1"/>
    <col min="13318" max="13566" width="6.28515625" style="116"/>
    <col min="13567" max="13567" width="12.28515625" style="116" customWidth="1"/>
    <col min="13568" max="13568" width="35.7109375" style="116" customWidth="1"/>
    <col min="13569" max="13569" width="40.7109375" style="116" customWidth="1"/>
    <col min="13570" max="13571" width="21.28515625" style="116" customWidth="1"/>
    <col min="13572" max="13572" width="6.28515625" style="116" bestFit="1"/>
    <col min="13573" max="13573" width="11.28515625" style="116" bestFit="1" customWidth="1"/>
    <col min="13574" max="13822" width="6.28515625" style="116"/>
    <col min="13823" max="13823" width="12.28515625" style="116" customWidth="1"/>
    <col min="13824" max="13824" width="35.7109375" style="116" customWidth="1"/>
    <col min="13825" max="13825" width="40.7109375" style="116" customWidth="1"/>
    <col min="13826" max="13827" width="21.28515625" style="116" customWidth="1"/>
    <col min="13828" max="13828" width="6.28515625" style="116" bestFit="1"/>
    <col min="13829" max="13829" width="11.28515625" style="116" bestFit="1" customWidth="1"/>
    <col min="13830" max="14078" width="6.28515625" style="116"/>
    <col min="14079" max="14079" width="12.28515625" style="116" customWidth="1"/>
    <col min="14080" max="14080" width="35.7109375" style="116" customWidth="1"/>
    <col min="14081" max="14081" width="40.7109375" style="116" customWidth="1"/>
    <col min="14082" max="14083" width="21.28515625" style="116" customWidth="1"/>
    <col min="14084" max="14084" width="6.28515625" style="116" bestFit="1"/>
    <col min="14085" max="14085" width="11.28515625" style="116" bestFit="1" customWidth="1"/>
    <col min="14086" max="14334" width="6.28515625" style="116"/>
    <col min="14335" max="14335" width="12.28515625" style="116" customWidth="1"/>
    <col min="14336" max="14336" width="35.7109375" style="116" customWidth="1"/>
    <col min="14337" max="14337" width="40.7109375" style="116" customWidth="1"/>
    <col min="14338" max="14339" width="21.28515625" style="116" customWidth="1"/>
    <col min="14340" max="14340" width="6.28515625" style="116" bestFit="1"/>
    <col min="14341" max="14341" width="11.28515625" style="116" bestFit="1" customWidth="1"/>
    <col min="14342" max="14590" width="6.28515625" style="116"/>
    <col min="14591" max="14591" width="12.28515625" style="116" customWidth="1"/>
    <col min="14592" max="14592" width="35.7109375" style="116" customWidth="1"/>
    <col min="14593" max="14593" width="40.7109375" style="116" customWidth="1"/>
    <col min="14594" max="14595" width="21.28515625" style="116" customWidth="1"/>
    <col min="14596" max="14596" width="6.28515625" style="116" bestFit="1"/>
    <col min="14597" max="14597" width="11.28515625" style="116" bestFit="1" customWidth="1"/>
    <col min="14598" max="14846" width="6.28515625" style="116"/>
    <col min="14847" max="14847" width="12.28515625" style="116" customWidth="1"/>
    <col min="14848" max="14848" width="35.7109375" style="116" customWidth="1"/>
    <col min="14849" max="14849" width="40.7109375" style="116" customWidth="1"/>
    <col min="14850" max="14851" width="21.28515625" style="116" customWidth="1"/>
    <col min="14852" max="14852" width="6.28515625" style="116" bestFit="1"/>
    <col min="14853" max="14853" width="11.28515625" style="116" bestFit="1" customWidth="1"/>
    <col min="14854" max="15102" width="6.28515625" style="116"/>
    <col min="15103" max="15103" width="12.28515625" style="116" customWidth="1"/>
    <col min="15104" max="15104" width="35.7109375" style="116" customWidth="1"/>
    <col min="15105" max="15105" width="40.7109375" style="116" customWidth="1"/>
    <col min="15106" max="15107" width="21.28515625" style="116" customWidth="1"/>
    <col min="15108" max="15108" width="6.28515625" style="116" bestFit="1"/>
    <col min="15109" max="15109" width="11.28515625" style="116" bestFit="1" customWidth="1"/>
    <col min="15110" max="15358" width="6.28515625" style="116"/>
    <col min="15359" max="15359" width="12.28515625" style="116" customWidth="1"/>
    <col min="15360" max="15360" width="35.7109375" style="116" customWidth="1"/>
    <col min="15361" max="15361" width="40.7109375" style="116" customWidth="1"/>
    <col min="15362" max="15363" width="21.28515625" style="116" customWidth="1"/>
    <col min="15364" max="15364" width="6.28515625" style="116" bestFit="1"/>
    <col min="15365" max="15365" width="11.28515625" style="116" bestFit="1" customWidth="1"/>
    <col min="15366" max="15614" width="6.28515625" style="116"/>
    <col min="15615" max="15615" width="12.28515625" style="116" customWidth="1"/>
    <col min="15616" max="15616" width="35.7109375" style="116" customWidth="1"/>
    <col min="15617" max="15617" width="40.7109375" style="116" customWidth="1"/>
    <col min="15618" max="15619" width="21.28515625" style="116" customWidth="1"/>
    <col min="15620" max="15620" width="6.28515625" style="116" bestFit="1"/>
    <col min="15621" max="15621" width="11.28515625" style="116" bestFit="1" customWidth="1"/>
    <col min="15622" max="15870" width="6.28515625" style="116"/>
    <col min="15871" max="15871" width="12.28515625" style="116" customWidth="1"/>
    <col min="15872" max="15872" width="35.7109375" style="116" customWidth="1"/>
    <col min="15873" max="15873" width="40.7109375" style="116" customWidth="1"/>
    <col min="15874" max="15875" width="21.28515625" style="116" customWidth="1"/>
    <col min="15876" max="15876" width="6.28515625" style="116" bestFit="1"/>
    <col min="15877" max="15877" width="11.28515625" style="116" bestFit="1" customWidth="1"/>
    <col min="15878" max="16126" width="6.28515625" style="116"/>
    <col min="16127" max="16127" width="12.28515625" style="116" customWidth="1"/>
    <col min="16128" max="16128" width="35.7109375" style="116" customWidth="1"/>
    <col min="16129" max="16129" width="40.7109375" style="116" customWidth="1"/>
    <col min="16130" max="16131" width="21.28515625" style="116" customWidth="1"/>
    <col min="16132" max="16132" width="6.28515625" style="116" bestFit="1"/>
    <col min="16133" max="16133" width="11.28515625" style="116" bestFit="1" customWidth="1"/>
    <col min="16134" max="16384" width="6.28515625" style="116"/>
  </cols>
  <sheetData>
    <row r="1" spans="1:7" ht="17.850000000000001" customHeight="1" x14ac:dyDescent="0.25">
      <c r="A1" s="121"/>
      <c r="B1" s="122"/>
      <c r="C1" s="123"/>
      <c r="D1" s="124"/>
    </row>
    <row r="2" spans="1:7" ht="17.850000000000001" customHeight="1" x14ac:dyDescent="0.25">
      <c r="A2" s="125"/>
      <c r="B2" s="126"/>
      <c r="C2" s="127"/>
      <c r="D2" s="128"/>
    </row>
    <row r="3" spans="1:7" ht="17.850000000000001" customHeight="1" x14ac:dyDescent="0.25">
      <c r="A3" s="125"/>
      <c r="B3" s="126"/>
      <c r="C3" s="127"/>
      <c r="D3" s="128"/>
    </row>
    <row r="4" spans="1:7" ht="17.850000000000001" customHeight="1" x14ac:dyDescent="0.25">
      <c r="A4" s="718" t="s">
        <v>3</v>
      </c>
      <c r="B4" s="719"/>
      <c r="C4" s="719"/>
      <c r="D4" s="719"/>
    </row>
    <row r="5" spans="1:7" ht="17.850000000000001" customHeight="1" thickBot="1" x14ac:dyDescent="0.3">
      <c r="A5" s="129"/>
      <c r="B5" s="130"/>
      <c r="C5" s="131"/>
      <c r="D5" s="132"/>
    </row>
    <row r="6" spans="1:7" ht="30" customHeight="1" thickBot="1" x14ac:dyDescent="0.3">
      <c r="A6" s="133"/>
      <c r="B6" s="134" t="s">
        <v>1</v>
      </c>
      <c r="C6" s="135"/>
      <c r="D6" s="136"/>
      <c r="E6" s="336" t="s">
        <v>4</v>
      </c>
    </row>
    <row r="7" spans="1:7" s="119" customFormat="1" ht="24.75" customHeight="1" x14ac:dyDescent="0.25">
      <c r="A7" s="137">
        <v>1</v>
      </c>
      <c r="B7" s="720" t="s">
        <v>5</v>
      </c>
      <c r="C7" s="721"/>
      <c r="D7" s="143"/>
      <c r="E7" s="337">
        <f>'1. Preliminaries'!H279</f>
        <v>0</v>
      </c>
      <c r="F7" s="117"/>
      <c r="G7" s="118"/>
    </row>
    <row r="8" spans="1:7" s="119" customFormat="1" ht="25.5" customHeight="1" x14ac:dyDescent="0.25">
      <c r="A8" s="138">
        <v>2</v>
      </c>
      <c r="B8" s="716" t="s">
        <v>557</v>
      </c>
      <c r="C8" s="717"/>
      <c r="D8" s="144"/>
      <c r="E8" s="338">
        <f>+'2. Reactive Maintenance'!H132</f>
        <v>20000000</v>
      </c>
    </row>
    <row r="9" spans="1:7" s="119" customFormat="1" ht="25.5" customHeight="1" x14ac:dyDescent="0.25">
      <c r="A9" s="138">
        <v>3</v>
      </c>
      <c r="B9" s="716" t="s">
        <v>6</v>
      </c>
      <c r="C9" s="717"/>
      <c r="D9" s="144"/>
      <c r="E9" s="338">
        <f>'3. Fire'!H72</f>
        <v>0</v>
      </c>
    </row>
    <row r="10" spans="1:7" s="119" customFormat="1" ht="24" customHeight="1" x14ac:dyDescent="0.25">
      <c r="A10" s="138">
        <v>4</v>
      </c>
      <c r="B10" s="716" t="s">
        <v>7</v>
      </c>
      <c r="C10" s="717"/>
      <c r="D10" s="144"/>
      <c r="E10" s="337">
        <f>'4. Water Treatment'!H45</f>
        <v>0</v>
      </c>
    </row>
    <row r="11" spans="1:7" s="119" customFormat="1" ht="20.25" customHeight="1" x14ac:dyDescent="0.25">
      <c r="A11" s="138">
        <v>5</v>
      </c>
      <c r="B11" s="716" t="s">
        <v>8</v>
      </c>
      <c r="C11" s="717"/>
      <c r="D11" s="145"/>
      <c r="E11" s="338">
        <f>'5. Electrical'!H62</f>
        <v>0</v>
      </c>
    </row>
    <row r="12" spans="1:7" s="119" customFormat="1" ht="21" customHeight="1" x14ac:dyDescent="0.25">
      <c r="A12" s="138">
        <v>6</v>
      </c>
      <c r="B12" s="716" t="s">
        <v>9</v>
      </c>
      <c r="C12" s="717"/>
      <c r="D12" s="145"/>
      <c r="E12" s="338">
        <f>'6. HVAC'!H145</f>
        <v>0</v>
      </c>
    </row>
    <row r="13" spans="1:7" s="119" customFormat="1" ht="23.25" customHeight="1" x14ac:dyDescent="0.25">
      <c r="A13" s="138">
        <v>7</v>
      </c>
      <c r="B13" s="435" t="s">
        <v>10</v>
      </c>
      <c r="C13" s="436"/>
      <c r="D13" s="145"/>
      <c r="E13" s="338">
        <f>'7. Generators'!H76</f>
        <v>0</v>
      </c>
    </row>
    <row r="14" spans="1:7" s="119" customFormat="1" ht="23.25" customHeight="1" x14ac:dyDescent="0.25">
      <c r="A14" s="138">
        <v>8</v>
      </c>
      <c r="B14" s="435" t="s">
        <v>11</v>
      </c>
      <c r="C14" s="436"/>
      <c r="D14" s="145"/>
      <c r="E14" s="338">
        <f>'8. Sprinkler'!H41</f>
        <v>0</v>
      </c>
    </row>
    <row r="15" spans="1:7" s="119" customFormat="1" ht="23.25" customHeight="1" x14ac:dyDescent="0.25">
      <c r="A15" s="138">
        <v>9</v>
      </c>
      <c r="B15" s="435" t="s">
        <v>12</v>
      </c>
      <c r="C15" s="436"/>
      <c r="D15" s="145"/>
      <c r="E15" s="338">
        <f>'9. Maintenance Core Team'!H68</f>
        <v>0</v>
      </c>
    </row>
    <row r="16" spans="1:7" s="119" customFormat="1" ht="23.25" customHeight="1" x14ac:dyDescent="0.25">
      <c r="A16" s="138">
        <v>10</v>
      </c>
      <c r="B16" s="435" t="s">
        <v>13</v>
      </c>
      <c r="C16" s="436"/>
      <c r="D16" s="145"/>
      <c r="E16" s="338">
        <f>'10. OH Surveys'!H45</f>
        <v>0</v>
      </c>
    </row>
    <row r="17" spans="1:5" s="119" customFormat="1" ht="23.25" customHeight="1" x14ac:dyDescent="0.25">
      <c r="A17" s="138">
        <v>11</v>
      </c>
      <c r="B17" s="435" t="s">
        <v>14</v>
      </c>
      <c r="C17" s="436"/>
      <c r="D17" s="145"/>
      <c r="E17" s="338">
        <f>'11. Call Centre'!H50</f>
        <v>0</v>
      </c>
    </row>
    <row r="18" spans="1:5" s="119" customFormat="1" ht="23.25" customHeight="1" x14ac:dyDescent="0.25">
      <c r="A18" s="138">
        <v>12</v>
      </c>
      <c r="B18" s="435" t="s">
        <v>15</v>
      </c>
      <c r="C18" s="436"/>
      <c r="D18" s="145"/>
      <c r="E18" s="339">
        <f>'12. Plumbing'!H83</f>
        <v>0</v>
      </c>
    </row>
    <row r="19" spans="1:5" s="119" customFormat="1" x14ac:dyDescent="0.25">
      <c r="A19" s="241"/>
      <c r="B19" s="722" t="s">
        <v>16</v>
      </c>
      <c r="C19" s="723"/>
      <c r="D19" s="724"/>
      <c r="E19" s="340">
        <f>SUM(E7:E18)</f>
        <v>20000000</v>
      </c>
    </row>
    <row r="20" spans="1:5" s="119" customFormat="1" ht="27.75" customHeight="1" x14ac:dyDescent="0.25">
      <c r="A20" s="240" t="s">
        <v>17</v>
      </c>
      <c r="B20" s="713" t="s">
        <v>608</v>
      </c>
      <c r="C20" s="714"/>
      <c r="D20" s="715"/>
      <c r="E20" s="341">
        <f>+E19*15.5%</f>
        <v>3100000</v>
      </c>
    </row>
    <row r="21" spans="1:5" s="120" customFormat="1" ht="19.5" thickBot="1" x14ac:dyDescent="0.3">
      <c r="A21" s="237"/>
      <c r="B21" s="238" t="s">
        <v>18</v>
      </c>
      <c r="C21" s="239"/>
      <c r="D21" s="146"/>
      <c r="E21" s="342">
        <f>+E19+E20</f>
        <v>23100000</v>
      </c>
    </row>
  </sheetData>
  <mergeCells count="9">
    <mergeCell ref="B20:D20"/>
    <mergeCell ref="B10:C10"/>
    <mergeCell ref="B11:C11"/>
    <mergeCell ref="B12:C12"/>
    <mergeCell ref="A4:D4"/>
    <mergeCell ref="B7:C7"/>
    <mergeCell ref="B8:C8"/>
    <mergeCell ref="B9:C9"/>
    <mergeCell ref="B19:D19"/>
  </mergeCells>
  <printOptions horizontalCentered="1"/>
  <pageMargins left="0.19685039370078741" right="0.19685039370078741" top="0.31496062992125984" bottom="0.31496062992125984" header="0.11811023622047245" footer="0.11811023622047245"/>
  <pageSetup paperSize="9" scale="77" fitToHeight="0"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69"/>
  <sheetViews>
    <sheetView showGridLines="0" view="pageBreakPreview" topLeftCell="A46" zoomScale="80" zoomScaleNormal="60" zoomScaleSheetLayoutView="80" workbookViewId="0">
      <selection activeCell="G268" sqref="G1:G1048576"/>
    </sheetView>
  </sheetViews>
  <sheetFormatPr defaultColWidth="9.7109375" defaultRowHeight="18" x14ac:dyDescent="0.25"/>
  <cols>
    <col min="1" max="1" width="1.7109375" style="2" customWidth="1"/>
    <col min="2" max="2" width="8.140625" style="1" customWidth="1"/>
    <col min="3" max="3" width="27.42578125" style="1" bestFit="1" customWidth="1"/>
    <col min="4" max="4" width="65.85546875" style="1" customWidth="1"/>
    <col min="5" max="5" width="9.5703125" style="1" customWidth="1"/>
    <col min="6" max="6" width="20.5703125" style="20" customWidth="1"/>
    <col min="7" max="7" width="22.42578125"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37"/>
      <c r="C1" s="38"/>
      <c r="D1" s="38"/>
      <c r="E1" s="38"/>
      <c r="F1" s="650"/>
      <c r="G1" s="356"/>
      <c r="H1" s="684"/>
    </row>
    <row r="2" spans="1:9" s="5" customFormat="1" ht="20.25" customHeight="1" x14ac:dyDescent="0.25">
      <c r="A2" s="3"/>
      <c r="B2" s="26" t="s">
        <v>204</v>
      </c>
      <c r="C2" s="21"/>
      <c r="D2" s="39"/>
      <c r="E2" s="39"/>
      <c r="F2" s="163"/>
      <c r="G2" s="357"/>
      <c r="H2" s="697"/>
      <c r="I2" s="4"/>
    </row>
    <row r="3" spans="1:9" s="8" customFormat="1" ht="22.5" customHeight="1" x14ac:dyDescent="0.25">
      <c r="A3" s="6"/>
      <c r="B3" s="29" t="s">
        <v>19</v>
      </c>
      <c r="C3" s="22"/>
      <c r="D3" s="41"/>
      <c r="E3" s="41"/>
      <c r="F3" s="163"/>
      <c r="G3" s="358"/>
      <c r="H3" s="698"/>
      <c r="I3" s="7"/>
    </row>
    <row r="4" spans="1:9" s="8" customFormat="1" x14ac:dyDescent="0.25">
      <c r="A4" s="6"/>
      <c r="B4" s="27" t="s">
        <v>0</v>
      </c>
      <c r="C4" s="22"/>
      <c r="D4" s="41"/>
      <c r="E4" s="41"/>
      <c r="F4" s="163"/>
      <c r="G4" s="358"/>
      <c r="H4" s="698"/>
      <c r="I4" s="7"/>
    </row>
    <row r="5" spans="1:9" s="8" customFormat="1" x14ac:dyDescent="0.25">
      <c r="A5" s="6"/>
      <c r="B5" s="28"/>
      <c r="C5" s="22"/>
      <c r="D5" s="41"/>
      <c r="E5" s="41"/>
      <c r="F5" s="163"/>
      <c r="G5" s="358"/>
      <c r="H5" s="698"/>
      <c r="I5" s="7"/>
    </row>
    <row r="6" spans="1:9" ht="18" customHeight="1" x14ac:dyDescent="0.25">
      <c r="B6" s="42"/>
      <c r="C6" s="43"/>
      <c r="D6" s="44"/>
      <c r="E6" s="44"/>
      <c r="F6" s="651"/>
      <c r="G6" s="359"/>
      <c r="H6" s="687"/>
    </row>
    <row r="7" spans="1:9" ht="35.25" customHeight="1" thickBot="1" x14ac:dyDescent="0.3">
      <c r="B7" s="16" t="s">
        <v>20</v>
      </c>
      <c r="C7" s="16" t="s">
        <v>21</v>
      </c>
      <c r="D7" s="16" t="s">
        <v>1</v>
      </c>
      <c r="E7" s="17" t="s">
        <v>22</v>
      </c>
      <c r="F7" s="18" t="s">
        <v>23</v>
      </c>
      <c r="G7" s="360" t="s">
        <v>24</v>
      </c>
      <c r="H7" s="688" t="s">
        <v>30</v>
      </c>
    </row>
    <row r="8" spans="1:9" ht="12.95" customHeight="1" x14ac:dyDescent="0.25">
      <c r="B8" s="66"/>
      <c r="C8" s="9"/>
      <c r="D8" s="251"/>
      <c r="E8" s="176"/>
      <c r="F8" s="252"/>
      <c r="G8" s="361"/>
      <c r="H8" s="690"/>
      <c r="I8" s="1"/>
    </row>
    <row r="9" spans="1:9" ht="24" customHeight="1" x14ac:dyDescent="0.25">
      <c r="B9" s="66"/>
      <c r="C9" s="9"/>
      <c r="D9" s="284"/>
      <c r="E9" s="176"/>
      <c r="F9" s="252"/>
      <c r="G9" s="361"/>
      <c r="H9" s="690"/>
      <c r="I9" s="1"/>
    </row>
    <row r="10" spans="1:9" x14ac:dyDescent="0.25">
      <c r="B10" s="157"/>
      <c r="C10" s="9"/>
      <c r="D10" s="74" t="s">
        <v>605</v>
      </c>
      <c r="E10" s="164"/>
      <c r="F10" s="655"/>
      <c r="G10" s="370"/>
      <c r="H10" s="690"/>
      <c r="I10" s="1"/>
    </row>
    <row r="11" spans="1:9" x14ac:dyDescent="0.25">
      <c r="B11" s="255"/>
      <c r="C11" s="9"/>
      <c r="D11" s="74" t="s">
        <v>32</v>
      </c>
      <c r="E11" s="256"/>
      <c r="F11" s="656"/>
      <c r="G11" s="371"/>
      <c r="H11" s="690"/>
      <c r="I11" s="1"/>
    </row>
    <row r="12" spans="1:9" x14ac:dyDescent="0.25">
      <c r="B12" s="157"/>
      <c r="C12" s="9"/>
      <c r="D12" s="75"/>
      <c r="E12" s="164"/>
      <c r="F12" s="655"/>
      <c r="G12" s="370"/>
      <c r="H12" s="690"/>
      <c r="I12" s="1"/>
    </row>
    <row r="13" spans="1:9" x14ac:dyDescent="0.25">
      <c r="B13" s="157"/>
      <c r="C13" s="9"/>
      <c r="D13" s="74" t="s">
        <v>12</v>
      </c>
      <c r="E13" s="164"/>
      <c r="F13" s="655"/>
      <c r="G13" s="370"/>
      <c r="H13" s="690"/>
      <c r="I13" s="1"/>
    </row>
    <row r="14" spans="1:9" x14ac:dyDescent="0.25">
      <c r="B14" s="164"/>
      <c r="C14" s="9"/>
      <c r="D14" s="74"/>
      <c r="E14" s="164"/>
      <c r="F14" s="655"/>
      <c r="G14" s="370"/>
      <c r="H14" s="690"/>
      <c r="I14" s="1"/>
    </row>
    <row r="15" spans="1:9" x14ac:dyDescent="0.25">
      <c r="B15" s="157"/>
      <c r="C15" s="9"/>
      <c r="D15" s="74" t="s">
        <v>162</v>
      </c>
      <c r="E15" s="164"/>
      <c r="F15" s="655"/>
      <c r="G15" s="370"/>
      <c r="H15" s="690"/>
      <c r="I15" s="1"/>
    </row>
    <row r="16" spans="1:9" x14ac:dyDescent="0.25">
      <c r="B16" s="164"/>
      <c r="C16" s="9"/>
      <c r="D16" s="75"/>
      <c r="E16" s="164"/>
      <c r="F16" s="655"/>
      <c r="G16" s="370"/>
      <c r="H16" s="690"/>
      <c r="I16" s="1"/>
    </row>
    <row r="17" spans="2:9" ht="54" x14ac:dyDescent="0.25">
      <c r="B17" s="157"/>
      <c r="C17" s="9"/>
      <c r="D17" s="75" t="s">
        <v>157</v>
      </c>
      <c r="E17" s="164"/>
      <c r="F17" s="655"/>
      <c r="G17" s="370"/>
      <c r="H17" s="690"/>
      <c r="I17" s="1"/>
    </row>
    <row r="18" spans="2:9" x14ac:dyDescent="0.25">
      <c r="B18" s="164"/>
      <c r="C18" s="9"/>
      <c r="D18" s="74"/>
      <c r="E18" s="164"/>
      <c r="F18" s="655"/>
      <c r="G18" s="370"/>
      <c r="H18" s="690"/>
      <c r="I18" s="1"/>
    </row>
    <row r="19" spans="2:9" x14ac:dyDescent="0.25">
      <c r="B19" s="157"/>
      <c r="C19" s="9"/>
      <c r="D19" s="74" t="s">
        <v>163</v>
      </c>
      <c r="E19" s="164"/>
      <c r="F19" s="655"/>
      <c r="G19" s="370"/>
      <c r="H19" s="690"/>
      <c r="I19" s="1"/>
    </row>
    <row r="20" spans="2:9" x14ac:dyDescent="0.25">
      <c r="B20" s="164"/>
      <c r="C20" s="9"/>
      <c r="D20" s="74"/>
      <c r="E20" s="164"/>
      <c r="F20" s="655"/>
      <c r="G20" s="370"/>
      <c r="H20" s="690"/>
      <c r="I20" s="1"/>
    </row>
    <row r="21" spans="2:9" x14ac:dyDescent="0.25">
      <c r="B21" s="157"/>
      <c r="C21" s="9"/>
      <c r="D21" s="74" t="s">
        <v>166</v>
      </c>
      <c r="E21" s="164"/>
      <c r="F21" s="655"/>
      <c r="G21" s="370"/>
      <c r="H21" s="690"/>
      <c r="I21" s="1"/>
    </row>
    <row r="22" spans="2:9" x14ac:dyDescent="0.25">
      <c r="B22" s="164"/>
      <c r="C22" s="9"/>
      <c r="D22" s="75"/>
      <c r="E22" s="164"/>
      <c r="F22" s="655"/>
      <c r="G22" s="370"/>
      <c r="H22" s="690"/>
      <c r="I22" s="1"/>
    </row>
    <row r="23" spans="2:9" ht="36" x14ac:dyDescent="0.25">
      <c r="B23" s="157"/>
      <c r="C23" s="9"/>
      <c r="D23" s="75" t="s">
        <v>164</v>
      </c>
      <c r="E23" s="164"/>
      <c r="F23" s="655"/>
      <c r="G23" s="370"/>
      <c r="H23" s="690"/>
      <c r="I23" s="1"/>
    </row>
    <row r="24" spans="2:9" x14ac:dyDescent="0.25">
      <c r="B24" s="164"/>
      <c r="C24" s="9"/>
      <c r="D24" s="75"/>
      <c r="E24" s="164"/>
      <c r="F24" s="655"/>
      <c r="G24" s="370"/>
      <c r="H24" s="690"/>
      <c r="I24" s="1"/>
    </row>
    <row r="25" spans="2:9" x14ac:dyDescent="0.25">
      <c r="B25" s="157"/>
      <c r="C25" s="9"/>
      <c r="D25" s="75" t="s">
        <v>165</v>
      </c>
      <c r="E25" s="164"/>
      <c r="F25" s="655"/>
      <c r="G25" s="370"/>
      <c r="H25" s="690"/>
      <c r="I25" s="1"/>
    </row>
    <row r="26" spans="2:9" x14ac:dyDescent="0.25">
      <c r="B26" s="164"/>
      <c r="C26" s="9"/>
      <c r="D26" s="75"/>
      <c r="E26" s="164"/>
      <c r="F26" s="655"/>
      <c r="G26" s="370"/>
      <c r="H26" s="690"/>
      <c r="I26" s="1"/>
    </row>
    <row r="27" spans="2:9" ht="54" x14ac:dyDescent="0.25">
      <c r="B27" s="157"/>
      <c r="C27" s="9"/>
      <c r="D27" s="75" t="s">
        <v>167</v>
      </c>
      <c r="E27" s="164"/>
      <c r="F27" s="655"/>
      <c r="G27" s="370"/>
      <c r="H27" s="690"/>
      <c r="I27" s="1"/>
    </row>
    <row r="28" spans="2:9" x14ac:dyDescent="0.25">
      <c r="B28" s="164"/>
      <c r="C28" s="9"/>
      <c r="D28" s="74"/>
      <c r="E28" s="164"/>
      <c r="F28" s="655"/>
      <c r="G28" s="370"/>
      <c r="H28" s="690"/>
      <c r="I28" s="1"/>
    </row>
    <row r="29" spans="2:9" x14ac:dyDescent="0.25">
      <c r="B29" s="157"/>
      <c r="C29" s="9"/>
      <c r="D29" s="74" t="s">
        <v>158</v>
      </c>
      <c r="E29" s="164"/>
      <c r="F29" s="655"/>
      <c r="G29" s="370"/>
      <c r="H29" s="690"/>
      <c r="I29" s="1"/>
    </row>
    <row r="30" spans="2:9" x14ac:dyDescent="0.25">
      <c r="B30" s="157"/>
      <c r="C30" s="9"/>
      <c r="D30" s="75"/>
      <c r="E30" s="164"/>
      <c r="F30" s="655"/>
      <c r="G30" s="370"/>
      <c r="H30" s="690"/>
      <c r="I30" s="1"/>
    </row>
    <row r="31" spans="2:9" ht="54" x14ac:dyDescent="0.25">
      <c r="B31" s="157"/>
      <c r="C31" s="9"/>
      <c r="D31" s="75" t="s">
        <v>159</v>
      </c>
      <c r="E31" s="164"/>
      <c r="F31" s="655"/>
      <c r="G31" s="370"/>
      <c r="H31" s="690"/>
      <c r="I31" s="1"/>
    </row>
    <row r="32" spans="2:9" x14ac:dyDescent="0.25">
      <c r="B32" s="164"/>
      <c r="C32" s="9"/>
      <c r="D32" s="75"/>
      <c r="E32" s="285"/>
      <c r="F32" s="657"/>
      <c r="G32" s="370"/>
      <c r="H32" s="690"/>
      <c r="I32" s="1"/>
    </row>
    <row r="33" spans="2:9" ht="54" x14ac:dyDescent="0.25">
      <c r="B33" s="164"/>
      <c r="C33" s="9"/>
      <c r="D33" s="286" t="s">
        <v>247</v>
      </c>
      <c r="E33" s="285"/>
      <c r="F33" s="657"/>
      <c r="G33" s="370"/>
      <c r="H33" s="690"/>
      <c r="I33" s="1"/>
    </row>
    <row r="34" spans="2:9" x14ac:dyDescent="0.25">
      <c r="B34" s="164"/>
      <c r="C34" s="9"/>
      <c r="D34" s="287"/>
      <c r="E34" s="285"/>
      <c r="F34" s="657"/>
      <c r="G34" s="370"/>
      <c r="H34" s="690"/>
      <c r="I34" s="1"/>
    </row>
    <row r="35" spans="2:9" x14ac:dyDescent="0.25">
      <c r="B35" s="164"/>
      <c r="C35" s="9"/>
      <c r="D35" s="288" t="s">
        <v>248</v>
      </c>
      <c r="E35" s="285"/>
      <c r="F35" s="657"/>
      <c r="G35" s="370"/>
      <c r="H35" s="690"/>
      <c r="I35" s="1"/>
    </row>
    <row r="36" spans="2:9" x14ac:dyDescent="0.25">
      <c r="B36" s="164"/>
      <c r="C36" s="9"/>
      <c r="D36" s="288" t="s">
        <v>249</v>
      </c>
      <c r="E36" s="285"/>
      <c r="F36" s="657"/>
      <c r="G36" s="370"/>
      <c r="H36" s="690"/>
      <c r="I36" s="1"/>
    </row>
    <row r="37" spans="2:9" x14ac:dyDescent="0.25">
      <c r="B37" s="164"/>
      <c r="C37" s="9"/>
      <c r="D37" s="288" t="s">
        <v>250</v>
      </c>
      <c r="E37" s="285"/>
      <c r="F37" s="657"/>
      <c r="G37" s="370"/>
      <c r="H37" s="690"/>
      <c r="I37" s="1"/>
    </row>
    <row r="38" spans="2:9" x14ac:dyDescent="0.25">
      <c r="B38" s="164"/>
      <c r="C38" s="9"/>
      <c r="D38" s="288" t="s">
        <v>251</v>
      </c>
      <c r="E38" s="285"/>
      <c r="F38" s="657"/>
      <c r="G38" s="370"/>
      <c r="H38" s="690"/>
      <c r="I38" s="1"/>
    </row>
    <row r="39" spans="2:9" x14ac:dyDescent="0.25">
      <c r="B39" s="164"/>
      <c r="C39" s="9"/>
      <c r="D39" s="288" t="s">
        <v>252</v>
      </c>
      <c r="E39" s="285"/>
      <c r="F39" s="657"/>
      <c r="G39" s="370"/>
      <c r="H39" s="690"/>
      <c r="I39" s="1"/>
    </row>
    <row r="40" spans="2:9" x14ac:dyDescent="0.25">
      <c r="B40" s="164"/>
      <c r="C40" s="9"/>
      <c r="D40" s="288" t="s">
        <v>253</v>
      </c>
      <c r="E40" s="285"/>
      <c r="F40" s="657"/>
      <c r="G40" s="370"/>
      <c r="H40" s="690"/>
      <c r="I40" s="1"/>
    </row>
    <row r="41" spans="2:9" x14ac:dyDescent="0.25">
      <c r="B41" s="164"/>
      <c r="C41" s="9"/>
      <c r="D41" s="288" t="s">
        <v>254</v>
      </c>
      <c r="E41" s="285"/>
      <c r="F41" s="657"/>
      <c r="G41" s="370"/>
      <c r="H41" s="690"/>
      <c r="I41" s="1"/>
    </row>
    <row r="42" spans="2:9" x14ac:dyDescent="0.25">
      <c r="B42" s="164"/>
      <c r="C42" s="9"/>
      <c r="D42" s="288" t="s">
        <v>255</v>
      </c>
      <c r="E42" s="285"/>
      <c r="F42" s="657"/>
      <c r="G42" s="370"/>
      <c r="H42" s="690"/>
      <c r="I42" s="1"/>
    </row>
    <row r="43" spans="2:9" x14ac:dyDescent="0.25">
      <c r="B43" s="164"/>
      <c r="C43" s="9"/>
      <c r="D43" s="288" t="s">
        <v>256</v>
      </c>
      <c r="E43" s="285"/>
      <c r="F43" s="657"/>
      <c r="G43" s="370"/>
      <c r="H43" s="690"/>
      <c r="I43" s="1"/>
    </row>
    <row r="44" spans="2:9" x14ac:dyDescent="0.25">
      <c r="B44" s="164"/>
      <c r="C44" s="9"/>
      <c r="D44" s="288" t="s">
        <v>257</v>
      </c>
      <c r="E44" s="285"/>
      <c r="F44" s="658"/>
      <c r="G44" s="370"/>
      <c r="H44" s="690"/>
      <c r="I44" s="1"/>
    </row>
    <row r="45" spans="2:9" x14ac:dyDescent="0.25">
      <c r="B45" s="157"/>
      <c r="C45" s="9"/>
      <c r="D45" s="287"/>
      <c r="E45" s="164"/>
      <c r="F45" s="655"/>
      <c r="G45" s="370"/>
      <c r="H45" s="690"/>
      <c r="I45" s="1"/>
    </row>
    <row r="46" spans="2:9" ht="36" x14ac:dyDescent="0.25">
      <c r="B46" s="157"/>
      <c r="C46" s="9"/>
      <c r="D46" s="286" t="s">
        <v>258</v>
      </c>
      <c r="E46" s="164"/>
      <c r="F46" s="630"/>
      <c r="G46" s="370"/>
      <c r="H46" s="690"/>
      <c r="I46" s="1"/>
    </row>
    <row r="47" spans="2:9" x14ac:dyDescent="0.25">
      <c r="B47" s="164"/>
      <c r="C47" s="9"/>
      <c r="D47" s="171"/>
      <c r="E47" s="285"/>
      <c r="F47" s="630"/>
      <c r="G47" s="370"/>
      <c r="H47" s="690"/>
      <c r="I47" s="1"/>
    </row>
    <row r="48" spans="2:9" x14ac:dyDescent="0.25">
      <c r="B48" s="164">
        <v>1</v>
      </c>
      <c r="C48" s="9"/>
      <c r="D48" s="171" t="s">
        <v>501</v>
      </c>
      <c r="E48" s="172" t="s">
        <v>37</v>
      </c>
      <c r="F48" s="630">
        <v>60</v>
      </c>
      <c r="G48" s="370">
        <v>0</v>
      </c>
      <c r="H48" s="690">
        <f>G48*F48</f>
        <v>0</v>
      </c>
      <c r="I48" s="1"/>
    </row>
    <row r="49" spans="2:9" x14ac:dyDescent="0.25">
      <c r="B49" s="164"/>
      <c r="C49" s="9"/>
      <c r="D49" s="171"/>
      <c r="E49" s="172"/>
      <c r="F49" s="630"/>
      <c r="G49" s="381"/>
      <c r="H49" s="690"/>
      <c r="I49" s="1"/>
    </row>
    <row r="50" spans="2:9" x14ac:dyDescent="0.25">
      <c r="B50" s="164">
        <v>2</v>
      </c>
      <c r="C50" s="9"/>
      <c r="D50" s="171" t="s">
        <v>502</v>
      </c>
      <c r="E50" s="172" t="s">
        <v>37</v>
      </c>
      <c r="F50" s="630">
        <v>60</v>
      </c>
      <c r="G50" s="370">
        <v>0</v>
      </c>
      <c r="H50" s="690">
        <f>G50*F50</f>
        <v>0</v>
      </c>
      <c r="I50" s="1"/>
    </row>
    <row r="51" spans="2:9" x14ac:dyDescent="0.25">
      <c r="B51" s="164"/>
      <c r="C51" s="9"/>
      <c r="D51" s="171"/>
      <c r="E51" s="172"/>
      <c r="F51" s="630"/>
      <c r="G51" s="370"/>
      <c r="H51" s="690"/>
      <c r="I51" s="1"/>
    </row>
    <row r="52" spans="2:9" x14ac:dyDescent="0.25">
      <c r="B52" s="164">
        <v>3</v>
      </c>
      <c r="C52" s="9"/>
      <c r="D52" s="171" t="s">
        <v>503</v>
      </c>
      <c r="E52" s="172" t="s">
        <v>37</v>
      </c>
      <c r="F52" s="630">
        <v>60</v>
      </c>
      <c r="G52" s="370">
        <v>0</v>
      </c>
      <c r="H52" s="690">
        <f>G52*F52</f>
        <v>0</v>
      </c>
      <c r="I52" s="1"/>
    </row>
    <row r="53" spans="2:9" x14ac:dyDescent="0.25">
      <c r="B53" s="164"/>
      <c r="C53" s="9"/>
      <c r="D53" s="171"/>
      <c r="E53" s="172"/>
      <c r="F53" s="630"/>
      <c r="G53" s="381"/>
      <c r="H53" s="690"/>
      <c r="I53" s="1"/>
    </row>
    <row r="54" spans="2:9" x14ac:dyDescent="0.25">
      <c r="B54" s="164">
        <v>4</v>
      </c>
      <c r="C54" s="9"/>
      <c r="D54" s="171" t="s">
        <v>504</v>
      </c>
      <c r="E54" s="172" t="s">
        <v>37</v>
      </c>
      <c r="F54" s="630">
        <v>60</v>
      </c>
      <c r="G54" s="370">
        <v>0</v>
      </c>
      <c r="H54" s="690">
        <f>G54*F54</f>
        <v>0</v>
      </c>
      <c r="I54" s="1"/>
    </row>
    <row r="55" spans="2:9" x14ac:dyDescent="0.25">
      <c r="B55" s="164"/>
      <c r="C55" s="9"/>
      <c r="D55" s="171"/>
      <c r="E55" s="172"/>
      <c r="F55" s="630"/>
      <c r="G55" s="370"/>
      <c r="H55" s="690"/>
      <c r="I55" s="1"/>
    </row>
    <row r="56" spans="2:9" x14ac:dyDescent="0.25">
      <c r="B56" s="164">
        <v>5</v>
      </c>
      <c r="C56" s="9"/>
      <c r="D56" s="171" t="s">
        <v>505</v>
      </c>
      <c r="E56" s="172" t="s">
        <v>37</v>
      </c>
      <c r="F56" s="630">
        <v>60</v>
      </c>
      <c r="G56" s="370">
        <v>0</v>
      </c>
      <c r="H56" s="690">
        <f>G56*F56</f>
        <v>0</v>
      </c>
      <c r="I56" s="1"/>
    </row>
    <row r="57" spans="2:9" x14ac:dyDescent="0.25">
      <c r="B57" s="164"/>
      <c r="C57" s="9"/>
      <c r="D57" s="171"/>
      <c r="E57" s="172"/>
      <c r="F57" s="630"/>
      <c r="G57" s="381"/>
      <c r="H57" s="690"/>
      <c r="I57" s="1"/>
    </row>
    <row r="58" spans="2:9" x14ac:dyDescent="0.25">
      <c r="B58" s="164">
        <v>6</v>
      </c>
      <c r="C58" s="9"/>
      <c r="D58" s="171" t="s">
        <v>506</v>
      </c>
      <c r="E58" s="172" t="s">
        <v>37</v>
      </c>
      <c r="F58" s="630">
        <v>60</v>
      </c>
      <c r="G58" s="370">
        <v>0</v>
      </c>
      <c r="H58" s="690">
        <f>G58*F58</f>
        <v>0</v>
      </c>
      <c r="I58" s="1"/>
    </row>
    <row r="59" spans="2:9" x14ac:dyDescent="0.25">
      <c r="B59" s="164"/>
      <c r="C59" s="9"/>
      <c r="D59" s="47"/>
      <c r="E59" s="172"/>
      <c r="F59" s="659"/>
      <c r="G59" s="370"/>
      <c r="H59" s="690"/>
      <c r="I59" s="1"/>
    </row>
    <row r="60" spans="2:9" x14ac:dyDescent="0.25">
      <c r="B60" s="164">
        <v>7</v>
      </c>
      <c r="C60" s="9"/>
      <c r="D60" s="47" t="s">
        <v>507</v>
      </c>
      <c r="E60" s="172" t="s">
        <v>37</v>
      </c>
      <c r="F60" s="659">
        <v>60</v>
      </c>
      <c r="G60" s="370">
        <v>0</v>
      </c>
      <c r="H60" s="690">
        <f>G60*F60</f>
        <v>0</v>
      </c>
      <c r="I60" s="1"/>
    </row>
    <row r="61" spans="2:9" x14ac:dyDescent="0.25">
      <c r="B61" s="164"/>
      <c r="C61" s="9"/>
      <c r="D61" s="171"/>
      <c r="E61" s="172"/>
      <c r="F61" s="630"/>
      <c r="G61" s="381"/>
      <c r="H61" s="690"/>
      <c r="I61" s="1"/>
    </row>
    <row r="62" spans="2:9" x14ac:dyDescent="0.25">
      <c r="B62" s="164">
        <v>8</v>
      </c>
      <c r="C62" s="9"/>
      <c r="D62" s="171" t="s">
        <v>259</v>
      </c>
      <c r="E62" s="172" t="s">
        <v>37</v>
      </c>
      <c r="F62" s="630">
        <v>60</v>
      </c>
      <c r="G62" s="370">
        <v>0</v>
      </c>
      <c r="H62" s="690">
        <f>G62*F62</f>
        <v>0</v>
      </c>
      <c r="I62" s="1"/>
    </row>
    <row r="63" spans="2:9" x14ac:dyDescent="0.25">
      <c r="B63" s="164"/>
      <c r="C63" s="9"/>
      <c r="D63" s="171"/>
      <c r="E63" s="172"/>
      <c r="F63" s="630"/>
      <c r="G63" s="370"/>
      <c r="H63" s="690"/>
      <c r="I63" s="1"/>
    </row>
    <row r="64" spans="2:9" ht="36" x14ac:dyDescent="0.25">
      <c r="B64" s="164">
        <v>9</v>
      </c>
      <c r="C64" s="9"/>
      <c r="D64" s="171" t="s">
        <v>508</v>
      </c>
      <c r="E64" s="172" t="s">
        <v>37</v>
      </c>
      <c r="F64" s="630">
        <v>60</v>
      </c>
      <c r="G64" s="370">
        <v>0</v>
      </c>
      <c r="H64" s="690">
        <f>G64*F64</f>
        <v>0</v>
      </c>
      <c r="I64" s="1"/>
    </row>
    <row r="65" spans="2:9" x14ac:dyDescent="0.25">
      <c r="B65" s="164"/>
      <c r="C65" s="9"/>
      <c r="D65" s="47"/>
      <c r="E65" s="172"/>
      <c r="F65" s="659"/>
      <c r="G65" s="381"/>
      <c r="H65" s="690"/>
      <c r="I65" s="1"/>
    </row>
    <row r="66" spans="2:9" x14ac:dyDescent="0.25">
      <c r="B66" s="164">
        <v>10</v>
      </c>
      <c r="C66" s="9"/>
      <c r="D66" s="47" t="s">
        <v>510</v>
      </c>
      <c r="E66" s="172" t="s">
        <v>37</v>
      </c>
      <c r="F66" s="659">
        <v>60</v>
      </c>
      <c r="G66" s="370">
        <v>0</v>
      </c>
      <c r="H66" s="690">
        <f>G66*F66</f>
        <v>0</v>
      </c>
      <c r="I66" s="1"/>
    </row>
    <row r="67" spans="2:9" x14ac:dyDescent="0.25">
      <c r="B67" s="164"/>
      <c r="C67" s="32"/>
      <c r="D67" s="74"/>
      <c r="E67" s="164"/>
      <c r="F67" s="655"/>
      <c r="G67" s="370"/>
      <c r="H67" s="690"/>
      <c r="I67" s="1"/>
    </row>
    <row r="68" spans="2:9" ht="18.75" thickBot="1" x14ac:dyDescent="0.3">
      <c r="B68" s="65"/>
      <c r="C68" s="24"/>
      <c r="D68" s="725" t="s">
        <v>155</v>
      </c>
      <c r="E68" s="726"/>
      <c r="F68" s="726"/>
      <c r="G68" s="727"/>
      <c r="H68" s="694">
        <f>SUM(H8:H66)</f>
        <v>0</v>
      </c>
    </row>
    <row r="69" spans="2:9" ht="18.75" thickTop="1" x14ac:dyDescent="0.25">
      <c r="B69" s="13"/>
      <c r="C69" s="13"/>
      <c r="D69" s="14"/>
      <c r="E69" s="15"/>
      <c r="F69" s="19"/>
      <c r="G69" s="368"/>
      <c r="H69" s="695"/>
    </row>
  </sheetData>
  <mergeCells count="1">
    <mergeCell ref="D68:G68"/>
  </mergeCells>
  <pageMargins left="0.7" right="0.7" top="0.75" bottom="0.75" header="0.3" footer="0.3"/>
  <pageSetup paperSize="9" scale="48"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46"/>
  <sheetViews>
    <sheetView showGridLines="0" view="pageBreakPreview" topLeftCell="B28" zoomScale="91" zoomScaleNormal="60" zoomScaleSheetLayoutView="91" workbookViewId="0">
      <selection activeCell="G268" sqref="G1:G1048576"/>
    </sheetView>
  </sheetViews>
  <sheetFormatPr defaultColWidth="9.7109375" defaultRowHeight="18" x14ac:dyDescent="0.25"/>
  <cols>
    <col min="1" max="1" width="1.7109375" style="2" customWidth="1"/>
    <col min="2" max="2" width="8.140625" style="1" customWidth="1"/>
    <col min="3" max="3" width="27.42578125" style="1" bestFit="1" customWidth="1"/>
    <col min="4" max="4" width="65.85546875" style="1" customWidth="1"/>
    <col min="5" max="5" width="17.140625" style="1" customWidth="1"/>
    <col min="6" max="6" width="20.5703125" style="20" customWidth="1"/>
    <col min="7" max="7" width="21"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37"/>
      <c r="C1" s="38"/>
      <c r="D1" s="38"/>
      <c r="E1" s="38"/>
      <c r="F1" s="650"/>
      <c r="G1" s="356"/>
      <c r="H1" s="684"/>
    </row>
    <row r="2" spans="1:9" s="5" customFormat="1" ht="20.25" customHeight="1" x14ac:dyDescent="0.25">
      <c r="A2" s="3"/>
      <c r="B2" s="26" t="s">
        <v>204</v>
      </c>
      <c r="C2" s="21"/>
      <c r="D2" s="39"/>
      <c r="E2" s="39"/>
      <c r="F2" s="163"/>
      <c r="G2" s="357"/>
      <c r="H2" s="697"/>
      <c r="I2" s="4"/>
    </row>
    <row r="3" spans="1:9" s="8" customFormat="1" ht="22.5" customHeight="1" x14ac:dyDescent="0.25">
      <c r="A3" s="6"/>
      <c r="B3" s="29" t="s">
        <v>19</v>
      </c>
      <c r="C3" s="22"/>
      <c r="D3" s="41"/>
      <c r="E3" s="41"/>
      <c r="F3" s="163"/>
      <c r="G3" s="358"/>
      <c r="H3" s="698"/>
      <c r="I3" s="7"/>
    </row>
    <row r="4" spans="1:9" s="8" customFormat="1" x14ac:dyDescent="0.25">
      <c r="A4" s="6"/>
      <c r="B4" s="27" t="s">
        <v>0</v>
      </c>
      <c r="C4" s="22"/>
      <c r="D4" s="41"/>
      <c r="E4" s="41"/>
      <c r="F4" s="163"/>
      <c r="G4" s="358"/>
      <c r="H4" s="698"/>
      <c r="I4" s="7"/>
    </row>
    <row r="5" spans="1:9" s="8" customFormat="1" x14ac:dyDescent="0.25">
      <c r="A5" s="6"/>
      <c r="B5" s="28"/>
      <c r="C5" s="22"/>
      <c r="D5" s="41"/>
      <c r="E5" s="41"/>
      <c r="F5" s="163"/>
      <c r="G5" s="358"/>
      <c r="H5" s="698"/>
      <c r="I5" s="7"/>
    </row>
    <row r="6" spans="1:9" ht="18" customHeight="1" x14ac:dyDescent="0.25">
      <c r="B6" s="42"/>
      <c r="C6" s="43"/>
      <c r="D6" s="44"/>
      <c r="E6" s="44"/>
      <c r="F6" s="651"/>
      <c r="G6" s="359"/>
      <c r="H6" s="687"/>
    </row>
    <row r="7" spans="1:9" ht="35.25" customHeight="1" thickBot="1" x14ac:dyDescent="0.3">
      <c r="B7" s="16" t="s">
        <v>20</v>
      </c>
      <c r="C7" s="16" t="s">
        <v>21</v>
      </c>
      <c r="D7" s="16" t="s">
        <v>1</v>
      </c>
      <c r="E7" s="17" t="s">
        <v>22</v>
      </c>
      <c r="F7" s="18" t="s">
        <v>23</v>
      </c>
      <c r="G7" s="360" t="s">
        <v>24</v>
      </c>
      <c r="H7" s="688" t="s">
        <v>30</v>
      </c>
    </row>
    <row r="8" spans="1:9" ht="12.95" customHeight="1" x14ac:dyDescent="0.25">
      <c r="B8" s="66"/>
      <c r="C8" s="9"/>
      <c r="D8" s="251"/>
      <c r="E8" s="176"/>
      <c r="F8" s="252"/>
      <c r="G8" s="361"/>
      <c r="H8" s="690"/>
      <c r="I8" s="1"/>
    </row>
    <row r="9" spans="1:9" x14ac:dyDescent="0.25">
      <c r="B9" s="66"/>
      <c r="C9" s="9"/>
      <c r="D9" s="284"/>
      <c r="E9" s="176"/>
      <c r="F9" s="252"/>
      <c r="G9" s="361"/>
      <c r="H9" s="690"/>
      <c r="I9" s="1"/>
    </row>
    <row r="10" spans="1:9" x14ac:dyDescent="0.25">
      <c r="B10" s="157"/>
      <c r="C10" s="9"/>
      <c r="D10" s="155" t="s">
        <v>606</v>
      </c>
      <c r="E10" s="107"/>
      <c r="F10" s="648"/>
      <c r="G10" s="370"/>
      <c r="H10" s="690"/>
      <c r="I10" s="1"/>
    </row>
    <row r="11" spans="1:9" x14ac:dyDescent="0.25">
      <c r="B11" s="255"/>
      <c r="C11" s="9"/>
      <c r="D11" s="155" t="s">
        <v>32</v>
      </c>
      <c r="E11" s="108"/>
      <c r="F11" s="652"/>
      <c r="G11" s="371"/>
      <c r="H11" s="690"/>
      <c r="I11" s="1"/>
    </row>
    <row r="12" spans="1:9" x14ac:dyDescent="0.25">
      <c r="B12" s="157"/>
      <c r="C12" s="9"/>
      <c r="D12" s="155"/>
      <c r="E12" s="108"/>
      <c r="F12" s="652"/>
      <c r="G12" s="370"/>
      <c r="H12" s="690"/>
      <c r="I12" s="1"/>
    </row>
    <row r="13" spans="1:9" x14ac:dyDescent="0.25">
      <c r="B13" s="157"/>
      <c r="C13" s="9"/>
      <c r="D13" s="155" t="s">
        <v>266</v>
      </c>
      <c r="E13" s="108"/>
      <c r="F13" s="652"/>
      <c r="G13" s="370"/>
      <c r="H13" s="690"/>
      <c r="I13" s="1"/>
    </row>
    <row r="14" spans="1:9" x14ac:dyDescent="0.25">
      <c r="B14" s="164"/>
      <c r="C14" s="9"/>
      <c r="D14" s="155"/>
      <c r="E14" s="108"/>
      <c r="F14" s="652"/>
      <c r="G14" s="370"/>
      <c r="H14" s="690"/>
      <c r="I14" s="1"/>
    </row>
    <row r="15" spans="1:9" x14ac:dyDescent="0.25">
      <c r="B15" s="157"/>
      <c r="C15" s="9"/>
      <c r="D15" s="156" t="s">
        <v>162</v>
      </c>
      <c r="E15" s="108"/>
      <c r="F15" s="652"/>
      <c r="G15" s="370"/>
      <c r="H15" s="690"/>
      <c r="I15" s="1"/>
    </row>
    <row r="16" spans="1:9" x14ac:dyDescent="0.25">
      <c r="B16" s="164"/>
      <c r="C16" s="9"/>
      <c r="D16" s="157"/>
      <c r="E16" s="108"/>
      <c r="F16" s="652"/>
      <c r="G16" s="370"/>
      <c r="H16" s="690"/>
      <c r="I16" s="1"/>
    </row>
    <row r="17" spans="2:8" s="1" customFormat="1" ht="54" x14ac:dyDescent="0.25">
      <c r="B17" s="157"/>
      <c r="C17" s="9"/>
      <c r="D17" s="158" t="s">
        <v>157</v>
      </c>
      <c r="E17" s="108"/>
      <c r="F17" s="652"/>
      <c r="G17" s="370"/>
      <c r="H17" s="690"/>
    </row>
    <row r="18" spans="2:8" s="1" customFormat="1" x14ac:dyDescent="0.25">
      <c r="B18" s="164"/>
      <c r="C18" s="9"/>
      <c r="D18" s="157"/>
      <c r="E18" s="109"/>
      <c r="F18" s="653"/>
      <c r="G18" s="370"/>
      <c r="H18" s="690"/>
    </row>
    <row r="19" spans="2:8" s="1" customFormat="1" x14ac:dyDescent="0.25">
      <c r="B19" s="157"/>
      <c r="C19" s="9"/>
      <c r="D19" s="156" t="s">
        <v>163</v>
      </c>
      <c r="E19" s="109"/>
      <c r="F19" s="653"/>
      <c r="G19" s="370"/>
      <c r="H19" s="690"/>
    </row>
    <row r="20" spans="2:8" s="1" customFormat="1" x14ac:dyDescent="0.25">
      <c r="B20" s="164"/>
      <c r="C20" s="9"/>
      <c r="D20" s="157"/>
      <c r="E20" s="109"/>
      <c r="F20" s="653"/>
      <c r="G20" s="370"/>
      <c r="H20" s="690"/>
    </row>
    <row r="21" spans="2:8" s="1" customFormat="1" x14ac:dyDescent="0.25">
      <c r="B21" s="157"/>
      <c r="C21" s="9"/>
      <c r="D21" s="156" t="s">
        <v>166</v>
      </c>
      <c r="E21" s="159"/>
      <c r="F21" s="652"/>
      <c r="G21" s="370"/>
      <c r="H21" s="690"/>
    </row>
    <row r="22" spans="2:8" s="1" customFormat="1" x14ac:dyDescent="0.25">
      <c r="B22" s="164"/>
      <c r="C22" s="9"/>
      <c r="D22" s="157"/>
      <c r="E22" s="160"/>
      <c r="F22" s="652"/>
      <c r="G22" s="370"/>
      <c r="H22" s="690"/>
    </row>
    <row r="23" spans="2:8" s="1" customFormat="1" ht="36" x14ac:dyDescent="0.25">
      <c r="B23" s="157"/>
      <c r="C23" s="9"/>
      <c r="D23" s="161" t="s">
        <v>164</v>
      </c>
      <c r="E23" s="162"/>
      <c r="F23" s="276"/>
      <c r="G23" s="370"/>
      <c r="H23" s="690"/>
    </row>
    <row r="24" spans="2:8" s="1" customFormat="1" x14ac:dyDescent="0.25">
      <c r="B24" s="164"/>
      <c r="C24" s="9"/>
      <c r="D24" s="157"/>
      <c r="E24" s="162"/>
      <c r="F24" s="276"/>
      <c r="G24" s="370"/>
      <c r="H24" s="690"/>
    </row>
    <row r="25" spans="2:8" s="1" customFormat="1" x14ac:dyDescent="0.25">
      <c r="B25" s="157"/>
      <c r="C25" s="9"/>
      <c r="D25" s="111" t="s">
        <v>165</v>
      </c>
      <c r="E25" s="162"/>
      <c r="F25" s="276"/>
      <c r="G25" s="370"/>
      <c r="H25" s="690"/>
    </row>
    <row r="26" spans="2:8" s="1" customFormat="1" x14ac:dyDescent="0.25">
      <c r="B26" s="164"/>
      <c r="C26" s="9"/>
      <c r="D26" s="157"/>
      <c r="E26" s="162"/>
      <c r="F26" s="276"/>
      <c r="G26" s="370"/>
      <c r="H26" s="690"/>
    </row>
    <row r="27" spans="2:8" s="1" customFormat="1" ht="54" x14ac:dyDescent="0.25">
      <c r="B27" s="157"/>
      <c r="C27" s="9"/>
      <c r="D27" s="111" t="s">
        <v>167</v>
      </c>
      <c r="E27" s="162"/>
      <c r="F27" s="276"/>
      <c r="G27" s="370"/>
      <c r="H27" s="690"/>
    </row>
    <row r="28" spans="2:8" s="1" customFormat="1" x14ac:dyDescent="0.25">
      <c r="B28" s="164"/>
      <c r="C28" s="9"/>
      <c r="D28" s="157"/>
      <c r="E28" s="162"/>
      <c r="F28" s="276"/>
      <c r="G28" s="370"/>
      <c r="H28" s="690"/>
    </row>
    <row r="29" spans="2:8" s="1" customFormat="1" x14ac:dyDescent="0.25">
      <c r="B29" s="157"/>
      <c r="C29" s="9"/>
      <c r="D29" s="69" t="s">
        <v>158</v>
      </c>
      <c r="E29" s="162"/>
      <c r="F29" s="276"/>
      <c r="G29" s="370"/>
      <c r="H29" s="690"/>
    </row>
    <row r="30" spans="2:8" s="1" customFormat="1" x14ac:dyDescent="0.25">
      <c r="B30" s="157"/>
      <c r="C30" s="9"/>
      <c r="D30" s="112"/>
      <c r="E30" s="162"/>
      <c r="F30" s="276"/>
      <c r="G30" s="370"/>
      <c r="H30" s="690"/>
    </row>
    <row r="31" spans="2:8" s="1" customFormat="1" ht="54" x14ac:dyDescent="0.25">
      <c r="B31" s="157"/>
      <c r="C31" s="9"/>
      <c r="D31" s="161" t="s">
        <v>159</v>
      </c>
      <c r="E31" s="162"/>
      <c r="F31" s="276"/>
      <c r="G31" s="370"/>
      <c r="H31" s="690"/>
    </row>
    <row r="32" spans="2:8" s="1" customFormat="1" x14ac:dyDescent="0.25">
      <c r="B32" s="164"/>
      <c r="C32" s="9"/>
      <c r="D32" s="47"/>
      <c r="E32" s="162"/>
      <c r="F32" s="276"/>
      <c r="G32" s="374"/>
      <c r="H32" s="702"/>
    </row>
    <row r="33" spans="2:9" ht="36" x14ac:dyDescent="0.25">
      <c r="B33" s="164"/>
      <c r="C33" s="165"/>
      <c r="D33" s="47" t="s">
        <v>267</v>
      </c>
      <c r="E33" s="162"/>
      <c r="F33" s="276"/>
      <c r="G33" s="374"/>
      <c r="H33" s="702"/>
      <c r="I33" s="1"/>
    </row>
    <row r="34" spans="2:9" x14ac:dyDescent="0.25">
      <c r="B34" s="509"/>
      <c r="C34" s="165"/>
      <c r="D34" s="508"/>
      <c r="E34" s="506"/>
      <c r="F34" s="631"/>
      <c r="G34" s="374"/>
      <c r="H34" s="691"/>
      <c r="I34" s="1"/>
    </row>
    <row r="35" spans="2:9" customFormat="1" x14ac:dyDescent="0.25">
      <c r="B35" s="166">
        <v>1</v>
      </c>
      <c r="D35" s="47" t="s">
        <v>538</v>
      </c>
      <c r="E35" s="47" t="s">
        <v>536</v>
      </c>
      <c r="F35" s="672">
        <v>3</v>
      </c>
      <c r="G35" s="380">
        <v>0</v>
      </c>
      <c r="H35" s="702">
        <f>G35*F35</f>
        <v>0</v>
      </c>
    </row>
    <row r="36" spans="2:9" customFormat="1" x14ac:dyDescent="0.25">
      <c r="B36" s="507"/>
      <c r="D36" s="508"/>
      <c r="E36" s="508"/>
      <c r="F36" s="673"/>
      <c r="G36" s="380"/>
      <c r="H36" s="691"/>
    </row>
    <row r="37" spans="2:9" customFormat="1" x14ac:dyDescent="0.25">
      <c r="B37" s="166">
        <v>2</v>
      </c>
      <c r="D37" s="47" t="s">
        <v>539</v>
      </c>
      <c r="E37" s="47" t="s">
        <v>536</v>
      </c>
      <c r="F37" s="672">
        <v>3</v>
      </c>
      <c r="G37" s="380">
        <v>0</v>
      </c>
      <c r="H37" s="702">
        <f>G37*F37</f>
        <v>0</v>
      </c>
    </row>
    <row r="38" spans="2:9" customFormat="1" x14ac:dyDescent="0.25">
      <c r="B38" s="507"/>
      <c r="D38" s="508"/>
      <c r="E38" s="508"/>
      <c r="F38" s="673"/>
      <c r="G38" s="380"/>
      <c r="H38" s="691"/>
    </row>
    <row r="39" spans="2:9" customFormat="1" x14ac:dyDescent="0.25">
      <c r="B39" s="166">
        <v>3</v>
      </c>
      <c r="D39" s="47" t="s">
        <v>540</v>
      </c>
      <c r="E39" s="47" t="s">
        <v>536</v>
      </c>
      <c r="F39" s="672">
        <v>3</v>
      </c>
      <c r="G39" s="380">
        <v>0</v>
      </c>
      <c r="H39" s="702">
        <f>G39*F39</f>
        <v>0</v>
      </c>
    </row>
    <row r="40" spans="2:9" customFormat="1" x14ac:dyDescent="0.25">
      <c r="B40" s="507"/>
      <c r="D40" s="508"/>
      <c r="E40" s="508"/>
      <c r="F40" s="673"/>
      <c r="G40" s="380"/>
      <c r="H40" s="691"/>
    </row>
    <row r="41" spans="2:9" customFormat="1" x14ac:dyDescent="0.25">
      <c r="B41" s="166">
        <v>4</v>
      </c>
      <c r="D41" s="47" t="s">
        <v>541</v>
      </c>
      <c r="E41" s="47" t="s">
        <v>536</v>
      </c>
      <c r="F41" s="672">
        <v>3</v>
      </c>
      <c r="G41" s="380">
        <v>0</v>
      </c>
      <c r="H41" s="702">
        <f>G41*F41</f>
        <v>0</v>
      </c>
    </row>
    <row r="42" spans="2:9" customFormat="1" x14ac:dyDescent="0.25">
      <c r="B42" s="507"/>
      <c r="D42" s="508"/>
      <c r="E42" s="508"/>
      <c r="F42" s="673"/>
      <c r="G42" s="380"/>
      <c r="H42" s="691"/>
    </row>
    <row r="43" spans="2:9" x14ac:dyDescent="0.25">
      <c r="B43" s="166">
        <v>5</v>
      </c>
      <c r="C43" s="165"/>
      <c r="D43" s="47" t="s">
        <v>537</v>
      </c>
      <c r="E43" s="47" t="s">
        <v>536</v>
      </c>
      <c r="F43" s="276">
        <v>3</v>
      </c>
      <c r="G43" s="380">
        <v>0</v>
      </c>
      <c r="H43" s="702">
        <f>G43*F43</f>
        <v>0</v>
      </c>
      <c r="I43" s="1"/>
    </row>
    <row r="44" spans="2:9" x14ac:dyDescent="0.25">
      <c r="B44" s="65"/>
      <c r="C44" s="24"/>
      <c r="D44" s="25"/>
      <c r="E44" s="289"/>
      <c r="F44" s="654"/>
      <c r="G44" s="379"/>
      <c r="H44" s="700"/>
    </row>
    <row r="45" spans="2:9" ht="18.75" thickBot="1" x14ac:dyDescent="0.3">
      <c r="B45" s="11"/>
      <c r="C45" s="23"/>
      <c r="D45" s="725" t="s">
        <v>155</v>
      </c>
      <c r="E45" s="726"/>
      <c r="F45" s="726"/>
      <c r="G45" s="727"/>
      <c r="H45" s="694">
        <f>SUM(H8:H44)</f>
        <v>0</v>
      </c>
      <c r="I45" s="12"/>
    </row>
    <row r="46" spans="2:9" ht="18.75" thickTop="1" x14ac:dyDescent="0.25">
      <c r="B46" s="13"/>
      <c r="C46" s="13"/>
      <c r="D46" s="14"/>
      <c r="E46" s="15"/>
      <c r="F46" s="19"/>
      <c r="G46" s="368"/>
      <c r="H46" s="695"/>
    </row>
  </sheetData>
  <mergeCells count="1">
    <mergeCell ref="D45:G45"/>
  </mergeCells>
  <pageMargins left="0.7" right="0.7" top="0.75" bottom="0.75" header="0.3" footer="0.3"/>
  <pageSetup paperSize="9" scale="4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51"/>
  <sheetViews>
    <sheetView showGridLines="0" view="pageBreakPreview" topLeftCell="A41" zoomScale="80" zoomScaleNormal="60" zoomScaleSheetLayoutView="80" workbookViewId="0">
      <selection activeCell="G268" sqref="G1:G1048576"/>
    </sheetView>
  </sheetViews>
  <sheetFormatPr defaultColWidth="9.7109375" defaultRowHeight="18" x14ac:dyDescent="0.25"/>
  <cols>
    <col min="1" max="1" width="1.7109375" style="2" customWidth="1"/>
    <col min="2" max="2" width="8.140625" style="1" customWidth="1"/>
    <col min="3" max="3" width="27.42578125" style="1" bestFit="1" customWidth="1"/>
    <col min="4" max="4" width="65.85546875" style="1" customWidth="1"/>
    <col min="5" max="5" width="9.5703125" style="1" customWidth="1"/>
    <col min="6" max="6" width="20.5703125" style="20" customWidth="1"/>
    <col min="7" max="7" width="21" style="369" customWidth="1"/>
    <col min="8" max="8" width="22.42578125" style="696" customWidth="1"/>
    <col min="9" max="9" width="1.42578125" style="2" customWidth="1"/>
    <col min="10" max="10" width="1.42578125" style="1" customWidth="1"/>
    <col min="11" max="11" width="13.5703125" style="1" bestFit="1" customWidth="1"/>
    <col min="12" max="16384" width="9.7109375" style="1"/>
  </cols>
  <sheetData>
    <row r="1" spans="1:9" ht="23.25" customHeight="1" x14ac:dyDescent="0.25">
      <c r="A1" s="1"/>
      <c r="B1" s="37"/>
      <c r="C1" s="38"/>
      <c r="D1" s="38"/>
      <c r="E1" s="38"/>
      <c r="F1" s="650"/>
      <c r="G1" s="356"/>
      <c r="H1" s="684"/>
    </row>
    <row r="2" spans="1:9" s="5" customFormat="1" ht="20.25" customHeight="1" x14ac:dyDescent="0.25">
      <c r="A2" s="3"/>
      <c r="B2" s="26" t="s">
        <v>204</v>
      </c>
      <c r="C2" s="21"/>
      <c r="D2" s="39"/>
      <c r="E2" s="39"/>
      <c r="F2" s="163"/>
      <c r="G2" s="357"/>
      <c r="H2" s="697"/>
      <c r="I2" s="4"/>
    </row>
    <row r="3" spans="1:9" s="8" customFormat="1" ht="22.5" customHeight="1" x14ac:dyDescent="0.25">
      <c r="A3" s="6"/>
      <c r="B3" s="29" t="s">
        <v>19</v>
      </c>
      <c r="C3" s="22"/>
      <c r="D3" s="41"/>
      <c r="E3" s="41"/>
      <c r="F3" s="163"/>
      <c r="G3" s="358"/>
      <c r="H3" s="698"/>
      <c r="I3" s="7"/>
    </row>
    <row r="4" spans="1:9" s="8" customFormat="1" x14ac:dyDescent="0.25">
      <c r="A4" s="6"/>
      <c r="B4" s="27" t="s">
        <v>0</v>
      </c>
      <c r="C4" s="22"/>
      <c r="D4" s="41"/>
      <c r="E4" s="41"/>
      <c r="F4" s="163"/>
      <c r="G4" s="358"/>
      <c r="H4" s="698"/>
      <c r="I4" s="7"/>
    </row>
    <row r="5" spans="1:9" s="8" customFormat="1" x14ac:dyDescent="0.25">
      <c r="A5" s="6"/>
      <c r="B5" s="28"/>
      <c r="C5" s="22"/>
      <c r="D5" s="41"/>
      <c r="E5" s="41"/>
      <c r="F5" s="163"/>
      <c r="G5" s="358"/>
      <c r="H5" s="698"/>
      <c r="I5" s="7"/>
    </row>
    <row r="6" spans="1:9" ht="18" customHeight="1" x14ac:dyDescent="0.25">
      <c r="B6" s="42"/>
      <c r="C6" s="43"/>
      <c r="D6" s="44"/>
      <c r="E6" s="44"/>
      <c r="F6" s="651"/>
      <c r="G6" s="359"/>
      <c r="H6" s="687"/>
    </row>
    <row r="7" spans="1:9" ht="35.25" customHeight="1" thickBot="1" x14ac:dyDescent="0.3">
      <c r="B7" s="16" t="s">
        <v>20</v>
      </c>
      <c r="C7" s="16" t="s">
        <v>21</v>
      </c>
      <c r="D7" s="16" t="s">
        <v>1</v>
      </c>
      <c r="E7" s="17" t="s">
        <v>22</v>
      </c>
      <c r="F7" s="18" t="s">
        <v>23</v>
      </c>
      <c r="G7" s="360" t="s">
        <v>24</v>
      </c>
      <c r="H7" s="688" t="s">
        <v>30</v>
      </c>
    </row>
    <row r="8" spans="1:9" ht="12.95" customHeight="1" x14ac:dyDescent="0.25">
      <c r="B8" s="66"/>
      <c r="C8" s="9"/>
      <c r="D8" s="176"/>
      <c r="E8" s="176"/>
      <c r="F8" s="252"/>
      <c r="G8" s="361"/>
      <c r="H8" s="690"/>
      <c r="I8" s="1"/>
    </row>
    <row r="9" spans="1:9" ht="24" customHeight="1" x14ac:dyDescent="0.25">
      <c r="B9" s="66"/>
      <c r="C9" s="9"/>
      <c r="D9" s="284"/>
      <c r="E9" s="176"/>
      <c r="F9" s="252"/>
      <c r="G9" s="361"/>
      <c r="H9" s="690"/>
      <c r="I9" s="1"/>
    </row>
    <row r="10" spans="1:9" x14ac:dyDescent="0.25">
      <c r="B10" s="66"/>
      <c r="C10" s="9"/>
      <c r="D10" s="155" t="s">
        <v>607</v>
      </c>
      <c r="E10" s="107"/>
      <c r="F10" s="648"/>
      <c r="G10" s="362"/>
      <c r="H10" s="690"/>
      <c r="I10" s="1"/>
    </row>
    <row r="11" spans="1:9" x14ac:dyDescent="0.25">
      <c r="B11" s="66"/>
      <c r="C11" s="9"/>
      <c r="D11" s="155" t="s">
        <v>32</v>
      </c>
      <c r="E11" s="108"/>
      <c r="F11" s="652"/>
      <c r="G11" s="363"/>
      <c r="H11" s="690"/>
      <c r="I11" s="1"/>
    </row>
    <row r="12" spans="1:9" x14ac:dyDescent="0.25">
      <c r="B12" s="67"/>
      <c r="C12" s="10"/>
      <c r="D12" s="155"/>
      <c r="E12" s="108"/>
      <c r="F12" s="652"/>
      <c r="G12" s="363"/>
      <c r="H12" s="690"/>
      <c r="I12" s="1"/>
    </row>
    <row r="13" spans="1:9" x14ac:dyDescent="0.25">
      <c r="B13" s="67"/>
      <c r="C13" s="10"/>
      <c r="D13" s="155" t="s">
        <v>269</v>
      </c>
      <c r="E13" s="108"/>
      <c r="F13" s="652"/>
      <c r="G13" s="363"/>
      <c r="H13" s="690"/>
      <c r="I13" s="1"/>
    </row>
    <row r="14" spans="1:9" x14ac:dyDescent="0.25">
      <c r="B14" s="66"/>
      <c r="C14" s="9"/>
      <c r="D14" s="155"/>
      <c r="E14" s="108"/>
      <c r="F14" s="652"/>
      <c r="G14" s="363"/>
      <c r="H14" s="690"/>
      <c r="I14" s="1"/>
    </row>
    <row r="15" spans="1:9" x14ac:dyDescent="0.25">
      <c r="B15" s="66"/>
      <c r="C15" s="9"/>
      <c r="D15" s="156" t="s">
        <v>162</v>
      </c>
      <c r="E15" s="108"/>
      <c r="F15" s="652"/>
      <c r="G15" s="363"/>
      <c r="H15" s="690"/>
      <c r="I15" s="1"/>
    </row>
    <row r="16" spans="1:9" x14ac:dyDescent="0.25">
      <c r="B16" s="66"/>
      <c r="C16" s="9"/>
      <c r="D16" s="157"/>
      <c r="E16" s="108"/>
      <c r="F16" s="652"/>
      <c r="G16" s="363"/>
      <c r="H16" s="690"/>
      <c r="I16" s="1"/>
    </row>
    <row r="17" spans="2:8" s="1" customFormat="1" ht="54" x14ac:dyDescent="0.25">
      <c r="B17" s="66"/>
      <c r="C17" s="32"/>
      <c r="D17" s="158" t="s">
        <v>157</v>
      </c>
      <c r="E17" s="108"/>
      <c r="F17" s="652"/>
      <c r="G17" s="363"/>
      <c r="H17" s="690"/>
    </row>
    <row r="18" spans="2:8" s="1" customFormat="1" x14ac:dyDescent="0.25">
      <c r="B18" s="66"/>
      <c r="C18" s="32"/>
      <c r="D18" s="157"/>
      <c r="E18" s="109"/>
      <c r="F18" s="653"/>
      <c r="G18" s="378"/>
      <c r="H18" s="690"/>
    </row>
    <row r="19" spans="2:8" s="1" customFormat="1" x14ac:dyDescent="0.25">
      <c r="B19" s="66"/>
      <c r="C19" s="32"/>
      <c r="D19" s="156" t="s">
        <v>163</v>
      </c>
      <c r="E19" s="109"/>
      <c r="F19" s="653"/>
      <c r="G19" s="290"/>
      <c r="H19" s="690"/>
    </row>
    <row r="20" spans="2:8" s="1" customFormat="1" x14ac:dyDescent="0.25">
      <c r="B20" s="66"/>
      <c r="C20" s="32"/>
      <c r="D20" s="157"/>
      <c r="E20" s="109"/>
      <c r="F20" s="653"/>
      <c r="G20" s="290"/>
      <c r="H20" s="690"/>
    </row>
    <row r="21" spans="2:8" s="1" customFormat="1" x14ac:dyDescent="0.25">
      <c r="B21" s="66"/>
      <c r="C21" s="32"/>
      <c r="D21" s="156" t="s">
        <v>166</v>
      </c>
      <c r="E21" s="159"/>
      <c r="F21" s="652"/>
      <c r="G21" s="290"/>
      <c r="H21" s="690"/>
    </row>
    <row r="22" spans="2:8" s="1" customFormat="1" x14ac:dyDescent="0.25">
      <c r="B22" s="66"/>
      <c r="C22" s="32"/>
      <c r="D22" s="157"/>
      <c r="E22" s="160"/>
      <c r="F22" s="652"/>
      <c r="G22" s="290"/>
      <c r="H22" s="690"/>
    </row>
    <row r="23" spans="2:8" s="1" customFormat="1" ht="36" x14ac:dyDescent="0.25">
      <c r="B23" s="66"/>
      <c r="C23" s="32"/>
      <c r="D23" s="161" t="s">
        <v>164</v>
      </c>
      <c r="E23" s="162"/>
      <c r="F23" s="276"/>
      <c r="G23" s="290"/>
      <c r="H23" s="690"/>
    </row>
    <row r="24" spans="2:8" s="1" customFormat="1" x14ac:dyDescent="0.25">
      <c r="B24" s="66"/>
      <c r="C24" s="32"/>
      <c r="D24" s="157"/>
      <c r="E24" s="162"/>
      <c r="F24" s="276"/>
      <c r="G24" s="290"/>
      <c r="H24" s="690"/>
    </row>
    <row r="25" spans="2:8" s="1" customFormat="1" x14ac:dyDescent="0.25">
      <c r="B25" s="66"/>
      <c r="C25" s="32"/>
      <c r="D25" s="111" t="s">
        <v>165</v>
      </c>
      <c r="E25" s="162"/>
      <c r="F25" s="276"/>
      <c r="G25" s="290"/>
      <c r="H25" s="690"/>
    </row>
    <row r="26" spans="2:8" s="1" customFormat="1" x14ac:dyDescent="0.25">
      <c r="B26" s="66"/>
      <c r="C26" s="32"/>
      <c r="D26" s="157"/>
      <c r="E26" s="162"/>
      <c r="F26" s="276"/>
      <c r="G26" s="290"/>
      <c r="H26" s="690"/>
    </row>
    <row r="27" spans="2:8" s="1" customFormat="1" ht="54" x14ac:dyDescent="0.25">
      <c r="B27" s="66"/>
      <c r="C27" s="32"/>
      <c r="D27" s="111" t="s">
        <v>167</v>
      </c>
      <c r="E27" s="162"/>
      <c r="F27" s="276"/>
      <c r="G27" s="290"/>
      <c r="H27" s="690"/>
    </row>
    <row r="28" spans="2:8" s="1" customFormat="1" x14ac:dyDescent="0.25">
      <c r="B28" s="66"/>
      <c r="C28" s="32"/>
      <c r="D28" s="157"/>
      <c r="E28" s="162"/>
      <c r="F28" s="276"/>
      <c r="G28" s="290"/>
      <c r="H28" s="690"/>
    </row>
    <row r="29" spans="2:8" s="1" customFormat="1" x14ac:dyDescent="0.25">
      <c r="B29" s="66"/>
      <c r="C29" s="32"/>
      <c r="D29" s="69" t="s">
        <v>158</v>
      </c>
      <c r="E29" s="162"/>
      <c r="F29" s="276"/>
      <c r="G29" s="290"/>
      <c r="H29" s="690"/>
    </row>
    <row r="30" spans="2:8" s="1" customFormat="1" x14ac:dyDescent="0.25">
      <c r="B30" s="66"/>
      <c r="C30" s="32"/>
      <c r="D30" s="112"/>
      <c r="E30" s="162"/>
      <c r="F30" s="276"/>
      <c r="G30" s="290"/>
      <c r="H30" s="690"/>
    </row>
    <row r="31" spans="2:8" s="1" customFormat="1" ht="54" x14ac:dyDescent="0.25">
      <c r="B31" s="66"/>
      <c r="C31" s="32"/>
      <c r="D31" s="161" t="s">
        <v>159</v>
      </c>
      <c r="E31" s="162"/>
      <c r="F31" s="276"/>
      <c r="G31" s="290"/>
      <c r="H31" s="690"/>
    </row>
    <row r="32" spans="2:8" s="1" customFormat="1" x14ac:dyDescent="0.25">
      <c r="B32" s="66"/>
      <c r="C32" s="32"/>
      <c r="D32" s="56" t="s">
        <v>2</v>
      </c>
      <c r="E32" s="162"/>
      <c r="F32" s="276"/>
      <c r="G32" s="290"/>
      <c r="H32" s="690"/>
    </row>
    <row r="33" spans="1:11" x14ac:dyDescent="0.25">
      <c r="B33" s="66"/>
      <c r="C33" s="32"/>
      <c r="D33" s="242" t="s">
        <v>270</v>
      </c>
      <c r="E33" s="113"/>
      <c r="F33" s="276"/>
      <c r="G33" s="290"/>
      <c r="H33" s="690"/>
      <c r="I33" s="1"/>
    </row>
    <row r="34" spans="1:11" x14ac:dyDescent="0.25">
      <c r="B34" s="66"/>
      <c r="C34" s="32"/>
      <c r="D34" s="243"/>
      <c r="E34" s="113"/>
      <c r="F34" s="276"/>
      <c r="G34" s="290"/>
      <c r="H34" s="690"/>
      <c r="I34" s="1"/>
    </row>
    <row r="35" spans="1:11" ht="54" x14ac:dyDescent="0.25">
      <c r="B35" s="66"/>
      <c r="C35" s="32"/>
      <c r="D35" s="173" t="s">
        <v>271</v>
      </c>
      <c r="E35" s="113"/>
      <c r="F35" s="276"/>
      <c r="G35" s="290"/>
      <c r="H35" s="690"/>
      <c r="I35" s="1"/>
    </row>
    <row r="36" spans="1:11" x14ac:dyDescent="0.25">
      <c r="B36" s="66"/>
      <c r="C36" s="32"/>
      <c r="D36" s="245"/>
      <c r="E36" s="113"/>
      <c r="F36" s="276"/>
      <c r="G36" s="290"/>
      <c r="H36" s="690"/>
      <c r="I36" s="1"/>
    </row>
    <row r="37" spans="1:11" s="34" customFormat="1" ht="54" x14ac:dyDescent="0.25">
      <c r="A37" s="35"/>
      <c r="B37" s="66"/>
      <c r="C37" s="33"/>
      <c r="D37" s="173" t="s">
        <v>272</v>
      </c>
      <c r="E37" s="113"/>
      <c r="F37" s="276"/>
      <c r="G37" s="290"/>
      <c r="H37" s="699"/>
    </row>
    <row r="38" spans="1:11" x14ac:dyDescent="0.25">
      <c r="B38" s="66"/>
      <c r="C38" s="32"/>
      <c r="D38" s="245"/>
      <c r="E38" s="113"/>
      <c r="F38" s="276"/>
      <c r="G38" s="290"/>
      <c r="H38" s="690"/>
      <c r="I38" s="1"/>
    </row>
    <row r="39" spans="1:11" ht="72" x14ac:dyDescent="0.25">
      <c r="B39" s="66"/>
      <c r="C39" s="32"/>
      <c r="D39" s="173" t="s">
        <v>273</v>
      </c>
      <c r="E39" s="113"/>
      <c r="F39" s="276"/>
      <c r="G39" s="290"/>
      <c r="H39" s="699"/>
      <c r="I39" s="1"/>
    </row>
    <row r="40" spans="1:11" x14ac:dyDescent="0.25">
      <c r="B40" s="66"/>
      <c r="C40" s="32"/>
      <c r="D40" s="245"/>
      <c r="E40" s="113"/>
      <c r="F40" s="276"/>
      <c r="G40" s="290"/>
      <c r="H40" s="690"/>
      <c r="I40" s="1"/>
    </row>
    <row r="41" spans="1:11" ht="54" x14ac:dyDescent="0.25">
      <c r="B41" s="66"/>
      <c r="C41" s="32"/>
      <c r="D41" s="173" t="s">
        <v>274</v>
      </c>
      <c r="E41" s="113"/>
      <c r="F41" s="276"/>
      <c r="G41" s="290"/>
      <c r="H41" s="699"/>
      <c r="I41" s="1"/>
    </row>
    <row r="42" spans="1:11" x14ac:dyDescent="0.25">
      <c r="B42" s="66"/>
      <c r="C42" s="32"/>
      <c r="D42" s="245"/>
      <c r="E42" s="113"/>
      <c r="F42" s="276"/>
      <c r="G42" s="290"/>
      <c r="H42" s="699"/>
      <c r="I42" s="1"/>
    </row>
    <row r="43" spans="1:11" ht="54" x14ac:dyDescent="0.25">
      <c r="B43" s="66"/>
      <c r="C43" s="32"/>
      <c r="D43" s="173" t="s">
        <v>275</v>
      </c>
      <c r="E43" s="113"/>
      <c r="F43" s="276"/>
      <c r="G43" s="290"/>
      <c r="H43" s="690"/>
      <c r="I43" s="1"/>
    </row>
    <row r="44" spans="1:11" x14ac:dyDescent="0.25">
      <c r="B44" s="66"/>
      <c r="C44" s="32"/>
      <c r="D44" s="114"/>
      <c r="E44" s="162"/>
      <c r="F44" s="276"/>
      <c r="G44" s="290"/>
      <c r="H44" s="690"/>
      <c r="I44" s="1"/>
    </row>
    <row r="45" spans="1:11" ht="36" x14ac:dyDescent="0.25">
      <c r="B45" s="66"/>
      <c r="C45" s="32"/>
      <c r="D45" s="115" t="s">
        <v>258</v>
      </c>
      <c r="E45" s="162"/>
      <c r="F45" s="276"/>
      <c r="G45" s="290"/>
      <c r="H45" s="699"/>
      <c r="I45" s="1"/>
    </row>
    <row r="46" spans="1:11" x14ac:dyDescent="0.25">
      <c r="B46" s="66"/>
      <c r="C46" s="32"/>
      <c r="D46" s="47"/>
      <c r="E46" s="162"/>
      <c r="F46" s="276"/>
      <c r="G46" s="290"/>
      <c r="H46" s="690"/>
      <c r="I46" s="1"/>
    </row>
    <row r="47" spans="1:11" x14ac:dyDescent="0.25">
      <c r="A47" s="1"/>
      <c r="B47" s="66"/>
      <c r="C47" s="32"/>
      <c r="D47" s="47"/>
      <c r="E47" s="162"/>
      <c r="F47" s="276"/>
      <c r="G47" s="329"/>
      <c r="H47" s="699"/>
      <c r="I47" s="1"/>
    </row>
    <row r="48" spans="1:11" s="34" customFormat="1" ht="36" x14ac:dyDescent="0.25">
      <c r="B48" s="66">
        <v>1</v>
      </c>
      <c r="C48" s="33"/>
      <c r="D48" s="36" t="s">
        <v>461</v>
      </c>
      <c r="E48" s="433" t="s">
        <v>37</v>
      </c>
      <c r="F48" s="276">
        <v>60</v>
      </c>
      <c r="G48" s="434">
        <v>0</v>
      </c>
      <c r="H48" s="699">
        <f>F48*G48</f>
        <v>0</v>
      </c>
      <c r="K48" s="510"/>
    </row>
    <row r="49" spans="1:9" x14ac:dyDescent="0.25">
      <c r="A49" s="1"/>
      <c r="B49" s="65"/>
      <c r="C49" s="24"/>
      <c r="D49" s="25"/>
      <c r="E49" s="246"/>
      <c r="F49" s="649"/>
      <c r="G49" s="379"/>
      <c r="H49" s="700"/>
    </row>
    <row r="50" spans="1:9" ht="18.75" thickBot="1" x14ac:dyDescent="0.3">
      <c r="A50" s="1"/>
      <c r="B50" s="11"/>
      <c r="C50" s="23"/>
      <c r="D50" s="725" t="s">
        <v>155</v>
      </c>
      <c r="E50" s="726"/>
      <c r="F50" s="726"/>
      <c r="G50" s="727"/>
      <c r="H50" s="694">
        <f>SUM(H8:H49)</f>
        <v>0</v>
      </c>
      <c r="I50" s="12"/>
    </row>
    <row r="51" spans="1:9" ht="18.75" thickTop="1" x14ac:dyDescent="0.25">
      <c r="A51" s="1"/>
      <c r="B51" s="13"/>
      <c r="C51" s="13"/>
      <c r="D51" s="14"/>
      <c r="E51" s="15"/>
      <c r="F51" s="19"/>
      <c r="G51" s="368"/>
      <c r="H51" s="695"/>
    </row>
  </sheetData>
  <mergeCells count="1">
    <mergeCell ref="D50:G50"/>
  </mergeCells>
  <pageMargins left="0.7" right="0.7" top="0.75" bottom="0.75" header="0.3" footer="0.3"/>
  <pageSetup paperSize="9" scale="4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83"/>
  <sheetViews>
    <sheetView view="pageBreakPreview" topLeftCell="A33" zoomScale="80" zoomScaleNormal="60" zoomScaleSheetLayoutView="80" workbookViewId="0">
      <selection activeCell="G268" sqref="G1:G1048576"/>
    </sheetView>
  </sheetViews>
  <sheetFormatPr defaultColWidth="9.7109375" defaultRowHeight="18" x14ac:dyDescent="0.25"/>
  <cols>
    <col min="1" max="1" width="1.7109375" style="2" customWidth="1"/>
    <col min="2" max="2" width="8.140625" style="1" customWidth="1"/>
    <col min="3" max="3" width="27.42578125" style="1" bestFit="1" customWidth="1"/>
    <col min="4" max="4" width="65.85546875" style="1" customWidth="1"/>
    <col min="5" max="5" width="11.85546875" style="1" bestFit="1" customWidth="1"/>
    <col min="6" max="6" width="20.5703125" style="20" customWidth="1"/>
    <col min="7" max="7" width="21"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37"/>
      <c r="C1" s="38"/>
      <c r="D1" s="38"/>
      <c r="E1" s="38"/>
      <c r="F1" s="650"/>
      <c r="G1" s="356"/>
      <c r="H1" s="684"/>
    </row>
    <row r="2" spans="1:9" s="5" customFormat="1" ht="20.25" customHeight="1" x14ac:dyDescent="0.25">
      <c r="A2" s="3"/>
      <c r="B2" s="26" t="s">
        <v>204</v>
      </c>
      <c r="C2" s="21"/>
      <c r="D2" s="39"/>
      <c r="E2" s="39"/>
      <c r="F2" s="163"/>
      <c r="G2" s="357"/>
      <c r="H2" s="697"/>
      <c r="I2" s="4"/>
    </row>
    <row r="3" spans="1:9" s="8" customFormat="1" ht="22.5" customHeight="1" x14ac:dyDescent="0.25">
      <c r="A3" s="6"/>
      <c r="B3" s="29" t="s">
        <v>19</v>
      </c>
      <c r="C3" s="22"/>
      <c r="D3" s="41"/>
      <c r="E3" s="41"/>
      <c r="F3" s="163"/>
      <c r="G3" s="358"/>
      <c r="H3" s="698"/>
      <c r="I3" s="7"/>
    </row>
    <row r="4" spans="1:9" s="8" customFormat="1" x14ac:dyDescent="0.25">
      <c r="A4" s="6"/>
      <c r="B4" s="27" t="s">
        <v>0</v>
      </c>
      <c r="C4" s="22"/>
      <c r="D4" s="41"/>
      <c r="E4" s="41"/>
      <c r="F4" s="163"/>
      <c r="G4" s="358"/>
      <c r="H4" s="698"/>
      <c r="I4" s="7"/>
    </row>
    <row r="5" spans="1:9" s="8" customFormat="1" x14ac:dyDescent="0.25">
      <c r="A5" s="6"/>
      <c r="B5" s="28"/>
      <c r="C5" s="22"/>
      <c r="D5" s="41"/>
      <c r="E5" s="41"/>
      <c r="F5" s="163"/>
      <c r="G5" s="358"/>
      <c r="H5" s="698"/>
      <c r="I5" s="7"/>
    </row>
    <row r="6" spans="1:9" ht="18" customHeight="1" x14ac:dyDescent="0.25">
      <c r="B6" s="42"/>
      <c r="C6" s="43"/>
      <c r="D6" s="44"/>
      <c r="E6" s="44"/>
      <c r="F6" s="651"/>
      <c r="G6" s="359"/>
      <c r="H6" s="687"/>
    </row>
    <row r="7" spans="1:9" ht="35.25" customHeight="1" thickBot="1" x14ac:dyDescent="0.3">
      <c r="B7" s="16" t="s">
        <v>20</v>
      </c>
      <c r="C7" s="16" t="s">
        <v>21</v>
      </c>
      <c r="D7" s="16" t="s">
        <v>1</v>
      </c>
      <c r="E7" s="17" t="s">
        <v>22</v>
      </c>
      <c r="F7" s="18" t="s">
        <v>23</v>
      </c>
      <c r="G7" s="360" t="s">
        <v>24</v>
      </c>
      <c r="H7" s="688" t="s">
        <v>30</v>
      </c>
    </row>
    <row r="8" spans="1:9" ht="12.95" customHeight="1" x14ac:dyDescent="0.25">
      <c r="B8" s="113"/>
      <c r="C8" s="113"/>
      <c r="D8" s="176"/>
      <c r="E8" s="113"/>
      <c r="F8" s="643"/>
      <c r="G8" s="383"/>
      <c r="H8" s="690"/>
      <c r="I8" s="1"/>
    </row>
    <row r="9" spans="1:9" ht="24" customHeight="1" x14ac:dyDescent="0.25">
      <c r="B9" s="113"/>
      <c r="C9" s="113"/>
      <c r="D9" s="284"/>
      <c r="E9" s="113"/>
      <c r="F9" s="643"/>
      <c r="G9" s="383"/>
      <c r="H9" s="690"/>
      <c r="I9" s="1"/>
    </row>
    <row r="10" spans="1:9" x14ac:dyDescent="0.25">
      <c r="B10" s="113"/>
      <c r="C10" s="113"/>
      <c r="D10" s="284"/>
      <c r="E10" s="113"/>
      <c r="F10" s="643"/>
      <c r="G10" s="383"/>
      <c r="H10" s="690"/>
      <c r="I10" s="1"/>
    </row>
    <row r="11" spans="1:9" x14ac:dyDescent="0.25">
      <c r="B11" s="113"/>
      <c r="C11" s="113"/>
      <c r="D11" s="284" t="s">
        <v>268</v>
      </c>
      <c r="E11" s="113"/>
      <c r="F11" s="643"/>
      <c r="G11" s="383"/>
      <c r="H11" s="690"/>
      <c r="I11" s="1"/>
    </row>
    <row r="12" spans="1:9" x14ac:dyDescent="0.25">
      <c r="B12" s="473"/>
      <c r="C12" s="473"/>
      <c r="D12" s="284"/>
      <c r="E12" s="473"/>
      <c r="F12" s="632"/>
      <c r="G12" s="474"/>
      <c r="H12" s="690"/>
      <c r="I12" s="1"/>
    </row>
    <row r="13" spans="1:9" x14ac:dyDescent="0.25">
      <c r="B13" s="473"/>
      <c r="C13" s="473"/>
      <c r="D13" s="284" t="s">
        <v>15</v>
      </c>
      <c r="E13" s="473"/>
      <c r="F13" s="632"/>
      <c r="G13" s="474"/>
      <c r="H13" s="690"/>
      <c r="I13" s="1"/>
    </row>
    <row r="14" spans="1:9" x14ac:dyDescent="0.25">
      <c r="B14" s="473"/>
      <c r="C14" s="473"/>
      <c r="D14" s="608"/>
      <c r="E14" s="473"/>
      <c r="F14" s="632"/>
      <c r="G14" s="474"/>
      <c r="H14" s="690"/>
      <c r="I14" s="1"/>
    </row>
    <row r="15" spans="1:9" x14ac:dyDescent="0.25">
      <c r="B15" s="473"/>
      <c r="C15" s="473"/>
      <c r="D15" s="557" t="s">
        <v>162</v>
      </c>
      <c r="E15" s="473"/>
      <c r="F15" s="632"/>
      <c r="G15" s="474"/>
      <c r="H15" s="690"/>
      <c r="I15" s="1"/>
    </row>
    <row r="16" spans="1:9" x14ac:dyDescent="0.25">
      <c r="B16" s="473"/>
      <c r="C16" s="473"/>
      <c r="D16" s="157"/>
      <c r="E16" s="473"/>
      <c r="F16" s="632"/>
      <c r="G16" s="474"/>
      <c r="H16" s="690"/>
      <c r="I16" s="1"/>
    </row>
    <row r="17" spans="2:8" s="1" customFormat="1" ht="54" x14ac:dyDescent="0.25">
      <c r="B17" s="473"/>
      <c r="C17" s="473"/>
      <c r="D17" s="158" t="s">
        <v>157</v>
      </c>
      <c r="E17" s="473"/>
      <c r="F17" s="632"/>
      <c r="G17" s="474"/>
      <c r="H17" s="690"/>
    </row>
    <row r="18" spans="2:8" s="1" customFormat="1" x14ac:dyDescent="0.25">
      <c r="B18" s="473"/>
      <c r="C18" s="473"/>
      <c r="D18" s="157"/>
      <c r="E18" s="473"/>
      <c r="F18" s="632"/>
      <c r="G18" s="474"/>
      <c r="H18" s="690"/>
    </row>
    <row r="19" spans="2:8" s="1" customFormat="1" x14ac:dyDescent="0.25">
      <c r="B19" s="473"/>
      <c r="C19" s="473"/>
      <c r="D19" s="557" t="s">
        <v>163</v>
      </c>
      <c r="E19" s="473"/>
      <c r="F19" s="632"/>
      <c r="G19" s="474"/>
      <c r="H19" s="690"/>
    </row>
    <row r="20" spans="2:8" s="1" customFormat="1" x14ac:dyDescent="0.25">
      <c r="B20" s="473"/>
      <c r="C20" s="473"/>
      <c r="D20" s="157"/>
      <c r="E20" s="473"/>
      <c r="F20" s="632"/>
      <c r="G20" s="474"/>
      <c r="H20" s="690"/>
    </row>
    <row r="21" spans="2:8" s="1" customFormat="1" x14ac:dyDescent="0.25">
      <c r="B21" s="473"/>
      <c r="C21" s="473"/>
      <c r="D21" s="557" t="s">
        <v>166</v>
      </c>
      <c r="E21" s="473"/>
      <c r="F21" s="632"/>
      <c r="G21" s="474"/>
      <c r="H21" s="690"/>
    </row>
    <row r="22" spans="2:8" s="1" customFormat="1" x14ac:dyDescent="0.25">
      <c r="B22" s="473"/>
      <c r="C22" s="473"/>
      <c r="D22" s="157"/>
      <c r="E22" s="473"/>
      <c r="F22" s="632"/>
      <c r="G22" s="474"/>
      <c r="H22" s="690"/>
    </row>
    <row r="23" spans="2:8" s="1" customFormat="1" ht="36" x14ac:dyDescent="0.25">
      <c r="B23" s="473"/>
      <c r="C23" s="473"/>
      <c r="D23" s="161" t="s">
        <v>164</v>
      </c>
      <c r="E23" s="473"/>
      <c r="F23" s="632"/>
      <c r="G23" s="474"/>
      <c r="H23" s="690"/>
    </row>
    <row r="24" spans="2:8" s="1" customFormat="1" x14ac:dyDescent="0.25">
      <c r="B24" s="473"/>
      <c r="C24" s="473"/>
      <c r="D24" s="157"/>
      <c r="E24" s="473"/>
      <c r="F24" s="632"/>
      <c r="G24" s="474"/>
      <c r="H24" s="690"/>
    </row>
    <row r="25" spans="2:8" s="1" customFormat="1" x14ac:dyDescent="0.25">
      <c r="B25" s="473"/>
      <c r="C25" s="473"/>
      <c r="D25" s="111" t="s">
        <v>165</v>
      </c>
      <c r="E25" s="473"/>
      <c r="F25" s="632"/>
      <c r="G25" s="474"/>
      <c r="H25" s="690"/>
    </row>
    <row r="26" spans="2:8" s="1" customFormat="1" x14ac:dyDescent="0.25">
      <c r="B26" s="473"/>
      <c r="C26" s="473"/>
      <c r="D26" s="157"/>
      <c r="E26" s="473"/>
      <c r="F26" s="632"/>
      <c r="G26" s="474"/>
      <c r="H26" s="690"/>
    </row>
    <row r="27" spans="2:8" s="1" customFormat="1" ht="54" x14ac:dyDescent="0.25">
      <c r="B27" s="473"/>
      <c r="C27" s="473"/>
      <c r="D27" s="111" t="s">
        <v>167</v>
      </c>
      <c r="E27" s="473"/>
      <c r="F27" s="632"/>
      <c r="G27" s="474"/>
      <c r="H27" s="690"/>
    </row>
    <row r="28" spans="2:8" s="1" customFormat="1" x14ac:dyDescent="0.25">
      <c r="B28" s="473"/>
      <c r="C28" s="473"/>
      <c r="D28" s="157"/>
      <c r="E28" s="473"/>
      <c r="F28" s="632"/>
      <c r="G28" s="474"/>
      <c r="H28" s="690"/>
    </row>
    <row r="29" spans="2:8" s="1" customFormat="1" x14ac:dyDescent="0.25">
      <c r="B29" s="473"/>
      <c r="C29" s="473"/>
      <c r="D29" s="609" t="s">
        <v>158</v>
      </c>
      <c r="E29" s="473"/>
      <c r="F29" s="632"/>
      <c r="G29" s="474"/>
      <c r="H29" s="690"/>
    </row>
    <row r="30" spans="2:8" s="1" customFormat="1" x14ac:dyDescent="0.25">
      <c r="B30" s="473"/>
      <c r="C30" s="473"/>
      <c r="D30" s="112"/>
      <c r="E30" s="473"/>
      <c r="F30" s="632"/>
      <c r="G30" s="474"/>
      <c r="H30" s="690"/>
    </row>
    <row r="31" spans="2:8" s="1" customFormat="1" ht="54" x14ac:dyDescent="0.25">
      <c r="B31" s="473"/>
      <c r="C31" s="473"/>
      <c r="D31" s="161" t="s">
        <v>159</v>
      </c>
      <c r="E31" s="473"/>
      <c r="F31" s="632"/>
      <c r="G31" s="474"/>
      <c r="H31" s="690"/>
    </row>
    <row r="32" spans="2:8" s="1" customFormat="1" x14ac:dyDescent="0.25">
      <c r="B32" s="473"/>
      <c r="C32" s="473"/>
      <c r="D32" s="610" t="s">
        <v>2</v>
      </c>
      <c r="E32" s="473"/>
      <c r="F32" s="632"/>
      <c r="G32" s="474"/>
      <c r="H32" s="690"/>
    </row>
    <row r="33" spans="1:9" x14ac:dyDescent="0.25">
      <c r="B33" s="473"/>
      <c r="C33" s="473"/>
      <c r="D33" s="244" t="s">
        <v>270</v>
      </c>
      <c r="E33" s="473"/>
      <c r="F33" s="632"/>
      <c r="G33" s="474"/>
      <c r="H33" s="690"/>
      <c r="I33" s="1"/>
    </row>
    <row r="34" spans="1:9" x14ac:dyDescent="0.25">
      <c r="B34" s="473"/>
      <c r="C34" s="473"/>
      <c r="D34" s="611"/>
      <c r="E34" s="473"/>
      <c r="F34" s="632"/>
      <c r="G34" s="474"/>
      <c r="H34" s="690"/>
      <c r="I34" s="1"/>
    </row>
    <row r="35" spans="1:9" ht="54" x14ac:dyDescent="0.25">
      <c r="B35" s="473"/>
      <c r="C35" s="473"/>
      <c r="D35" s="72" t="s">
        <v>271</v>
      </c>
      <c r="E35" s="473"/>
      <c r="F35" s="632"/>
      <c r="G35" s="474"/>
      <c r="H35" s="690"/>
      <c r="I35" s="1"/>
    </row>
    <row r="36" spans="1:9" x14ac:dyDescent="0.25">
      <c r="B36" s="473"/>
      <c r="C36" s="473"/>
      <c r="D36" s="612"/>
      <c r="E36" s="473"/>
      <c r="F36" s="632"/>
      <c r="G36" s="474"/>
      <c r="H36" s="690"/>
      <c r="I36" s="1"/>
    </row>
    <row r="37" spans="1:9" s="34" customFormat="1" ht="54" x14ac:dyDescent="0.25">
      <c r="A37" s="35"/>
      <c r="B37" s="473"/>
      <c r="C37" s="473"/>
      <c r="D37" s="72" t="s">
        <v>272</v>
      </c>
      <c r="E37" s="473"/>
      <c r="F37" s="632"/>
      <c r="G37" s="474"/>
      <c r="H37" s="699"/>
    </row>
    <row r="38" spans="1:9" x14ac:dyDescent="0.25">
      <c r="B38" s="473"/>
      <c r="C38" s="473"/>
      <c r="D38" s="612"/>
      <c r="E38" s="473"/>
      <c r="F38" s="632"/>
      <c r="G38" s="474"/>
      <c r="H38" s="690"/>
      <c r="I38" s="1"/>
    </row>
    <row r="39" spans="1:9" ht="72" x14ac:dyDescent="0.25">
      <c r="B39" s="473"/>
      <c r="C39" s="473"/>
      <c r="D39" s="72" t="s">
        <v>273</v>
      </c>
      <c r="E39" s="473"/>
      <c r="F39" s="632"/>
      <c r="G39" s="474"/>
      <c r="H39" s="699"/>
      <c r="I39" s="1"/>
    </row>
    <row r="40" spans="1:9" x14ac:dyDescent="0.25">
      <c r="B40" s="473"/>
      <c r="C40" s="473"/>
      <c r="D40" s="612"/>
      <c r="E40" s="473"/>
      <c r="F40" s="632"/>
      <c r="G40" s="474"/>
      <c r="H40" s="690"/>
      <c r="I40" s="1"/>
    </row>
    <row r="41" spans="1:9" ht="54" x14ac:dyDescent="0.25">
      <c r="B41" s="473"/>
      <c r="C41" s="473"/>
      <c r="D41" s="72" t="s">
        <v>274</v>
      </c>
      <c r="E41" s="473"/>
      <c r="F41" s="632"/>
      <c r="G41" s="474"/>
      <c r="H41" s="699"/>
      <c r="I41" s="1"/>
    </row>
    <row r="42" spans="1:9" x14ac:dyDescent="0.25">
      <c r="B42" s="473"/>
      <c r="C42" s="473"/>
      <c r="D42" s="612"/>
      <c r="E42" s="473"/>
      <c r="F42" s="632"/>
      <c r="G42" s="474"/>
      <c r="H42" s="699"/>
      <c r="I42" s="1"/>
    </row>
    <row r="43" spans="1:9" ht="54" x14ac:dyDescent="0.25">
      <c r="B43" s="473"/>
      <c r="C43" s="613"/>
      <c r="D43" s="161" t="s">
        <v>159</v>
      </c>
      <c r="E43" s="614"/>
      <c r="F43" s="632"/>
      <c r="G43" s="474"/>
      <c r="H43" s="690"/>
      <c r="I43" s="1"/>
    </row>
    <row r="44" spans="1:9" x14ac:dyDescent="0.25">
      <c r="B44" s="473"/>
      <c r="C44" s="613"/>
      <c r="D44" s="72"/>
      <c r="E44" s="614"/>
      <c r="F44" s="632"/>
      <c r="G44" s="474"/>
      <c r="H44" s="690"/>
      <c r="I44" s="1"/>
    </row>
    <row r="45" spans="1:9" x14ac:dyDescent="0.25">
      <c r="B45" s="473"/>
      <c r="C45" s="613"/>
      <c r="D45" s="244" t="s">
        <v>276</v>
      </c>
      <c r="E45" s="614"/>
      <c r="F45" s="632"/>
      <c r="G45" s="474"/>
      <c r="H45" s="690"/>
      <c r="I45" s="1"/>
    </row>
    <row r="46" spans="1:9" s="34" customFormat="1" ht="36" x14ac:dyDescent="0.25">
      <c r="A46" s="35"/>
      <c r="B46" s="473">
        <v>1</v>
      </c>
      <c r="C46" s="473"/>
      <c r="D46" s="72" t="s">
        <v>277</v>
      </c>
      <c r="E46" s="473" t="s">
        <v>571</v>
      </c>
      <c r="F46" s="632">
        <f>'1. Preliminaries'!F269*4</f>
        <v>20</v>
      </c>
      <c r="G46" s="474">
        <v>0</v>
      </c>
      <c r="H46" s="699">
        <f>F46*G46</f>
        <v>0</v>
      </c>
    </row>
    <row r="47" spans="1:9" s="34" customFormat="1" x14ac:dyDescent="0.25">
      <c r="A47" s="35"/>
      <c r="B47" s="473"/>
      <c r="C47" s="473"/>
      <c r="D47" s="72"/>
      <c r="E47" s="473"/>
      <c r="F47" s="632"/>
      <c r="G47" s="474"/>
      <c r="H47" s="699"/>
    </row>
    <row r="48" spans="1:9" s="34" customFormat="1" ht="36" x14ac:dyDescent="0.25">
      <c r="A48" s="35"/>
      <c r="B48" s="473">
        <v>2</v>
      </c>
      <c r="C48" s="473"/>
      <c r="D48" s="72" t="s">
        <v>278</v>
      </c>
      <c r="E48" s="473" t="s">
        <v>512</v>
      </c>
      <c r="F48" s="632">
        <f>F46/4</f>
        <v>5</v>
      </c>
      <c r="G48" s="474">
        <v>0</v>
      </c>
      <c r="H48" s="699">
        <f>F48*G48</f>
        <v>0</v>
      </c>
    </row>
    <row r="49" spans="1:8" s="34" customFormat="1" x14ac:dyDescent="0.25">
      <c r="A49" s="35"/>
      <c r="B49" s="473"/>
      <c r="C49" s="473"/>
      <c r="D49" s="72"/>
      <c r="E49" s="473"/>
      <c r="F49" s="632"/>
      <c r="G49" s="474"/>
      <c r="H49" s="699"/>
    </row>
    <row r="50" spans="1:8" s="34" customFormat="1" x14ac:dyDescent="0.25">
      <c r="A50" s="35"/>
      <c r="B50" s="473">
        <v>3</v>
      </c>
      <c r="C50" s="473"/>
      <c r="D50" s="72" t="s">
        <v>279</v>
      </c>
      <c r="E50" s="473" t="s">
        <v>571</v>
      </c>
      <c r="F50" s="632">
        <f>F48*4</f>
        <v>20</v>
      </c>
      <c r="G50" s="474">
        <v>0</v>
      </c>
      <c r="H50" s="699">
        <f>F50*G50</f>
        <v>0</v>
      </c>
    </row>
    <row r="51" spans="1:8" s="34" customFormat="1" x14ac:dyDescent="0.25">
      <c r="A51" s="35"/>
      <c r="B51" s="473"/>
      <c r="C51" s="473"/>
      <c r="D51" s="72"/>
      <c r="E51" s="473"/>
      <c r="F51" s="632"/>
      <c r="G51" s="474"/>
      <c r="H51" s="699"/>
    </row>
    <row r="52" spans="1:8" s="34" customFormat="1" x14ac:dyDescent="0.25">
      <c r="A52" s="35"/>
      <c r="B52" s="473">
        <v>4</v>
      </c>
      <c r="C52" s="473"/>
      <c r="D52" s="72" t="s">
        <v>280</v>
      </c>
      <c r="E52" s="473" t="s">
        <v>512</v>
      </c>
      <c r="F52" s="632">
        <f>F48</f>
        <v>5</v>
      </c>
      <c r="G52" s="474">
        <v>0</v>
      </c>
      <c r="H52" s="699">
        <f>F52*G52</f>
        <v>0</v>
      </c>
    </row>
    <row r="53" spans="1:8" s="34" customFormat="1" x14ac:dyDescent="0.25">
      <c r="A53" s="35"/>
      <c r="B53" s="473"/>
      <c r="C53" s="473"/>
      <c r="D53" s="72"/>
      <c r="E53" s="473"/>
      <c r="F53" s="632"/>
      <c r="G53" s="474"/>
      <c r="H53" s="699"/>
    </row>
    <row r="54" spans="1:8" s="34" customFormat="1" x14ac:dyDescent="0.25">
      <c r="A54" s="35"/>
      <c r="B54" s="473"/>
      <c r="C54" s="473"/>
      <c r="D54" s="115" t="s">
        <v>281</v>
      </c>
      <c r="E54" s="473"/>
      <c r="F54" s="632"/>
      <c r="G54" s="474"/>
      <c r="H54" s="699"/>
    </row>
    <row r="55" spans="1:8" s="34" customFormat="1" x14ac:dyDescent="0.25">
      <c r="A55" s="35"/>
      <c r="B55" s="473">
        <v>5</v>
      </c>
      <c r="C55" s="473"/>
      <c r="D55" s="72" t="s">
        <v>282</v>
      </c>
      <c r="E55" s="473" t="s">
        <v>571</v>
      </c>
      <c r="F55" s="632">
        <f>F46</f>
        <v>20</v>
      </c>
      <c r="G55" s="474">
        <v>0</v>
      </c>
      <c r="H55" s="699">
        <f>F55*G55</f>
        <v>0</v>
      </c>
    </row>
    <row r="56" spans="1:8" s="34" customFormat="1" x14ac:dyDescent="0.25">
      <c r="A56" s="35"/>
      <c r="B56" s="473"/>
      <c r="C56" s="473"/>
      <c r="D56" s="72"/>
      <c r="E56" s="473"/>
      <c r="F56" s="632"/>
      <c r="G56" s="474"/>
      <c r="H56" s="699"/>
    </row>
    <row r="57" spans="1:8" s="34" customFormat="1" x14ac:dyDescent="0.25">
      <c r="A57" s="35"/>
      <c r="B57" s="473">
        <v>6</v>
      </c>
      <c r="C57" s="473"/>
      <c r="D57" s="72" t="s">
        <v>283</v>
      </c>
      <c r="E57" s="473" t="s">
        <v>512</v>
      </c>
      <c r="F57" s="632">
        <f>F48</f>
        <v>5</v>
      </c>
      <c r="G57" s="474">
        <v>0</v>
      </c>
      <c r="H57" s="699">
        <f>F57*G57</f>
        <v>0</v>
      </c>
    </row>
    <row r="58" spans="1:8" s="34" customFormat="1" x14ac:dyDescent="0.25">
      <c r="A58" s="35"/>
      <c r="B58" s="473"/>
      <c r="C58" s="473"/>
      <c r="D58" s="72"/>
      <c r="E58" s="473"/>
      <c r="F58" s="632"/>
      <c r="G58" s="474"/>
      <c r="H58" s="699"/>
    </row>
    <row r="59" spans="1:8" s="34" customFormat="1" x14ac:dyDescent="0.25">
      <c r="A59" s="35"/>
      <c r="B59" s="473"/>
      <c r="C59" s="473"/>
      <c r="D59" s="244" t="s">
        <v>284</v>
      </c>
      <c r="E59" s="473"/>
      <c r="F59" s="632"/>
      <c r="G59" s="474"/>
      <c r="H59" s="699"/>
    </row>
    <row r="60" spans="1:8" s="34" customFormat="1" x14ac:dyDescent="0.25">
      <c r="A60" s="35"/>
      <c r="B60" s="473">
        <v>7</v>
      </c>
      <c r="C60" s="473"/>
      <c r="D60" s="72" t="s">
        <v>285</v>
      </c>
      <c r="E60" s="473" t="s">
        <v>571</v>
      </c>
      <c r="F60" s="632">
        <f>F55</f>
        <v>20</v>
      </c>
      <c r="G60" s="474">
        <v>0</v>
      </c>
      <c r="H60" s="699">
        <f>F60*G60</f>
        <v>0</v>
      </c>
    </row>
    <row r="61" spans="1:8" s="34" customFormat="1" x14ac:dyDescent="0.25">
      <c r="A61" s="35"/>
      <c r="B61" s="473"/>
      <c r="C61" s="473"/>
      <c r="D61" s="72"/>
      <c r="E61" s="473"/>
      <c r="F61" s="632"/>
      <c r="G61" s="474"/>
      <c r="H61" s="699"/>
    </row>
    <row r="62" spans="1:8" s="34" customFormat="1" x14ac:dyDescent="0.25">
      <c r="A62" s="35"/>
      <c r="B62" s="473">
        <v>8</v>
      </c>
      <c r="C62" s="473"/>
      <c r="D62" s="72" t="s">
        <v>286</v>
      </c>
      <c r="E62" s="473" t="s">
        <v>572</v>
      </c>
      <c r="F62" s="632">
        <f>F57</f>
        <v>5</v>
      </c>
      <c r="G62" s="474">
        <v>0</v>
      </c>
      <c r="H62" s="699">
        <f>F62*G62</f>
        <v>0</v>
      </c>
    </row>
    <row r="63" spans="1:8" s="34" customFormat="1" x14ac:dyDescent="0.25">
      <c r="A63" s="35"/>
      <c r="B63" s="473"/>
      <c r="C63" s="473"/>
      <c r="D63" s="72"/>
      <c r="E63" s="473"/>
      <c r="F63" s="632"/>
      <c r="G63" s="474"/>
      <c r="H63" s="699"/>
    </row>
    <row r="64" spans="1:8" s="34" customFormat="1" x14ac:dyDescent="0.25">
      <c r="A64" s="35"/>
      <c r="B64" s="473"/>
      <c r="C64" s="473"/>
      <c r="D64" s="244" t="s">
        <v>287</v>
      </c>
      <c r="E64" s="473"/>
      <c r="F64" s="632"/>
      <c r="G64" s="474"/>
      <c r="H64" s="699"/>
    </row>
    <row r="65" spans="1:9" s="34" customFormat="1" ht="54" x14ac:dyDescent="0.25">
      <c r="A65" s="35"/>
      <c r="B65" s="473">
        <v>9</v>
      </c>
      <c r="C65" s="473"/>
      <c r="D65" s="72" t="s">
        <v>495</v>
      </c>
      <c r="E65" s="473" t="s">
        <v>559</v>
      </c>
      <c r="F65" s="632">
        <f>F57</f>
        <v>5</v>
      </c>
      <c r="G65" s="474">
        <v>0</v>
      </c>
      <c r="H65" s="699">
        <f>F65*G65</f>
        <v>0</v>
      </c>
    </row>
    <row r="66" spans="1:9" s="34" customFormat="1" x14ac:dyDescent="0.25">
      <c r="A66" s="35"/>
      <c r="B66" s="615"/>
      <c r="C66" s="615"/>
      <c r="D66" s="348"/>
      <c r="E66" s="615"/>
      <c r="F66" s="644"/>
      <c r="G66" s="616"/>
      <c r="H66" s="699"/>
    </row>
    <row r="67" spans="1:9" s="34" customFormat="1" ht="36" x14ac:dyDescent="0.25">
      <c r="A67" s="35"/>
      <c r="B67" s="473">
        <v>10</v>
      </c>
      <c r="C67" s="473"/>
      <c r="D67" s="72" t="s">
        <v>460</v>
      </c>
      <c r="E67" s="473" t="s">
        <v>572</v>
      </c>
      <c r="F67" s="632">
        <f>F65</f>
        <v>5</v>
      </c>
      <c r="G67" s="474">
        <v>0</v>
      </c>
      <c r="H67" s="699">
        <f>F67*G67</f>
        <v>0</v>
      </c>
    </row>
    <row r="68" spans="1:9" s="34" customFormat="1" x14ac:dyDescent="0.25">
      <c r="A68" s="35"/>
      <c r="B68" s="473"/>
      <c r="C68" s="473"/>
      <c r="D68" s="72"/>
      <c r="E68" s="473"/>
      <c r="F68" s="632"/>
      <c r="G68" s="474"/>
      <c r="H68" s="699"/>
    </row>
    <row r="69" spans="1:9" s="34" customFormat="1" x14ac:dyDescent="0.25">
      <c r="A69" s="35"/>
      <c r="B69" s="473"/>
      <c r="C69" s="473"/>
      <c r="D69" s="244" t="s">
        <v>288</v>
      </c>
      <c r="E69" s="473"/>
      <c r="F69" s="632"/>
      <c r="G69" s="474"/>
      <c r="H69" s="699"/>
    </row>
    <row r="70" spans="1:9" s="34" customFormat="1" x14ac:dyDescent="0.25">
      <c r="A70" s="35"/>
      <c r="B70" s="473">
        <v>11</v>
      </c>
      <c r="C70" s="473"/>
      <c r="D70" s="72" t="s">
        <v>525</v>
      </c>
      <c r="E70" s="473" t="s">
        <v>558</v>
      </c>
      <c r="F70" s="632">
        <f>F67*2</f>
        <v>10</v>
      </c>
      <c r="G70" s="474">
        <v>0</v>
      </c>
      <c r="H70" s="699">
        <f>F70*G70</f>
        <v>0</v>
      </c>
    </row>
    <row r="71" spans="1:9" s="34" customFormat="1" x14ac:dyDescent="0.25">
      <c r="A71" s="35"/>
      <c r="B71" s="473"/>
      <c r="C71" s="473"/>
      <c r="D71" s="72"/>
      <c r="E71" s="473"/>
      <c r="F71" s="632"/>
      <c r="G71" s="474"/>
      <c r="H71" s="699"/>
    </row>
    <row r="72" spans="1:9" s="34" customFormat="1" x14ac:dyDescent="0.25">
      <c r="A72" s="35"/>
      <c r="B72" s="473"/>
      <c r="C72" s="473"/>
      <c r="D72" s="244" t="s">
        <v>289</v>
      </c>
      <c r="E72" s="473"/>
      <c r="F72" s="632"/>
      <c r="G72" s="474"/>
      <c r="H72" s="699"/>
    </row>
    <row r="73" spans="1:9" s="34" customFormat="1" x14ac:dyDescent="0.25">
      <c r="A73" s="35"/>
      <c r="B73" s="473">
        <v>12</v>
      </c>
      <c r="C73" s="473"/>
      <c r="D73" s="72" t="s">
        <v>290</v>
      </c>
      <c r="E73" s="473" t="s">
        <v>524</v>
      </c>
      <c r="F73" s="632">
        <f>F70/2</f>
        <v>5</v>
      </c>
      <c r="G73" s="474">
        <v>0</v>
      </c>
      <c r="H73" s="699">
        <f>F73*G73</f>
        <v>0</v>
      </c>
    </row>
    <row r="74" spans="1:9" s="34" customFormat="1" x14ac:dyDescent="0.25">
      <c r="A74" s="35"/>
      <c r="B74" s="473"/>
      <c r="C74" s="473"/>
      <c r="D74" s="72"/>
      <c r="E74" s="473"/>
      <c r="F74" s="632"/>
      <c r="G74" s="474"/>
      <c r="H74" s="699"/>
    </row>
    <row r="75" spans="1:9" s="34" customFormat="1" x14ac:dyDescent="0.25">
      <c r="A75" s="35"/>
      <c r="B75" s="473"/>
      <c r="C75" s="473"/>
      <c r="D75" s="244" t="s">
        <v>292</v>
      </c>
      <c r="E75" s="473"/>
      <c r="F75" s="632"/>
      <c r="G75" s="474"/>
      <c r="H75" s="699"/>
    </row>
    <row r="76" spans="1:9" s="34" customFormat="1" x14ac:dyDescent="0.25">
      <c r="A76" s="35"/>
      <c r="B76" s="617"/>
      <c r="C76" s="617"/>
      <c r="D76" s="504"/>
      <c r="E76" s="617"/>
      <c r="F76" s="645"/>
      <c r="G76" s="618"/>
      <c r="H76" s="699"/>
    </row>
    <row r="77" spans="1:9" s="34" customFormat="1" x14ac:dyDescent="0.25">
      <c r="A77" s="35"/>
      <c r="B77" s="473">
        <v>13</v>
      </c>
      <c r="C77" s="473"/>
      <c r="D77" s="72" t="s">
        <v>293</v>
      </c>
      <c r="E77" s="473" t="s">
        <v>512</v>
      </c>
      <c r="F77" s="632">
        <f>F73</f>
        <v>5</v>
      </c>
      <c r="G77" s="474">
        <v>0</v>
      </c>
      <c r="H77" s="699">
        <f>F77*G77</f>
        <v>0</v>
      </c>
    </row>
    <row r="78" spans="1:9" s="34" customFormat="1" x14ac:dyDescent="0.25">
      <c r="B78" s="473"/>
      <c r="C78" s="473"/>
      <c r="D78" s="36"/>
      <c r="E78" s="473"/>
      <c r="F78" s="632"/>
      <c r="G78" s="474"/>
      <c r="H78" s="699"/>
    </row>
    <row r="79" spans="1:9" s="34" customFormat="1" ht="36" x14ac:dyDescent="0.25">
      <c r="B79" s="473">
        <v>14</v>
      </c>
      <c r="C79" s="473"/>
      <c r="D79" s="622" t="s">
        <v>590</v>
      </c>
      <c r="E79" s="473" t="s">
        <v>573</v>
      </c>
      <c r="F79" s="646">
        <v>20</v>
      </c>
      <c r="G79" s="474">
        <v>0</v>
      </c>
      <c r="H79" s="699">
        <f>F79*G79</f>
        <v>0</v>
      </c>
      <c r="I79" s="35"/>
    </row>
    <row r="80" spans="1:9" s="34" customFormat="1" x14ac:dyDescent="0.25">
      <c r="B80" s="473"/>
      <c r="C80" s="473"/>
      <c r="E80" s="619"/>
      <c r="F80" s="632"/>
      <c r="G80" s="474"/>
      <c r="H80" s="700"/>
      <c r="I80" s="35"/>
    </row>
    <row r="81" spans="2:10" s="34" customFormat="1" x14ac:dyDescent="0.25">
      <c r="B81" s="473">
        <v>15</v>
      </c>
      <c r="C81" s="473"/>
      <c r="D81" s="34" t="s">
        <v>591</v>
      </c>
      <c r="E81" s="473" t="s">
        <v>573</v>
      </c>
      <c r="F81" s="632">
        <v>5</v>
      </c>
      <c r="G81" s="474">
        <v>0</v>
      </c>
      <c r="H81" s="699">
        <f>F81*G81</f>
        <v>0</v>
      </c>
      <c r="I81" s="35"/>
    </row>
    <row r="82" spans="2:10" s="34" customFormat="1" x14ac:dyDescent="0.25">
      <c r="B82" s="620"/>
      <c r="C82" s="621"/>
      <c r="D82" s="349"/>
      <c r="E82" s="619"/>
      <c r="F82" s="647"/>
      <c r="G82" s="474"/>
      <c r="H82" s="700"/>
      <c r="I82" s="330"/>
      <c r="J82" s="35"/>
    </row>
    <row r="83" spans="2:10" s="34" customFormat="1" x14ac:dyDescent="0.25">
      <c r="B83" s="350"/>
      <c r="C83" s="351"/>
      <c r="D83" s="328"/>
      <c r="E83" s="352"/>
      <c r="F83" s="671"/>
      <c r="G83" s="384"/>
      <c r="H83" s="701">
        <f>SUM(H8:H81)</f>
        <v>0</v>
      </c>
      <c r="I83" s="353"/>
    </row>
  </sheetData>
  <pageMargins left="0.7" right="0.7" top="0.75" bottom="0.75" header="0.3" footer="0.3"/>
  <pageSetup paperSize="9" scale="48" fitToHeight="0" orientation="portrait" r:id="rId1"/>
  <colBreaks count="1" manualBreakCount="1">
    <brk id="172" max="5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08"/>
  <sheetViews>
    <sheetView topLeftCell="A108" zoomScale="145" zoomScaleNormal="145" workbookViewId="0">
      <selection activeCell="I306" sqref="I306"/>
    </sheetView>
  </sheetViews>
  <sheetFormatPr defaultColWidth="9.28515625" defaultRowHeight="16.5" x14ac:dyDescent="0.3"/>
  <cols>
    <col min="1" max="1" width="6.28515625" style="236" customWidth="1"/>
    <col min="2" max="2" width="69" style="225" customWidth="1"/>
    <col min="3" max="3" width="8.5703125" style="234" customWidth="1"/>
    <col min="4" max="4" width="10.42578125" style="235" customWidth="1"/>
    <col min="5" max="5" width="12.42578125" style="235" customWidth="1"/>
    <col min="6" max="6" width="11.7109375" style="235" customWidth="1"/>
    <col min="7" max="7" width="9.42578125" style="209" bestFit="1" customWidth="1"/>
    <col min="8" max="8" width="15.7109375" style="209" customWidth="1"/>
    <col min="9" max="9" width="15" style="234" customWidth="1"/>
    <col min="10" max="10" width="42.5703125" style="227" bestFit="1" customWidth="1"/>
    <col min="11" max="11" width="65.42578125" style="209" bestFit="1" customWidth="1"/>
    <col min="12" max="12" width="21" style="210" customWidth="1"/>
    <col min="13" max="13" width="9.28515625" style="209"/>
    <col min="14" max="14" width="19.28515625" style="209" customWidth="1"/>
    <col min="15" max="16384" width="9.28515625" style="209"/>
  </cols>
  <sheetData>
    <row r="1" spans="1:11" s="185" customFormat="1" ht="33" x14ac:dyDescent="0.3">
      <c r="A1" s="177" t="s">
        <v>294</v>
      </c>
      <c r="B1" s="178" t="s">
        <v>295</v>
      </c>
      <c r="C1" s="179" t="s">
        <v>22</v>
      </c>
      <c r="D1" s="180" t="s">
        <v>26</v>
      </c>
      <c r="E1" s="180" t="s">
        <v>296</v>
      </c>
      <c r="F1" s="180" t="s">
        <v>25</v>
      </c>
      <c r="G1" s="181" t="s">
        <v>27</v>
      </c>
      <c r="H1" s="182" t="s">
        <v>28</v>
      </c>
      <c r="I1" s="183" t="s">
        <v>297</v>
      </c>
      <c r="J1" s="184" t="s">
        <v>29</v>
      </c>
    </row>
    <row r="2" spans="1:11" s="185" customFormat="1" x14ac:dyDescent="0.3">
      <c r="A2" s="177"/>
      <c r="B2" s="178"/>
      <c r="C2" s="179"/>
      <c r="D2" s="186"/>
      <c r="E2" s="186"/>
      <c r="F2" s="186"/>
      <c r="G2" s="187"/>
      <c r="H2" s="187"/>
      <c r="I2" s="179"/>
      <c r="J2" s="188"/>
    </row>
    <row r="3" spans="1:11" s="185" customFormat="1" x14ac:dyDescent="0.3">
      <c r="A3" s="187"/>
      <c r="B3" s="189" t="s">
        <v>298</v>
      </c>
      <c r="C3" s="179"/>
      <c r="D3" s="186"/>
      <c r="E3" s="186"/>
      <c r="F3" s="186"/>
      <c r="G3" s="187"/>
      <c r="H3" s="190"/>
      <c r="I3" s="179"/>
      <c r="J3" s="188"/>
    </row>
    <row r="4" spans="1:11" s="199" customFormat="1" ht="18.600000000000001" customHeight="1" x14ac:dyDescent="0.3">
      <c r="A4" s="191"/>
      <c r="B4" s="189" t="s">
        <v>299</v>
      </c>
      <c r="C4" s="192"/>
      <c r="D4" s="193"/>
      <c r="E4" s="194"/>
      <c r="F4" s="195"/>
      <c r="G4" s="196"/>
      <c r="H4" s="196">
        <f>D4*E4</f>
        <v>0</v>
      </c>
      <c r="I4" s="197">
        <f>D4*G4</f>
        <v>0</v>
      </c>
      <c r="J4" s="198"/>
    </row>
    <row r="5" spans="1:11" x14ac:dyDescent="0.3">
      <c r="A5" s="200"/>
      <c r="B5" s="201" t="s">
        <v>300</v>
      </c>
      <c r="C5" s="202">
        <v>1</v>
      </c>
      <c r="D5" s="203"/>
      <c r="E5" s="204">
        <v>3400.32</v>
      </c>
      <c r="F5" s="205">
        <v>1</v>
      </c>
      <c r="G5" s="206">
        <f>D5+F5</f>
        <v>1</v>
      </c>
      <c r="H5" s="206">
        <f t="shared" ref="H5:H66" si="0">D5*E5</f>
        <v>0</v>
      </c>
      <c r="I5" s="207">
        <f t="shared" ref="I5:I66" si="1">E5*G5</f>
        <v>3400.32</v>
      </c>
      <c r="J5" s="208"/>
    </row>
    <row r="6" spans="1:11" x14ac:dyDescent="0.3">
      <c r="A6" s="200"/>
      <c r="B6" s="201" t="s">
        <v>301</v>
      </c>
      <c r="C6" s="202">
        <v>1</v>
      </c>
      <c r="D6" s="203"/>
      <c r="E6" s="204">
        <v>38700</v>
      </c>
      <c r="F6" s="205">
        <v>1</v>
      </c>
      <c r="G6" s="206">
        <f t="shared" ref="G6:G27" si="2">D6+F6</f>
        <v>1</v>
      </c>
      <c r="H6" s="206">
        <f t="shared" si="0"/>
        <v>0</v>
      </c>
      <c r="I6" s="207">
        <f t="shared" si="1"/>
        <v>38700</v>
      </c>
      <c r="J6" s="208"/>
    </row>
    <row r="7" spans="1:11" x14ac:dyDescent="0.3">
      <c r="A7" s="200"/>
      <c r="B7" s="201"/>
      <c r="C7" s="211"/>
      <c r="D7" s="193"/>
      <c r="E7" s="194"/>
      <c r="F7" s="212"/>
      <c r="G7" s="206">
        <f t="shared" si="2"/>
        <v>0</v>
      </c>
      <c r="H7" s="206">
        <f t="shared" si="0"/>
        <v>0</v>
      </c>
      <c r="I7" s="207">
        <f t="shared" si="1"/>
        <v>0</v>
      </c>
      <c r="J7" s="208"/>
    </row>
    <row r="8" spans="1:11" x14ac:dyDescent="0.3">
      <c r="A8" s="200"/>
      <c r="B8" s="213" t="s">
        <v>302</v>
      </c>
      <c r="C8" s="211"/>
      <c r="D8" s="203"/>
      <c r="E8" s="204"/>
      <c r="F8" s="205"/>
      <c r="G8" s="206">
        <f t="shared" si="2"/>
        <v>0</v>
      </c>
      <c r="H8" s="206">
        <f t="shared" si="0"/>
        <v>0</v>
      </c>
      <c r="I8" s="207">
        <f t="shared" si="1"/>
        <v>0</v>
      </c>
      <c r="J8" s="208"/>
      <c r="K8" s="729"/>
    </row>
    <row r="9" spans="1:11" x14ac:dyDescent="0.3">
      <c r="A9" s="200"/>
      <c r="B9" s="201" t="s">
        <v>303</v>
      </c>
      <c r="C9" s="211">
        <v>1</v>
      </c>
      <c r="D9" s="203"/>
      <c r="E9" s="194">
        <v>221760</v>
      </c>
      <c r="F9" s="212">
        <v>1</v>
      </c>
      <c r="G9" s="206">
        <f t="shared" si="2"/>
        <v>1</v>
      </c>
      <c r="H9" s="206">
        <f t="shared" si="0"/>
        <v>0</v>
      </c>
      <c r="I9" s="207">
        <f t="shared" si="1"/>
        <v>221760</v>
      </c>
      <c r="J9" s="208"/>
      <c r="K9" s="729"/>
    </row>
    <row r="10" spans="1:11" x14ac:dyDescent="0.3">
      <c r="A10" s="200"/>
      <c r="B10" s="201" t="s">
        <v>304</v>
      </c>
      <c r="C10" s="202">
        <v>1</v>
      </c>
      <c r="D10" s="203"/>
      <c r="E10" s="204">
        <v>19819</v>
      </c>
      <c r="F10" s="205">
        <v>1</v>
      </c>
      <c r="G10" s="206">
        <f t="shared" si="2"/>
        <v>1</v>
      </c>
      <c r="H10" s="206">
        <f t="shared" si="0"/>
        <v>0</v>
      </c>
      <c r="I10" s="207">
        <f t="shared" si="1"/>
        <v>19819</v>
      </c>
      <c r="J10" s="208"/>
      <c r="K10" s="729"/>
    </row>
    <row r="11" spans="1:11" x14ac:dyDescent="0.3">
      <c r="A11" s="200"/>
      <c r="B11" s="201"/>
      <c r="C11" s="211"/>
      <c r="D11" s="203"/>
      <c r="E11" s="194"/>
      <c r="F11" s="212"/>
      <c r="G11" s="206"/>
      <c r="H11" s="206"/>
      <c r="I11" s="207"/>
      <c r="J11" s="208"/>
      <c r="K11" s="729"/>
    </row>
    <row r="12" spans="1:11" s="199" customFormat="1" ht="16.7" customHeight="1" x14ac:dyDescent="0.3">
      <c r="A12" s="200"/>
      <c r="B12" s="213" t="s">
        <v>305</v>
      </c>
      <c r="C12" s="202"/>
      <c r="D12" s="203"/>
      <c r="E12" s="194"/>
      <c r="F12" s="212"/>
      <c r="G12" s="206"/>
      <c r="H12" s="206"/>
      <c r="I12" s="207"/>
      <c r="J12" s="208"/>
      <c r="K12" s="729"/>
    </row>
    <row r="13" spans="1:11" s="199" customFormat="1" ht="16.7" customHeight="1" x14ac:dyDescent="0.3">
      <c r="A13" s="200"/>
      <c r="B13" s="201"/>
      <c r="C13" s="211"/>
      <c r="D13" s="203"/>
      <c r="E13" s="194"/>
      <c r="F13" s="212"/>
      <c r="G13" s="206"/>
      <c r="H13" s="206"/>
      <c r="I13" s="207"/>
      <c r="J13" s="208"/>
      <c r="K13" s="729"/>
    </row>
    <row r="14" spans="1:11" s="199" customFormat="1" x14ac:dyDescent="0.3">
      <c r="A14" s="191"/>
      <c r="B14" s="201" t="s">
        <v>306</v>
      </c>
      <c r="C14" s="211">
        <v>1</v>
      </c>
      <c r="D14" s="203"/>
      <c r="E14" s="194">
        <v>46294.080000000002</v>
      </c>
      <c r="F14" s="212">
        <v>1</v>
      </c>
      <c r="G14" s="206">
        <f t="shared" si="2"/>
        <v>1</v>
      </c>
      <c r="H14" s="206">
        <f t="shared" si="0"/>
        <v>0</v>
      </c>
      <c r="I14" s="207">
        <f t="shared" si="1"/>
        <v>46294.080000000002</v>
      </c>
      <c r="J14" s="208"/>
      <c r="K14" s="729"/>
    </row>
    <row r="15" spans="1:11" x14ac:dyDescent="0.3">
      <c r="A15" s="214"/>
      <c r="B15" s="201" t="s">
        <v>307</v>
      </c>
      <c r="C15" s="202">
        <v>1</v>
      </c>
      <c r="D15" s="203"/>
      <c r="E15" s="215">
        <v>11940</v>
      </c>
      <c r="F15" s="216">
        <v>1</v>
      </c>
      <c r="G15" s="206">
        <f t="shared" si="2"/>
        <v>1</v>
      </c>
      <c r="H15" s="206">
        <f t="shared" si="0"/>
        <v>0</v>
      </c>
      <c r="I15" s="207">
        <f t="shared" si="1"/>
        <v>11940</v>
      </c>
      <c r="J15" s="208"/>
      <c r="K15" s="729"/>
    </row>
    <row r="16" spans="1:11" x14ac:dyDescent="0.3">
      <c r="A16" s="214"/>
      <c r="B16" s="201" t="s">
        <v>308</v>
      </c>
      <c r="C16" s="211">
        <v>1</v>
      </c>
      <c r="D16" s="203"/>
      <c r="E16" s="215">
        <v>21280</v>
      </c>
      <c r="F16" s="216">
        <v>1</v>
      </c>
      <c r="G16" s="206">
        <f t="shared" si="2"/>
        <v>1</v>
      </c>
      <c r="H16" s="206">
        <f t="shared" si="0"/>
        <v>0</v>
      </c>
      <c r="I16" s="207">
        <f t="shared" si="1"/>
        <v>21280</v>
      </c>
      <c r="J16" s="208"/>
      <c r="K16" s="729"/>
    </row>
    <row r="17" spans="2:9" x14ac:dyDescent="0.3">
      <c r="B17" s="201" t="s">
        <v>309</v>
      </c>
      <c r="C17" s="211">
        <v>1</v>
      </c>
      <c r="D17" s="203"/>
      <c r="E17" s="215">
        <v>3920</v>
      </c>
      <c r="F17" s="216">
        <v>1</v>
      </c>
      <c r="G17" s="206">
        <f t="shared" si="2"/>
        <v>1</v>
      </c>
      <c r="H17" s="206">
        <f t="shared" si="0"/>
        <v>0</v>
      </c>
      <c r="I17" s="207">
        <f t="shared" si="1"/>
        <v>3920</v>
      </c>
    </row>
    <row r="18" spans="2:9" x14ac:dyDescent="0.3">
      <c r="B18" s="201" t="s">
        <v>310</v>
      </c>
      <c r="C18" s="217">
        <v>1</v>
      </c>
      <c r="D18" s="203"/>
      <c r="E18" s="215">
        <v>27692</v>
      </c>
      <c r="F18" s="216">
        <v>1</v>
      </c>
      <c r="G18" s="206">
        <f t="shared" si="2"/>
        <v>1</v>
      </c>
      <c r="H18" s="206">
        <f t="shared" si="0"/>
        <v>0</v>
      </c>
      <c r="I18" s="207">
        <f t="shared" si="1"/>
        <v>27692</v>
      </c>
    </row>
    <row r="19" spans="2:9" x14ac:dyDescent="0.3">
      <c r="B19" s="201" t="s">
        <v>311</v>
      </c>
      <c r="C19" s="217">
        <v>1</v>
      </c>
      <c r="D19" s="203"/>
      <c r="E19" s="215">
        <v>6417.6</v>
      </c>
      <c r="F19" s="216">
        <v>1</v>
      </c>
      <c r="G19" s="206">
        <f t="shared" si="2"/>
        <v>1</v>
      </c>
      <c r="H19" s="206">
        <f t="shared" si="0"/>
        <v>0</v>
      </c>
      <c r="I19" s="207">
        <f t="shared" si="1"/>
        <v>6417.6</v>
      </c>
    </row>
    <row r="20" spans="2:9" x14ac:dyDescent="0.3">
      <c r="B20" s="201" t="s">
        <v>312</v>
      </c>
      <c r="C20" s="211">
        <v>1</v>
      </c>
      <c r="D20" s="203"/>
      <c r="E20" s="215">
        <v>31783.5</v>
      </c>
      <c r="F20" s="216">
        <v>1</v>
      </c>
      <c r="G20" s="206">
        <f t="shared" si="2"/>
        <v>1</v>
      </c>
      <c r="H20" s="206">
        <f t="shared" si="0"/>
        <v>0</v>
      </c>
      <c r="I20" s="207">
        <f t="shared" si="1"/>
        <v>31783.5</v>
      </c>
    </row>
    <row r="21" spans="2:9" x14ac:dyDescent="0.3">
      <c r="B21" s="201" t="s">
        <v>313</v>
      </c>
      <c r="C21" s="211">
        <v>1</v>
      </c>
      <c r="D21" s="203"/>
      <c r="E21" s="215">
        <v>234298.4</v>
      </c>
      <c r="F21" s="216">
        <v>1</v>
      </c>
      <c r="G21" s="206">
        <f t="shared" si="2"/>
        <v>1</v>
      </c>
      <c r="H21" s="206">
        <f t="shared" si="0"/>
        <v>0</v>
      </c>
      <c r="I21" s="207">
        <f t="shared" si="1"/>
        <v>234298.4</v>
      </c>
    </row>
    <row r="22" spans="2:9" x14ac:dyDescent="0.3">
      <c r="B22" s="201" t="s">
        <v>314</v>
      </c>
      <c r="C22" s="211">
        <v>1</v>
      </c>
      <c r="D22" s="203"/>
      <c r="E22" s="215">
        <v>19308</v>
      </c>
      <c r="F22" s="216">
        <v>1</v>
      </c>
      <c r="G22" s="206">
        <f t="shared" si="2"/>
        <v>1</v>
      </c>
      <c r="H22" s="206">
        <f t="shared" si="0"/>
        <v>0</v>
      </c>
      <c r="I22" s="207">
        <f t="shared" si="1"/>
        <v>19308</v>
      </c>
    </row>
    <row r="23" spans="2:9" x14ac:dyDescent="0.3">
      <c r="B23" s="201" t="s">
        <v>315</v>
      </c>
      <c r="C23" s="211">
        <v>1</v>
      </c>
      <c r="D23" s="203"/>
      <c r="E23" s="215">
        <v>12743.6</v>
      </c>
      <c r="F23" s="216">
        <v>1</v>
      </c>
      <c r="G23" s="206">
        <f t="shared" si="2"/>
        <v>1</v>
      </c>
      <c r="H23" s="206">
        <f t="shared" si="0"/>
        <v>0</v>
      </c>
      <c r="I23" s="207">
        <f t="shared" si="1"/>
        <v>12743.6</v>
      </c>
    </row>
    <row r="24" spans="2:9" x14ac:dyDescent="0.3">
      <c r="B24" s="218" t="s">
        <v>316</v>
      </c>
      <c r="C24" s="202"/>
      <c r="D24" s="203"/>
      <c r="E24" s="215"/>
      <c r="F24" s="216">
        <v>1</v>
      </c>
      <c r="G24" s="206">
        <f t="shared" si="2"/>
        <v>1</v>
      </c>
      <c r="H24" s="206">
        <f t="shared" si="0"/>
        <v>0</v>
      </c>
      <c r="I24" s="207">
        <f t="shared" si="1"/>
        <v>0</v>
      </c>
    </row>
    <row r="25" spans="2:9" x14ac:dyDescent="0.3">
      <c r="B25" s="219" t="s">
        <v>317</v>
      </c>
      <c r="C25" s="217"/>
      <c r="D25" s="203"/>
      <c r="E25" s="215"/>
      <c r="F25" s="216">
        <v>1</v>
      </c>
      <c r="G25" s="206">
        <f t="shared" si="2"/>
        <v>1</v>
      </c>
      <c r="H25" s="206">
        <f t="shared" si="0"/>
        <v>0</v>
      </c>
      <c r="I25" s="207">
        <f t="shared" si="1"/>
        <v>0</v>
      </c>
    </row>
    <row r="26" spans="2:9" x14ac:dyDescent="0.3">
      <c r="B26" s="219" t="s">
        <v>318</v>
      </c>
      <c r="C26" s="217"/>
      <c r="D26" s="203"/>
      <c r="E26" s="215"/>
      <c r="F26" s="216">
        <v>1</v>
      </c>
      <c r="G26" s="206">
        <v>1</v>
      </c>
      <c r="H26" s="206">
        <f t="shared" si="0"/>
        <v>0</v>
      </c>
      <c r="I26" s="207">
        <f t="shared" si="1"/>
        <v>0</v>
      </c>
    </row>
    <row r="27" spans="2:9" x14ac:dyDescent="0.3">
      <c r="B27" s="220" t="s">
        <v>319</v>
      </c>
      <c r="C27" s="217"/>
      <c r="D27" s="203"/>
      <c r="E27" s="215"/>
      <c r="F27" s="216">
        <v>1</v>
      </c>
      <c r="G27" s="206">
        <f t="shared" si="2"/>
        <v>1</v>
      </c>
      <c r="H27" s="206">
        <f t="shared" si="0"/>
        <v>0</v>
      </c>
      <c r="I27" s="207">
        <f t="shared" si="1"/>
        <v>0</v>
      </c>
    </row>
    <row r="28" spans="2:9" x14ac:dyDescent="0.3">
      <c r="B28" s="219" t="s">
        <v>320</v>
      </c>
      <c r="C28" s="217"/>
      <c r="D28" s="221"/>
      <c r="E28" s="215"/>
      <c r="F28" s="216">
        <v>1</v>
      </c>
      <c r="G28" s="206">
        <f t="shared" ref="G28:G37" si="3">D28+IF28</f>
        <v>0</v>
      </c>
      <c r="H28" s="206">
        <f t="shared" si="0"/>
        <v>0</v>
      </c>
      <c r="I28" s="207">
        <f t="shared" si="1"/>
        <v>0</v>
      </c>
    </row>
    <row r="29" spans="2:9" x14ac:dyDescent="0.3">
      <c r="B29" s="219" t="s">
        <v>321</v>
      </c>
      <c r="C29" s="217">
        <v>1</v>
      </c>
      <c r="D29" s="221"/>
      <c r="E29" s="215">
        <v>15232</v>
      </c>
      <c r="F29" s="216">
        <v>1</v>
      </c>
      <c r="G29" s="206">
        <f>D29+F29</f>
        <v>1</v>
      </c>
      <c r="H29" s="206">
        <f t="shared" si="0"/>
        <v>0</v>
      </c>
      <c r="I29" s="207">
        <f t="shared" si="1"/>
        <v>15232</v>
      </c>
    </row>
    <row r="30" spans="2:9" x14ac:dyDescent="0.3">
      <c r="B30" s="222"/>
      <c r="C30" s="217"/>
      <c r="D30" s="221"/>
      <c r="E30" s="215"/>
      <c r="F30" s="216"/>
      <c r="G30" s="206">
        <f t="shared" si="3"/>
        <v>0</v>
      </c>
      <c r="H30" s="206">
        <f t="shared" si="0"/>
        <v>0</v>
      </c>
      <c r="I30" s="207">
        <f t="shared" si="1"/>
        <v>0</v>
      </c>
    </row>
    <row r="31" spans="2:9" x14ac:dyDescent="0.3">
      <c r="B31" s="222"/>
      <c r="C31" s="217"/>
      <c r="D31" s="221"/>
      <c r="E31" s="215"/>
      <c r="F31" s="216"/>
      <c r="G31" s="206">
        <f t="shared" si="3"/>
        <v>0</v>
      </c>
      <c r="H31" s="206">
        <f t="shared" si="0"/>
        <v>0</v>
      </c>
      <c r="I31" s="207">
        <f t="shared" si="1"/>
        <v>0</v>
      </c>
    </row>
    <row r="32" spans="2:9" x14ac:dyDescent="0.3">
      <c r="B32" s="213" t="s">
        <v>322</v>
      </c>
      <c r="C32" s="217"/>
      <c r="D32" s="221"/>
      <c r="E32" s="215"/>
      <c r="F32" s="216"/>
      <c r="G32" s="206">
        <f t="shared" si="3"/>
        <v>0</v>
      </c>
      <c r="H32" s="206">
        <f t="shared" si="0"/>
        <v>0</v>
      </c>
      <c r="I32" s="207">
        <f t="shared" si="1"/>
        <v>0</v>
      </c>
    </row>
    <row r="33" spans="2:9" x14ac:dyDescent="0.3">
      <c r="B33" s="222" t="s">
        <v>323</v>
      </c>
      <c r="C33" s="217">
        <v>1</v>
      </c>
      <c r="D33" s="221"/>
      <c r="E33" s="215">
        <v>21665.279999999999</v>
      </c>
      <c r="F33" s="216">
        <v>1</v>
      </c>
      <c r="G33" s="206">
        <f>D33+F33</f>
        <v>1</v>
      </c>
      <c r="H33" s="206">
        <f t="shared" si="0"/>
        <v>0</v>
      </c>
      <c r="I33" s="207">
        <f t="shared" si="1"/>
        <v>21665.279999999999</v>
      </c>
    </row>
    <row r="34" spans="2:9" x14ac:dyDescent="0.3">
      <c r="B34" s="222" t="s">
        <v>324</v>
      </c>
      <c r="C34" s="217">
        <v>1</v>
      </c>
      <c r="D34" s="221"/>
      <c r="E34" s="215">
        <v>68630.16</v>
      </c>
      <c r="F34" s="216">
        <v>1</v>
      </c>
      <c r="G34" s="206">
        <f>D34+F34</f>
        <v>1</v>
      </c>
      <c r="H34" s="206">
        <f t="shared" si="0"/>
        <v>0</v>
      </c>
      <c r="I34" s="207">
        <f t="shared" si="1"/>
        <v>68630.16</v>
      </c>
    </row>
    <row r="35" spans="2:9" x14ac:dyDescent="0.3">
      <c r="B35" s="219" t="s">
        <v>325</v>
      </c>
      <c r="C35" s="217">
        <v>1</v>
      </c>
      <c r="D35" s="221"/>
      <c r="E35" s="215">
        <f>(-38058.72*100/115)</f>
        <v>-33094.53913043478</v>
      </c>
      <c r="F35" s="216">
        <v>1</v>
      </c>
      <c r="G35" s="206">
        <f>D35+F35</f>
        <v>1</v>
      </c>
      <c r="H35" s="206">
        <f t="shared" si="0"/>
        <v>0</v>
      </c>
      <c r="I35" s="207">
        <f t="shared" si="1"/>
        <v>-33094.53913043478</v>
      </c>
    </row>
    <row r="36" spans="2:9" x14ac:dyDescent="0.3">
      <c r="B36" s="219"/>
      <c r="C36" s="217"/>
      <c r="D36" s="221"/>
      <c r="E36" s="215"/>
      <c r="F36" s="216"/>
      <c r="G36" s="206">
        <f t="shared" si="3"/>
        <v>0</v>
      </c>
      <c r="H36" s="206">
        <f t="shared" si="0"/>
        <v>0</v>
      </c>
      <c r="I36" s="207">
        <f t="shared" si="1"/>
        <v>0</v>
      </c>
    </row>
    <row r="37" spans="2:9" x14ac:dyDescent="0.3">
      <c r="B37" s="223" t="s">
        <v>326</v>
      </c>
      <c r="C37" s="217"/>
      <c r="D37" s="221"/>
      <c r="E37" s="215"/>
      <c r="F37" s="216"/>
      <c r="G37" s="206">
        <f t="shared" si="3"/>
        <v>0</v>
      </c>
      <c r="H37" s="206">
        <f t="shared" si="0"/>
        <v>0</v>
      </c>
      <c r="I37" s="207">
        <f t="shared" si="1"/>
        <v>0</v>
      </c>
    </row>
    <row r="38" spans="2:9" x14ac:dyDescent="0.3">
      <c r="B38" s="219" t="s">
        <v>327</v>
      </c>
      <c r="C38" s="216">
        <v>1</v>
      </c>
      <c r="D38" s="221"/>
      <c r="E38" s="215">
        <v>17138.830000000002</v>
      </c>
      <c r="F38" s="216">
        <v>1</v>
      </c>
      <c r="G38" s="206">
        <f t="shared" ref="G38:G55" si="4">D38+F38</f>
        <v>1</v>
      </c>
      <c r="H38" s="206">
        <f t="shared" si="0"/>
        <v>0</v>
      </c>
      <c r="I38" s="207">
        <f t="shared" si="1"/>
        <v>17138.830000000002</v>
      </c>
    </row>
    <row r="39" spans="2:9" ht="33" x14ac:dyDescent="0.3">
      <c r="B39" s="219" t="s">
        <v>328</v>
      </c>
      <c r="C39" s="216">
        <v>1</v>
      </c>
      <c r="D39" s="221"/>
      <c r="E39" s="215">
        <v>4999.91</v>
      </c>
      <c r="F39" s="216">
        <v>1</v>
      </c>
      <c r="G39" s="206">
        <f t="shared" si="4"/>
        <v>1</v>
      </c>
      <c r="H39" s="206">
        <f t="shared" si="0"/>
        <v>0</v>
      </c>
      <c r="I39" s="207">
        <f t="shared" si="1"/>
        <v>4999.91</v>
      </c>
    </row>
    <row r="40" spans="2:9" x14ac:dyDescent="0.3">
      <c r="B40" s="219" t="s">
        <v>329</v>
      </c>
      <c r="C40" s="216">
        <v>1</v>
      </c>
      <c r="D40" s="221"/>
      <c r="E40" s="215">
        <v>2970.96</v>
      </c>
      <c r="F40" s="216">
        <v>1</v>
      </c>
      <c r="G40" s="206">
        <f t="shared" si="4"/>
        <v>1</v>
      </c>
      <c r="H40" s="206">
        <f t="shared" si="0"/>
        <v>0</v>
      </c>
      <c r="I40" s="207">
        <f t="shared" si="1"/>
        <v>2970.96</v>
      </c>
    </row>
    <row r="41" spans="2:9" x14ac:dyDescent="0.3">
      <c r="B41" s="219" t="s">
        <v>330</v>
      </c>
      <c r="C41" s="216">
        <v>1</v>
      </c>
      <c r="D41" s="221"/>
      <c r="E41" s="215">
        <v>7487.33</v>
      </c>
      <c r="F41" s="216">
        <v>1</v>
      </c>
      <c r="G41" s="206">
        <f t="shared" si="4"/>
        <v>1</v>
      </c>
      <c r="H41" s="206">
        <f t="shared" si="0"/>
        <v>0</v>
      </c>
      <c r="I41" s="207">
        <f t="shared" si="1"/>
        <v>7487.33</v>
      </c>
    </row>
    <row r="42" spans="2:9" x14ac:dyDescent="0.3">
      <c r="B42" s="219" t="s">
        <v>331</v>
      </c>
      <c r="C42" s="216">
        <v>1</v>
      </c>
      <c r="D42" s="221"/>
      <c r="E42" s="215">
        <v>1059.52</v>
      </c>
      <c r="F42" s="216">
        <v>1</v>
      </c>
      <c r="G42" s="206">
        <f t="shared" si="4"/>
        <v>1</v>
      </c>
      <c r="H42" s="206">
        <f t="shared" si="0"/>
        <v>0</v>
      </c>
      <c r="I42" s="207">
        <f t="shared" si="1"/>
        <v>1059.52</v>
      </c>
    </row>
    <row r="43" spans="2:9" x14ac:dyDescent="0.3">
      <c r="B43" s="219" t="s">
        <v>332</v>
      </c>
      <c r="C43" s="216">
        <v>1</v>
      </c>
      <c r="D43" s="221"/>
      <c r="E43" s="215">
        <v>13482.56</v>
      </c>
      <c r="F43" s="216">
        <v>1</v>
      </c>
      <c r="G43" s="206">
        <f t="shared" si="4"/>
        <v>1</v>
      </c>
      <c r="H43" s="206">
        <f t="shared" si="0"/>
        <v>0</v>
      </c>
      <c r="I43" s="207">
        <f t="shared" si="1"/>
        <v>13482.56</v>
      </c>
    </row>
    <row r="44" spans="2:9" x14ac:dyDescent="0.3">
      <c r="B44" s="219" t="s">
        <v>333</v>
      </c>
      <c r="C44" s="216">
        <v>1</v>
      </c>
      <c r="D44" s="221"/>
      <c r="E44" s="215">
        <v>7549.28</v>
      </c>
      <c r="F44" s="216">
        <v>1</v>
      </c>
      <c r="G44" s="206">
        <f t="shared" si="4"/>
        <v>1</v>
      </c>
      <c r="H44" s="206">
        <f t="shared" si="0"/>
        <v>0</v>
      </c>
      <c r="I44" s="207">
        <f t="shared" si="1"/>
        <v>7549.28</v>
      </c>
    </row>
    <row r="45" spans="2:9" x14ac:dyDescent="0.3">
      <c r="B45" s="219" t="s">
        <v>334</v>
      </c>
      <c r="C45" s="216">
        <v>1</v>
      </c>
      <c r="D45" s="221"/>
      <c r="E45" s="215">
        <v>730.25</v>
      </c>
      <c r="F45" s="216">
        <v>1</v>
      </c>
      <c r="G45" s="206">
        <f t="shared" si="4"/>
        <v>1</v>
      </c>
      <c r="H45" s="206">
        <f t="shared" si="0"/>
        <v>0</v>
      </c>
      <c r="I45" s="207">
        <f t="shared" si="1"/>
        <v>730.25</v>
      </c>
    </row>
    <row r="46" spans="2:9" x14ac:dyDescent="0.3">
      <c r="B46" s="219" t="s">
        <v>335</v>
      </c>
      <c r="C46" s="216">
        <v>1</v>
      </c>
      <c r="D46" s="221"/>
      <c r="E46" s="215">
        <v>585.52</v>
      </c>
      <c r="F46" s="216">
        <v>1</v>
      </c>
      <c r="G46" s="206">
        <f t="shared" si="4"/>
        <v>1</v>
      </c>
      <c r="H46" s="206">
        <f t="shared" si="0"/>
        <v>0</v>
      </c>
      <c r="I46" s="207">
        <f t="shared" si="1"/>
        <v>585.52</v>
      </c>
    </row>
    <row r="47" spans="2:9" s="224" customFormat="1" x14ac:dyDescent="0.3">
      <c r="B47" s="218" t="s">
        <v>336</v>
      </c>
      <c r="C47" s="216">
        <v>1</v>
      </c>
      <c r="D47" s="221"/>
      <c r="E47" s="215">
        <v>25200</v>
      </c>
      <c r="F47" s="215">
        <v>1</v>
      </c>
      <c r="G47" s="206">
        <f t="shared" si="4"/>
        <v>1</v>
      </c>
      <c r="H47" s="206">
        <f t="shared" si="0"/>
        <v>0</v>
      </c>
      <c r="I47" s="207">
        <f t="shared" si="1"/>
        <v>25200</v>
      </c>
    </row>
    <row r="48" spans="2:9" x14ac:dyDescent="0.3">
      <c r="B48" s="249" t="s">
        <v>337</v>
      </c>
      <c r="C48" s="216">
        <v>1</v>
      </c>
      <c r="D48" s="221"/>
      <c r="E48" s="215">
        <f>47500</f>
        <v>47500</v>
      </c>
      <c r="F48" s="216">
        <v>1</v>
      </c>
      <c r="G48" s="206">
        <f t="shared" si="4"/>
        <v>1</v>
      </c>
      <c r="H48" s="206">
        <f t="shared" si="0"/>
        <v>0</v>
      </c>
      <c r="I48" s="207">
        <f t="shared" si="1"/>
        <v>47500</v>
      </c>
    </row>
    <row r="49" spans="2:9" x14ac:dyDescent="0.3">
      <c r="B49" s="218" t="s">
        <v>338</v>
      </c>
      <c r="C49" s="216">
        <v>1</v>
      </c>
      <c r="D49" s="221"/>
      <c r="E49" s="215">
        <v>17058</v>
      </c>
      <c r="F49" s="216">
        <v>1</v>
      </c>
      <c r="G49" s="206">
        <f t="shared" si="4"/>
        <v>1</v>
      </c>
      <c r="H49" s="206">
        <f t="shared" si="0"/>
        <v>0</v>
      </c>
      <c r="I49" s="207">
        <f t="shared" si="1"/>
        <v>17058</v>
      </c>
    </row>
    <row r="50" spans="2:9" x14ac:dyDescent="0.3">
      <c r="B50" s="218" t="s">
        <v>339</v>
      </c>
      <c r="C50" s="216">
        <v>1</v>
      </c>
      <c r="D50" s="221"/>
      <c r="E50" s="215">
        <v>12916.31</v>
      </c>
      <c r="F50" s="216">
        <v>1</v>
      </c>
      <c r="G50" s="206">
        <f t="shared" si="4"/>
        <v>1</v>
      </c>
      <c r="H50" s="206">
        <f t="shared" si="0"/>
        <v>0</v>
      </c>
      <c r="I50" s="207">
        <f t="shared" si="1"/>
        <v>12916.31</v>
      </c>
    </row>
    <row r="51" spans="2:9" x14ac:dyDescent="0.3">
      <c r="B51" s="218" t="s">
        <v>340</v>
      </c>
      <c r="C51" s="216">
        <v>1</v>
      </c>
      <c r="D51" s="221"/>
      <c r="E51" s="215">
        <v>35460.32</v>
      </c>
      <c r="F51" s="216">
        <v>1</v>
      </c>
      <c r="G51" s="206">
        <f t="shared" si="4"/>
        <v>1</v>
      </c>
      <c r="H51" s="196">
        <f t="shared" si="0"/>
        <v>0</v>
      </c>
      <c r="I51" s="207">
        <f t="shared" si="1"/>
        <v>35460.32</v>
      </c>
    </row>
    <row r="52" spans="2:9" x14ac:dyDescent="0.3">
      <c r="B52" s="218" t="s">
        <v>341</v>
      </c>
      <c r="C52" s="216">
        <v>1</v>
      </c>
      <c r="D52" s="221"/>
      <c r="E52" s="215">
        <v>2560</v>
      </c>
      <c r="F52" s="216">
        <v>1</v>
      </c>
      <c r="G52" s="206">
        <f t="shared" si="4"/>
        <v>1</v>
      </c>
      <c r="H52" s="196">
        <f t="shared" si="0"/>
        <v>0</v>
      </c>
      <c r="I52" s="207">
        <f t="shared" si="1"/>
        <v>2560</v>
      </c>
    </row>
    <row r="53" spans="2:9" x14ac:dyDescent="0.3">
      <c r="B53" s="219" t="s">
        <v>342</v>
      </c>
      <c r="C53" s="216">
        <v>1</v>
      </c>
      <c r="D53" s="221"/>
      <c r="E53" s="215">
        <v>17375</v>
      </c>
      <c r="F53" s="216">
        <v>1</v>
      </c>
      <c r="G53" s="206">
        <f t="shared" si="4"/>
        <v>1</v>
      </c>
      <c r="H53" s="196">
        <f t="shared" si="0"/>
        <v>0</v>
      </c>
      <c r="I53" s="207">
        <f t="shared" si="1"/>
        <v>17375</v>
      </c>
    </row>
    <row r="54" spans="2:9" x14ac:dyDescent="0.3">
      <c r="B54" s="219" t="s">
        <v>343</v>
      </c>
      <c r="C54" s="216">
        <v>1</v>
      </c>
      <c r="D54" s="221"/>
      <c r="E54" s="215">
        <v>25400</v>
      </c>
      <c r="F54" s="216">
        <v>1</v>
      </c>
      <c r="G54" s="206">
        <f t="shared" si="4"/>
        <v>1</v>
      </c>
      <c r="H54" s="196">
        <f t="shared" si="0"/>
        <v>0</v>
      </c>
      <c r="I54" s="207">
        <f t="shared" si="1"/>
        <v>25400</v>
      </c>
    </row>
    <row r="55" spans="2:9" x14ac:dyDescent="0.3">
      <c r="B55" s="219" t="s">
        <v>344</v>
      </c>
      <c r="C55" s="216">
        <v>1</v>
      </c>
      <c r="D55" s="221"/>
      <c r="E55" s="215">
        <v>33094.54</v>
      </c>
      <c r="F55" s="216">
        <v>1</v>
      </c>
      <c r="G55" s="206">
        <f t="shared" si="4"/>
        <v>1</v>
      </c>
      <c r="H55" s="196">
        <f t="shared" si="0"/>
        <v>0</v>
      </c>
      <c r="I55" s="207">
        <f t="shared" si="1"/>
        <v>33094.54</v>
      </c>
    </row>
    <row r="56" spans="2:9" x14ac:dyDescent="0.3">
      <c r="B56" s="219"/>
      <c r="C56" s="216">
        <v>1</v>
      </c>
      <c r="D56" s="221"/>
      <c r="E56" s="215"/>
      <c r="F56" s="216"/>
      <c r="G56" s="206"/>
      <c r="H56" s="196"/>
      <c r="I56" s="207"/>
    </row>
    <row r="57" spans="2:9" x14ac:dyDescent="0.3">
      <c r="B57" s="250" t="s">
        <v>353</v>
      </c>
      <c r="C57" s="216">
        <v>1</v>
      </c>
      <c r="D57" s="221"/>
      <c r="E57" s="215"/>
      <c r="F57" s="216"/>
      <c r="G57" s="206">
        <f t="shared" ref="G57:G89" si="5">D57+F57</f>
        <v>0</v>
      </c>
      <c r="H57" s="196">
        <f t="shared" si="0"/>
        <v>0</v>
      </c>
      <c r="I57" s="207"/>
    </row>
    <row r="58" spans="2:9" ht="33" x14ac:dyDescent="0.3">
      <c r="B58" s="219" t="s">
        <v>346</v>
      </c>
      <c r="C58" s="216">
        <v>1</v>
      </c>
      <c r="D58" s="221"/>
      <c r="E58" s="215">
        <v>50400</v>
      </c>
      <c r="F58" s="216">
        <v>1</v>
      </c>
      <c r="G58" s="206">
        <f t="shared" si="5"/>
        <v>1</v>
      </c>
      <c r="H58" s="206">
        <f t="shared" si="0"/>
        <v>0</v>
      </c>
      <c r="I58" s="207">
        <f t="shared" si="1"/>
        <v>50400</v>
      </c>
    </row>
    <row r="59" spans="2:9" x14ac:dyDescent="0.3">
      <c r="B59" s="219" t="s">
        <v>347</v>
      </c>
      <c r="C59" s="216">
        <v>1</v>
      </c>
      <c r="D59" s="221"/>
      <c r="E59" s="215">
        <v>12719.2</v>
      </c>
      <c r="F59" s="216">
        <v>1</v>
      </c>
      <c r="G59" s="206">
        <f t="shared" si="5"/>
        <v>1</v>
      </c>
      <c r="H59" s="206">
        <f t="shared" si="0"/>
        <v>0</v>
      </c>
      <c r="I59" s="207">
        <f t="shared" si="1"/>
        <v>12719.2</v>
      </c>
    </row>
    <row r="60" spans="2:9" x14ac:dyDescent="0.3">
      <c r="B60" s="219" t="s">
        <v>348</v>
      </c>
      <c r="C60" s="216">
        <v>1</v>
      </c>
      <c r="D60" s="221"/>
      <c r="E60" s="215">
        <v>9660</v>
      </c>
      <c r="F60" s="216">
        <v>1</v>
      </c>
      <c r="G60" s="206">
        <f t="shared" si="5"/>
        <v>1</v>
      </c>
      <c r="H60" s="206">
        <f t="shared" si="0"/>
        <v>0</v>
      </c>
      <c r="I60" s="207">
        <f t="shared" si="1"/>
        <v>9660</v>
      </c>
    </row>
    <row r="61" spans="2:9" x14ac:dyDescent="0.3">
      <c r="B61" s="219" t="s">
        <v>349</v>
      </c>
      <c r="C61" s="216">
        <v>1</v>
      </c>
      <c r="D61" s="221"/>
      <c r="E61" s="215">
        <v>5768</v>
      </c>
      <c r="F61" s="216">
        <v>1</v>
      </c>
      <c r="G61" s="206">
        <f t="shared" si="5"/>
        <v>1</v>
      </c>
      <c r="H61" s="206">
        <f t="shared" si="0"/>
        <v>0</v>
      </c>
      <c r="I61" s="207">
        <f t="shared" si="1"/>
        <v>5768</v>
      </c>
    </row>
    <row r="62" spans="2:9" x14ac:dyDescent="0.3">
      <c r="B62" s="219" t="s">
        <v>350</v>
      </c>
      <c r="C62" s="216">
        <v>1</v>
      </c>
      <c r="D62" s="221"/>
      <c r="E62" s="215">
        <v>5040</v>
      </c>
      <c r="F62" s="216">
        <v>1</v>
      </c>
      <c r="G62" s="206">
        <f t="shared" si="5"/>
        <v>1</v>
      </c>
      <c r="H62" s="206">
        <f t="shared" si="0"/>
        <v>0</v>
      </c>
      <c r="I62" s="207">
        <f t="shared" si="1"/>
        <v>5040</v>
      </c>
    </row>
    <row r="63" spans="2:9" x14ac:dyDescent="0.3">
      <c r="B63" s="219" t="s">
        <v>351</v>
      </c>
      <c r="C63" s="216">
        <v>1</v>
      </c>
      <c r="D63" s="221"/>
      <c r="E63" s="215">
        <v>27003.88</v>
      </c>
      <c r="F63" s="216">
        <v>1</v>
      </c>
      <c r="G63" s="206">
        <f t="shared" si="5"/>
        <v>1</v>
      </c>
      <c r="H63" s="206">
        <f t="shared" si="0"/>
        <v>0</v>
      </c>
      <c r="I63" s="207">
        <f t="shared" si="1"/>
        <v>27003.88</v>
      </c>
    </row>
    <row r="64" spans="2:9" ht="33" x14ac:dyDescent="0.3">
      <c r="B64" s="219" t="s">
        <v>352</v>
      </c>
      <c r="C64" s="216">
        <v>1</v>
      </c>
      <c r="D64" s="221"/>
      <c r="E64" s="215">
        <v>28168</v>
      </c>
      <c r="F64" s="216">
        <v>1</v>
      </c>
      <c r="G64" s="206">
        <f t="shared" si="5"/>
        <v>1</v>
      </c>
      <c r="H64" s="206">
        <f t="shared" si="0"/>
        <v>0</v>
      </c>
      <c r="I64" s="207">
        <f t="shared" si="1"/>
        <v>28168</v>
      </c>
    </row>
    <row r="65" spans="2:9" x14ac:dyDescent="0.3">
      <c r="B65" s="219" t="s">
        <v>354</v>
      </c>
      <c r="C65" s="216">
        <v>1</v>
      </c>
      <c r="D65" s="221"/>
      <c r="E65" s="215">
        <v>162552.13</v>
      </c>
      <c r="F65" s="216">
        <v>1</v>
      </c>
      <c r="G65" s="206">
        <f t="shared" si="5"/>
        <v>1</v>
      </c>
      <c r="H65" s="206">
        <f t="shared" si="0"/>
        <v>0</v>
      </c>
      <c r="I65" s="207">
        <f t="shared" si="1"/>
        <v>162552.13</v>
      </c>
    </row>
    <row r="66" spans="2:9" x14ac:dyDescent="0.3">
      <c r="B66" s="219" t="s">
        <v>355</v>
      </c>
      <c r="C66" s="216">
        <v>1</v>
      </c>
      <c r="D66" s="221"/>
      <c r="E66" s="215">
        <v>52560</v>
      </c>
      <c r="F66" s="216">
        <v>1</v>
      </c>
      <c r="G66" s="206">
        <f t="shared" si="5"/>
        <v>1</v>
      </c>
      <c r="H66" s="206">
        <f t="shared" si="0"/>
        <v>0</v>
      </c>
      <c r="I66" s="207">
        <f t="shared" si="1"/>
        <v>52560</v>
      </c>
    </row>
    <row r="67" spans="2:9" x14ac:dyDescent="0.3">
      <c r="B67" s="219" t="s">
        <v>357</v>
      </c>
      <c r="C67" s="216">
        <v>1</v>
      </c>
      <c r="D67" s="221"/>
      <c r="E67" s="215">
        <f>11401.6</f>
        <v>11401.6</v>
      </c>
      <c r="F67" s="216">
        <v>1</v>
      </c>
      <c r="G67" s="206">
        <f t="shared" si="5"/>
        <v>1</v>
      </c>
      <c r="H67" s="206">
        <f t="shared" ref="H67:H89" si="6">D67*E67</f>
        <v>0</v>
      </c>
      <c r="I67" s="207">
        <f t="shared" ref="I67:I89" si="7">E67*G67</f>
        <v>11401.6</v>
      </c>
    </row>
    <row r="68" spans="2:9" x14ac:dyDescent="0.3">
      <c r="B68" s="219" t="s">
        <v>356</v>
      </c>
      <c r="C68" s="216">
        <v>1</v>
      </c>
      <c r="D68" s="221"/>
      <c r="E68" s="215">
        <v>16555.599999999999</v>
      </c>
      <c r="F68" s="216">
        <v>1</v>
      </c>
      <c r="G68" s="206">
        <f t="shared" si="5"/>
        <v>1</v>
      </c>
      <c r="H68" s="206">
        <f t="shared" si="6"/>
        <v>0</v>
      </c>
      <c r="I68" s="207">
        <f t="shared" si="7"/>
        <v>16555.599999999999</v>
      </c>
    </row>
    <row r="69" spans="2:9" x14ac:dyDescent="0.3">
      <c r="B69" s="219"/>
      <c r="C69" s="216">
        <v>1</v>
      </c>
      <c r="D69" s="221"/>
      <c r="E69" s="215"/>
      <c r="F69" s="216"/>
      <c r="G69" s="206">
        <f t="shared" si="5"/>
        <v>0</v>
      </c>
      <c r="H69" s="196">
        <f t="shared" si="6"/>
        <v>0</v>
      </c>
      <c r="I69" s="207">
        <f t="shared" si="7"/>
        <v>0</v>
      </c>
    </row>
    <row r="70" spans="2:9" x14ac:dyDescent="0.3">
      <c r="B70" s="250" t="s">
        <v>358</v>
      </c>
      <c r="C70" s="216">
        <v>1</v>
      </c>
      <c r="D70" s="221"/>
      <c r="E70" s="215"/>
      <c r="F70" s="216"/>
      <c r="G70" s="206">
        <f t="shared" si="5"/>
        <v>0</v>
      </c>
      <c r="H70" s="196">
        <f t="shared" si="6"/>
        <v>0</v>
      </c>
      <c r="I70" s="207">
        <f t="shared" si="7"/>
        <v>0</v>
      </c>
    </row>
    <row r="71" spans="2:9" x14ac:dyDescent="0.3">
      <c r="B71" s="219" t="s">
        <v>359</v>
      </c>
      <c r="C71" s="216">
        <v>1</v>
      </c>
      <c r="D71" s="221"/>
      <c r="E71" s="215">
        <v>153938.85999999999</v>
      </c>
      <c r="F71" s="216">
        <v>1</v>
      </c>
      <c r="G71" s="206">
        <f t="shared" si="5"/>
        <v>1</v>
      </c>
      <c r="H71" s="206">
        <f t="shared" si="6"/>
        <v>0</v>
      </c>
      <c r="I71" s="207">
        <f t="shared" si="7"/>
        <v>153938.85999999999</v>
      </c>
    </row>
    <row r="72" spans="2:9" x14ac:dyDescent="0.3">
      <c r="B72" s="219"/>
      <c r="C72" s="216">
        <v>1</v>
      </c>
      <c r="D72" s="221"/>
      <c r="E72" s="215"/>
      <c r="F72" s="216"/>
      <c r="G72" s="206">
        <f t="shared" si="5"/>
        <v>0</v>
      </c>
      <c r="H72" s="206">
        <f t="shared" si="6"/>
        <v>0</v>
      </c>
      <c r="I72" s="207">
        <f t="shared" si="7"/>
        <v>0</v>
      </c>
    </row>
    <row r="73" spans="2:9" x14ac:dyDescent="0.3">
      <c r="B73" s="250" t="s">
        <v>360</v>
      </c>
      <c r="C73" s="216">
        <v>1</v>
      </c>
      <c r="D73" s="221"/>
      <c r="E73" s="215"/>
      <c r="F73" s="216"/>
      <c r="G73" s="206">
        <f t="shared" si="5"/>
        <v>0</v>
      </c>
      <c r="H73" s="206">
        <f t="shared" si="6"/>
        <v>0</v>
      </c>
      <c r="I73" s="207">
        <f t="shared" si="7"/>
        <v>0</v>
      </c>
    </row>
    <row r="74" spans="2:9" x14ac:dyDescent="0.3">
      <c r="B74" s="219"/>
      <c r="C74" s="216">
        <v>1</v>
      </c>
      <c r="D74" s="221"/>
      <c r="E74" s="215"/>
      <c r="F74" s="216"/>
      <c r="G74" s="206">
        <f t="shared" si="5"/>
        <v>0</v>
      </c>
      <c r="H74" s="196">
        <f t="shared" si="6"/>
        <v>0</v>
      </c>
      <c r="I74" s="207">
        <f t="shared" si="7"/>
        <v>0</v>
      </c>
    </row>
    <row r="75" spans="2:9" x14ac:dyDescent="0.3">
      <c r="B75" s="219" t="s">
        <v>361</v>
      </c>
      <c r="C75" s="216">
        <v>1</v>
      </c>
      <c r="D75" s="221"/>
      <c r="E75" s="215">
        <v>17556</v>
      </c>
      <c r="F75" s="216">
        <v>1</v>
      </c>
      <c r="G75" s="206">
        <f t="shared" si="5"/>
        <v>1</v>
      </c>
      <c r="H75" s="206">
        <f t="shared" si="6"/>
        <v>0</v>
      </c>
      <c r="I75" s="207">
        <f t="shared" si="7"/>
        <v>17556</v>
      </c>
    </row>
    <row r="76" spans="2:9" x14ac:dyDescent="0.3">
      <c r="B76" s="219" t="s">
        <v>362</v>
      </c>
      <c r="C76" s="216">
        <v>1</v>
      </c>
      <c r="D76" s="221"/>
      <c r="E76" s="215">
        <v>104692.13</v>
      </c>
      <c r="F76" s="216">
        <v>1</v>
      </c>
      <c r="G76" s="206">
        <f t="shared" si="5"/>
        <v>1</v>
      </c>
      <c r="H76" s="206">
        <f t="shared" si="6"/>
        <v>0</v>
      </c>
      <c r="I76" s="207">
        <f t="shared" si="7"/>
        <v>104692.13</v>
      </c>
    </row>
    <row r="77" spans="2:9" x14ac:dyDescent="0.3">
      <c r="B77" s="218" t="s">
        <v>363</v>
      </c>
      <c r="C77" s="216">
        <v>1</v>
      </c>
      <c r="D77" s="221"/>
      <c r="E77" s="215">
        <v>15785.2</v>
      </c>
      <c r="F77" s="216">
        <v>1</v>
      </c>
      <c r="G77" s="206">
        <f t="shared" si="5"/>
        <v>1</v>
      </c>
      <c r="H77" s="206">
        <f t="shared" si="6"/>
        <v>0</v>
      </c>
      <c r="I77" s="207">
        <f t="shared" si="7"/>
        <v>15785.2</v>
      </c>
    </row>
    <row r="78" spans="2:9" x14ac:dyDescent="0.3">
      <c r="B78" s="218" t="s">
        <v>364</v>
      </c>
      <c r="C78" s="216">
        <v>1</v>
      </c>
      <c r="D78" s="221"/>
      <c r="E78" s="215">
        <v>21532</v>
      </c>
      <c r="F78" s="216">
        <v>1</v>
      </c>
      <c r="G78" s="206">
        <f t="shared" si="5"/>
        <v>1</v>
      </c>
      <c r="H78" s="206">
        <f t="shared" si="6"/>
        <v>0</v>
      </c>
      <c r="I78" s="207">
        <f t="shared" si="7"/>
        <v>21532</v>
      </c>
    </row>
    <row r="79" spans="2:9" ht="33" x14ac:dyDescent="0.3">
      <c r="B79" s="218" t="s">
        <v>365</v>
      </c>
      <c r="C79" s="216">
        <v>1</v>
      </c>
      <c r="D79" s="221"/>
      <c r="E79" s="215">
        <v>7146.72</v>
      </c>
      <c r="F79" s="216">
        <v>1</v>
      </c>
      <c r="G79" s="206">
        <f t="shared" si="5"/>
        <v>1</v>
      </c>
      <c r="H79" s="206">
        <f t="shared" si="6"/>
        <v>0</v>
      </c>
      <c r="I79" s="207">
        <f t="shared" si="7"/>
        <v>7146.72</v>
      </c>
    </row>
    <row r="80" spans="2:9" x14ac:dyDescent="0.3">
      <c r="B80" s="218" t="s">
        <v>366</v>
      </c>
      <c r="C80" s="216">
        <v>1</v>
      </c>
      <c r="D80" s="221"/>
      <c r="E80" s="215">
        <v>42732</v>
      </c>
      <c r="F80" s="216">
        <v>1</v>
      </c>
      <c r="G80" s="206">
        <f t="shared" si="5"/>
        <v>1</v>
      </c>
      <c r="H80" s="206">
        <f t="shared" si="6"/>
        <v>0</v>
      </c>
      <c r="I80" s="207">
        <f t="shared" si="7"/>
        <v>42732</v>
      </c>
    </row>
    <row r="81" spans="2:9" x14ac:dyDescent="0.3">
      <c r="B81" s="219" t="s">
        <v>367</v>
      </c>
      <c r="C81" s="216">
        <v>1</v>
      </c>
      <c r="D81" s="221"/>
      <c r="E81" s="215">
        <f>309619.89</f>
        <v>309619.89</v>
      </c>
      <c r="F81" s="216">
        <v>1</v>
      </c>
      <c r="G81" s="206">
        <f t="shared" si="5"/>
        <v>1</v>
      </c>
      <c r="H81" s="206">
        <f t="shared" si="6"/>
        <v>0</v>
      </c>
      <c r="I81" s="207">
        <f t="shared" si="7"/>
        <v>309619.89</v>
      </c>
    </row>
    <row r="82" spans="2:9" x14ac:dyDescent="0.3">
      <c r="B82" s="219" t="s">
        <v>368</v>
      </c>
      <c r="C82" s="216">
        <v>1</v>
      </c>
      <c r="D82" s="221"/>
      <c r="E82" s="215">
        <v>7649.98</v>
      </c>
      <c r="F82" s="216">
        <v>1</v>
      </c>
      <c r="G82" s="206">
        <f t="shared" si="5"/>
        <v>1</v>
      </c>
      <c r="H82" s="206">
        <f t="shared" si="6"/>
        <v>0</v>
      </c>
      <c r="I82" s="207">
        <f t="shared" si="7"/>
        <v>7649.98</v>
      </c>
    </row>
    <row r="83" spans="2:9" x14ac:dyDescent="0.3">
      <c r="B83" s="219" t="s">
        <v>369</v>
      </c>
      <c r="C83" s="216">
        <v>1</v>
      </c>
      <c r="D83" s="221"/>
      <c r="E83" s="215">
        <v>1402.5</v>
      </c>
      <c r="F83" s="216">
        <v>1</v>
      </c>
      <c r="G83" s="206">
        <f t="shared" si="5"/>
        <v>1</v>
      </c>
      <c r="H83" s="206">
        <f t="shared" si="6"/>
        <v>0</v>
      </c>
      <c r="I83" s="207">
        <f t="shared" si="7"/>
        <v>1402.5</v>
      </c>
    </row>
    <row r="84" spans="2:9" x14ac:dyDescent="0.3">
      <c r="B84" s="219" t="s">
        <v>370</v>
      </c>
      <c r="C84" s="216">
        <v>1</v>
      </c>
      <c r="D84" s="221"/>
      <c r="E84" s="215">
        <v>1412</v>
      </c>
      <c r="F84" s="216">
        <v>1</v>
      </c>
      <c r="G84" s="206">
        <f t="shared" si="5"/>
        <v>1</v>
      </c>
      <c r="H84" s="206">
        <f t="shared" si="6"/>
        <v>0</v>
      </c>
      <c r="I84" s="207">
        <f t="shared" si="7"/>
        <v>1412</v>
      </c>
    </row>
    <row r="85" spans="2:9" x14ac:dyDescent="0.3">
      <c r="B85" s="219" t="s">
        <v>371</v>
      </c>
      <c r="C85" s="216">
        <v>1</v>
      </c>
      <c r="D85" s="221"/>
      <c r="E85" s="215">
        <v>1498.5</v>
      </c>
      <c r="F85" s="216">
        <v>1</v>
      </c>
      <c r="G85" s="206">
        <f t="shared" si="5"/>
        <v>1</v>
      </c>
      <c r="H85" s="206">
        <f t="shared" si="6"/>
        <v>0</v>
      </c>
      <c r="I85" s="207">
        <f t="shared" si="7"/>
        <v>1498.5</v>
      </c>
    </row>
    <row r="86" spans="2:9" x14ac:dyDescent="0.3">
      <c r="B86" s="219"/>
      <c r="C86" s="216">
        <v>1</v>
      </c>
      <c r="D86" s="216"/>
      <c r="E86" s="215"/>
      <c r="F86" s="216"/>
      <c r="G86" s="206">
        <f t="shared" si="5"/>
        <v>0</v>
      </c>
      <c r="H86" s="196">
        <f t="shared" si="6"/>
        <v>0</v>
      </c>
      <c r="I86" s="207">
        <f t="shared" si="7"/>
        <v>0</v>
      </c>
    </row>
    <row r="87" spans="2:9" s="297" customFormat="1" x14ac:dyDescent="0.3">
      <c r="B87" s="291" t="s">
        <v>372</v>
      </c>
      <c r="C87" s="216">
        <v>1</v>
      </c>
      <c r="D87" s="293"/>
      <c r="E87" s="292"/>
      <c r="F87" s="216"/>
      <c r="G87" s="294">
        <f t="shared" si="5"/>
        <v>0</v>
      </c>
      <c r="H87" s="295">
        <f t="shared" si="6"/>
        <v>0</v>
      </c>
      <c r="I87" s="296">
        <f t="shared" si="7"/>
        <v>0</v>
      </c>
    </row>
    <row r="88" spans="2:9" s="297" customFormat="1" x14ac:dyDescent="0.3">
      <c r="B88" s="298"/>
      <c r="C88" s="216">
        <v>1</v>
      </c>
      <c r="D88" s="300"/>
      <c r="E88" s="299"/>
      <c r="F88" s="216"/>
      <c r="G88" s="301">
        <f t="shared" si="5"/>
        <v>0</v>
      </c>
      <c r="H88" s="302">
        <f t="shared" si="6"/>
        <v>0</v>
      </c>
      <c r="I88" s="303">
        <f t="shared" si="7"/>
        <v>0</v>
      </c>
    </row>
    <row r="89" spans="2:9" s="214" customFormat="1" x14ac:dyDescent="0.3">
      <c r="B89" s="219" t="s">
        <v>377</v>
      </c>
      <c r="C89" s="216">
        <v>1</v>
      </c>
      <c r="D89" s="309"/>
      <c r="E89" s="304">
        <v>29611.9</v>
      </c>
      <c r="F89" s="216">
        <v>1</v>
      </c>
      <c r="G89" s="206">
        <f t="shared" si="5"/>
        <v>1</v>
      </c>
      <c r="H89" s="206">
        <f t="shared" si="6"/>
        <v>0</v>
      </c>
      <c r="I89" s="207">
        <f t="shared" si="7"/>
        <v>29611.9</v>
      </c>
    </row>
    <row r="90" spans="2:9" s="214" customFormat="1" x14ac:dyDescent="0.3">
      <c r="B90" s="219" t="s">
        <v>373</v>
      </c>
      <c r="C90" s="216">
        <v>1</v>
      </c>
      <c r="D90" s="309"/>
      <c r="E90" s="305">
        <v>13179.04</v>
      </c>
      <c r="F90" s="216">
        <v>1</v>
      </c>
      <c r="G90" s="206">
        <f t="shared" ref="G90:G102" si="8">D90+F90</f>
        <v>1</v>
      </c>
      <c r="H90" s="206">
        <f>D90*E90</f>
        <v>0</v>
      </c>
      <c r="I90" s="207" t="e">
        <f>#REF!*G90</f>
        <v>#REF!</v>
      </c>
    </row>
    <row r="91" spans="2:9" s="214" customFormat="1" x14ac:dyDescent="0.3">
      <c r="B91" s="214" t="s">
        <v>374</v>
      </c>
      <c r="C91" s="216">
        <v>1</v>
      </c>
      <c r="D91" s="309"/>
      <c r="E91" s="214">
        <v>17619.84</v>
      </c>
      <c r="F91" s="216">
        <v>1</v>
      </c>
      <c r="G91" s="206">
        <f t="shared" si="8"/>
        <v>1</v>
      </c>
      <c r="H91" s="206">
        <f>D91*E91</f>
        <v>0</v>
      </c>
      <c r="I91" s="207" t="e">
        <f>#REF!*G91</f>
        <v>#REF!</v>
      </c>
    </row>
    <row r="92" spans="2:9" x14ac:dyDescent="0.3">
      <c r="B92" s="310" t="s">
        <v>375</v>
      </c>
      <c r="C92" s="216">
        <v>1</v>
      </c>
      <c r="D92" s="309"/>
      <c r="E92" s="306">
        <v>4232.4799999999996</v>
      </c>
      <c r="F92" s="216">
        <v>1</v>
      </c>
      <c r="G92" s="206">
        <f t="shared" si="8"/>
        <v>1</v>
      </c>
      <c r="H92" s="307">
        <f t="shared" ref="H92:H121" si="9">D92*E92</f>
        <v>0</v>
      </c>
      <c r="I92" s="308">
        <f t="shared" ref="I92:I121" si="10">E92*G92</f>
        <v>4232.4799999999996</v>
      </c>
    </row>
    <row r="93" spans="2:9" x14ac:dyDescent="0.3">
      <c r="B93" s="219" t="s">
        <v>376</v>
      </c>
      <c r="C93" s="216">
        <v>1</v>
      </c>
      <c r="D93" s="309"/>
      <c r="E93" s="215">
        <v>24325</v>
      </c>
      <c r="F93" s="216">
        <v>1</v>
      </c>
      <c r="G93" s="206">
        <f t="shared" si="8"/>
        <v>1</v>
      </c>
      <c r="H93" s="206">
        <f t="shared" si="9"/>
        <v>0</v>
      </c>
      <c r="I93" s="207">
        <f t="shared" si="10"/>
        <v>24325</v>
      </c>
    </row>
    <row r="94" spans="2:9" x14ac:dyDescent="0.3">
      <c r="B94" s="219" t="s">
        <v>378</v>
      </c>
      <c r="C94" s="216">
        <v>1</v>
      </c>
      <c r="D94" s="221"/>
      <c r="E94" s="215">
        <v>40000</v>
      </c>
      <c r="F94" s="216">
        <v>1</v>
      </c>
      <c r="G94" s="206">
        <f t="shared" si="8"/>
        <v>1</v>
      </c>
      <c r="H94" s="196">
        <f t="shared" si="9"/>
        <v>0</v>
      </c>
      <c r="I94" s="207">
        <f t="shared" si="10"/>
        <v>40000</v>
      </c>
    </row>
    <row r="95" spans="2:9" x14ac:dyDescent="0.3">
      <c r="B95" s="219"/>
      <c r="C95" s="216">
        <v>1</v>
      </c>
      <c r="D95" s="221"/>
      <c r="E95" s="215"/>
      <c r="F95" s="216"/>
      <c r="G95" s="206">
        <f t="shared" si="8"/>
        <v>0</v>
      </c>
      <c r="H95" s="196">
        <f t="shared" si="9"/>
        <v>0</v>
      </c>
      <c r="I95" s="207">
        <f t="shared" si="10"/>
        <v>0</v>
      </c>
    </row>
    <row r="96" spans="2:9" x14ac:dyDescent="0.3">
      <c r="B96" s="291" t="s">
        <v>379</v>
      </c>
      <c r="C96" s="216">
        <v>1</v>
      </c>
      <c r="D96" s="221"/>
      <c r="E96" s="215"/>
      <c r="F96" s="216"/>
      <c r="G96" s="206">
        <f t="shared" si="8"/>
        <v>0</v>
      </c>
      <c r="H96" s="196">
        <f t="shared" si="9"/>
        <v>0</v>
      </c>
      <c r="I96" s="207">
        <f t="shared" si="10"/>
        <v>0</v>
      </c>
    </row>
    <row r="97" spans="1:12" x14ac:dyDescent="0.3">
      <c r="B97" s="219"/>
      <c r="C97" s="216">
        <v>1</v>
      </c>
      <c r="D97" s="221"/>
      <c r="E97" s="215"/>
      <c r="F97" s="216"/>
      <c r="G97" s="206">
        <f t="shared" si="8"/>
        <v>0</v>
      </c>
      <c r="H97" s="196">
        <f t="shared" si="9"/>
        <v>0</v>
      </c>
      <c r="I97" s="207">
        <f t="shared" si="10"/>
        <v>0</v>
      </c>
    </row>
    <row r="98" spans="1:12" x14ac:dyDescent="0.3">
      <c r="B98" s="219" t="s">
        <v>380</v>
      </c>
      <c r="C98" s="216">
        <v>1</v>
      </c>
      <c r="D98" s="221"/>
      <c r="E98" s="215">
        <v>17449.599999999999</v>
      </c>
      <c r="F98" s="216">
        <v>1</v>
      </c>
      <c r="G98" s="206">
        <f>D98+F98</f>
        <v>1</v>
      </c>
      <c r="H98" s="206">
        <f>D98*E98</f>
        <v>0</v>
      </c>
      <c r="I98" s="207">
        <f>E98*G98</f>
        <v>17449.599999999999</v>
      </c>
    </row>
    <row r="99" spans="1:12" x14ac:dyDescent="0.3">
      <c r="B99" s="219" t="s">
        <v>381</v>
      </c>
      <c r="C99" s="216">
        <v>1</v>
      </c>
      <c r="D99" s="221"/>
      <c r="E99" s="215">
        <v>29736</v>
      </c>
      <c r="F99" s="216">
        <v>1</v>
      </c>
      <c r="G99" s="206">
        <f>D99+F99</f>
        <v>1</v>
      </c>
      <c r="H99" s="206">
        <f>D99*E99</f>
        <v>0</v>
      </c>
      <c r="I99" s="207">
        <f>E99*G99</f>
        <v>29736</v>
      </c>
    </row>
    <row r="100" spans="1:12" x14ac:dyDescent="0.3">
      <c r="B100" s="219" t="s">
        <v>382</v>
      </c>
      <c r="C100" s="216">
        <v>1</v>
      </c>
      <c r="D100" s="221"/>
      <c r="E100" s="215">
        <v>7146.72</v>
      </c>
      <c r="F100" s="216">
        <v>1</v>
      </c>
      <c r="G100" s="206">
        <f>D100+F100</f>
        <v>1</v>
      </c>
      <c r="H100" s="206">
        <f>D100*E100</f>
        <v>0</v>
      </c>
      <c r="I100" s="207">
        <f>E100*G100</f>
        <v>7146.72</v>
      </c>
    </row>
    <row r="101" spans="1:12" x14ac:dyDescent="0.3">
      <c r="B101" s="219" t="s">
        <v>383</v>
      </c>
      <c r="C101" s="216">
        <v>1</v>
      </c>
      <c r="D101" s="221"/>
      <c r="E101" s="215">
        <v>43332.03</v>
      </c>
      <c r="F101" s="216">
        <v>1</v>
      </c>
      <c r="G101" s="206">
        <f>D101+F101</f>
        <v>1</v>
      </c>
      <c r="H101" s="206">
        <f>D101*E101</f>
        <v>0</v>
      </c>
      <c r="I101" s="207">
        <f>E101*G101</f>
        <v>43332.03</v>
      </c>
    </row>
    <row r="102" spans="1:12" ht="33" x14ac:dyDescent="0.3">
      <c r="B102" s="219" t="s">
        <v>384</v>
      </c>
      <c r="C102" s="216">
        <v>1</v>
      </c>
      <c r="D102" s="221"/>
      <c r="E102" s="215">
        <v>2440</v>
      </c>
      <c r="F102" s="216">
        <v>1</v>
      </c>
      <c r="G102" s="206">
        <f t="shared" si="8"/>
        <v>1</v>
      </c>
      <c r="H102" s="206">
        <f t="shared" si="9"/>
        <v>0</v>
      </c>
      <c r="I102" s="207">
        <f t="shared" si="10"/>
        <v>2440</v>
      </c>
    </row>
    <row r="103" spans="1:12" x14ac:dyDescent="0.3">
      <c r="B103" s="219" t="s">
        <v>385</v>
      </c>
      <c r="C103" s="216">
        <v>1</v>
      </c>
      <c r="D103" s="221"/>
      <c r="E103" s="215">
        <v>1920</v>
      </c>
      <c r="F103" s="216">
        <v>1</v>
      </c>
      <c r="G103" s="206">
        <f t="shared" ref="G103:G173" si="11">D103+F103</f>
        <v>1</v>
      </c>
      <c r="H103" s="206">
        <f t="shared" si="9"/>
        <v>0</v>
      </c>
      <c r="I103" s="207">
        <f t="shared" si="10"/>
        <v>1920</v>
      </c>
    </row>
    <row r="104" spans="1:12" x14ac:dyDescent="0.3">
      <c r="B104" s="219"/>
      <c r="C104" s="216"/>
      <c r="D104" s="221"/>
      <c r="E104" s="215"/>
      <c r="F104" s="216"/>
      <c r="G104" s="206"/>
      <c r="H104" s="196"/>
      <c r="I104" s="207"/>
    </row>
    <row r="105" spans="1:12" x14ac:dyDescent="0.3">
      <c r="B105" s="291" t="s">
        <v>386</v>
      </c>
      <c r="C105" s="216"/>
      <c r="D105" s="221"/>
      <c r="E105" s="215"/>
      <c r="F105" s="216"/>
      <c r="G105" s="206"/>
      <c r="H105" s="196"/>
      <c r="I105" s="207"/>
    </row>
    <row r="106" spans="1:12" x14ac:dyDescent="0.3">
      <c r="B106" s="219"/>
      <c r="C106" s="216"/>
      <c r="D106" s="221"/>
      <c r="E106" s="215"/>
      <c r="F106" s="216"/>
      <c r="G106" s="206">
        <f t="shared" si="11"/>
        <v>0</v>
      </c>
      <c r="H106" s="196">
        <f t="shared" si="9"/>
        <v>0</v>
      </c>
      <c r="I106" s="207">
        <f t="shared" si="10"/>
        <v>0</v>
      </c>
    </row>
    <row r="107" spans="1:12" s="224" customFormat="1" x14ac:dyDescent="0.3">
      <c r="A107" s="313"/>
      <c r="B107" s="218" t="s">
        <v>387</v>
      </c>
      <c r="C107" s="216">
        <v>1</v>
      </c>
      <c r="D107" s="221"/>
      <c r="E107" s="215">
        <v>220296.8</v>
      </c>
      <c r="F107" s="215">
        <v>1</v>
      </c>
      <c r="G107" s="311">
        <f t="shared" si="11"/>
        <v>1</v>
      </c>
      <c r="H107" s="311">
        <f t="shared" si="9"/>
        <v>0</v>
      </c>
      <c r="I107" s="312">
        <f t="shared" si="10"/>
        <v>220296.8</v>
      </c>
      <c r="J107" s="314"/>
      <c r="L107" s="315"/>
    </row>
    <row r="108" spans="1:12" x14ac:dyDescent="0.3">
      <c r="B108" s="219" t="s">
        <v>389</v>
      </c>
      <c r="C108" s="216">
        <v>1</v>
      </c>
      <c r="D108" s="221"/>
      <c r="E108" s="215">
        <v>9878.4</v>
      </c>
      <c r="F108" s="216">
        <v>1</v>
      </c>
      <c r="G108" s="206">
        <f t="shared" si="11"/>
        <v>1</v>
      </c>
      <c r="H108" s="206">
        <f t="shared" si="9"/>
        <v>0</v>
      </c>
      <c r="I108" s="207">
        <f t="shared" si="10"/>
        <v>9878.4</v>
      </c>
    </row>
    <row r="109" spans="1:12" x14ac:dyDescent="0.3">
      <c r="B109" s="219" t="s">
        <v>390</v>
      </c>
      <c r="C109" s="216">
        <v>1</v>
      </c>
      <c r="D109" s="221"/>
      <c r="E109" s="215">
        <v>13758.86</v>
      </c>
      <c r="F109" s="216">
        <v>1</v>
      </c>
      <c r="G109" s="206">
        <f t="shared" si="11"/>
        <v>1</v>
      </c>
      <c r="H109" s="206">
        <f t="shared" si="9"/>
        <v>0</v>
      </c>
      <c r="I109" s="207">
        <f t="shared" si="10"/>
        <v>13758.86</v>
      </c>
    </row>
    <row r="110" spans="1:12" x14ac:dyDescent="0.3">
      <c r="B110" s="219" t="s">
        <v>388</v>
      </c>
      <c r="C110" s="216">
        <v>1</v>
      </c>
      <c r="D110" s="221"/>
      <c r="E110" s="215">
        <v>46381.19</v>
      </c>
      <c r="F110" s="216">
        <v>1</v>
      </c>
      <c r="G110" s="206">
        <f t="shared" si="11"/>
        <v>1</v>
      </c>
      <c r="H110" s="206">
        <f t="shared" si="9"/>
        <v>0</v>
      </c>
      <c r="I110" s="207">
        <f t="shared" si="10"/>
        <v>46381.19</v>
      </c>
    </row>
    <row r="111" spans="1:12" x14ac:dyDescent="0.3">
      <c r="B111" s="219" t="s">
        <v>391</v>
      </c>
      <c r="C111" s="216">
        <v>1</v>
      </c>
      <c r="D111" s="221"/>
      <c r="E111" s="215">
        <v>19502.849999999999</v>
      </c>
      <c r="F111" s="216">
        <v>1</v>
      </c>
      <c r="G111" s="206">
        <f t="shared" si="11"/>
        <v>1</v>
      </c>
      <c r="H111" s="196">
        <f t="shared" si="9"/>
        <v>0</v>
      </c>
      <c r="I111" s="207">
        <f t="shared" si="10"/>
        <v>19502.849999999999</v>
      </c>
    </row>
    <row r="112" spans="1:12" x14ac:dyDescent="0.3">
      <c r="B112" s="219"/>
      <c r="C112" s="216">
        <v>1</v>
      </c>
      <c r="D112" s="221"/>
      <c r="E112" s="215"/>
      <c r="F112" s="216"/>
      <c r="G112" s="206">
        <f t="shared" si="11"/>
        <v>0</v>
      </c>
      <c r="H112" s="196">
        <f t="shared" si="9"/>
        <v>0</v>
      </c>
      <c r="I112" s="207">
        <f t="shared" si="10"/>
        <v>0</v>
      </c>
    </row>
    <row r="113" spans="2:9" x14ac:dyDescent="0.3">
      <c r="B113" s="223" t="s">
        <v>392</v>
      </c>
      <c r="C113" s="216">
        <v>1</v>
      </c>
      <c r="D113" s="221"/>
      <c r="E113" s="215"/>
      <c r="F113" s="216"/>
      <c r="G113" s="206">
        <f t="shared" si="11"/>
        <v>0</v>
      </c>
      <c r="H113" s="196">
        <f t="shared" si="9"/>
        <v>0</v>
      </c>
      <c r="I113" s="207">
        <f t="shared" si="10"/>
        <v>0</v>
      </c>
    </row>
    <row r="114" spans="2:9" x14ac:dyDescent="0.3">
      <c r="B114" s="219"/>
      <c r="C114" s="216">
        <v>1</v>
      </c>
      <c r="D114" s="221"/>
      <c r="E114" s="215"/>
      <c r="F114" s="216"/>
      <c r="G114" s="206">
        <f t="shared" si="11"/>
        <v>0</v>
      </c>
      <c r="H114" s="196">
        <f t="shared" si="9"/>
        <v>0</v>
      </c>
      <c r="I114" s="207">
        <f t="shared" si="10"/>
        <v>0</v>
      </c>
    </row>
    <row r="115" spans="2:9" x14ac:dyDescent="0.3">
      <c r="B115" s="219" t="s">
        <v>393</v>
      </c>
      <c r="C115" s="216">
        <v>1</v>
      </c>
      <c r="D115" s="221"/>
      <c r="E115" s="215">
        <v>33075</v>
      </c>
      <c r="F115" s="216">
        <v>1</v>
      </c>
      <c r="G115" s="206">
        <f t="shared" si="11"/>
        <v>1</v>
      </c>
      <c r="H115" s="196">
        <f t="shared" si="9"/>
        <v>0</v>
      </c>
      <c r="I115" s="207">
        <f t="shared" si="10"/>
        <v>33075</v>
      </c>
    </row>
    <row r="116" spans="2:9" x14ac:dyDescent="0.3">
      <c r="B116" s="219" t="s">
        <v>394</v>
      </c>
      <c r="C116" s="216">
        <v>1</v>
      </c>
      <c r="D116" s="221"/>
      <c r="E116" s="215">
        <v>23282.5</v>
      </c>
      <c r="F116" s="216">
        <v>1</v>
      </c>
      <c r="G116" s="206">
        <f t="shared" si="11"/>
        <v>1</v>
      </c>
      <c r="H116" s="196">
        <f t="shared" si="9"/>
        <v>0</v>
      </c>
      <c r="I116" s="207">
        <f t="shared" si="10"/>
        <v>23282.5</v>
      </c>
    </row>
    <row r="117" spans="2:9" x14ac:dyDescent="0.3">
      <c r="B117" s="219" t="s">
        <v>395</v>
      </c>
      <c r="C117" s="216">
        <v>1</v>
      </c>
      <c r="D117" s="221"/>
      <c r="E117" s="215">
        <v>23885.68</v>
      </c>
      <c r="F117" s="216">
        <v>1</v>
      </c>
      <c r="G117" s="206">
        <f t="shared" si="11"/>
        <v>1</v>
      </c>
      <c r="H117" s="196">
        <f t="shared" si="9"/>
        <v>0</v>
      </c>
      <c r="I117" s="207">
        <f t="shared" si="10"/>
        <v>23885.68</v>
      </c>
    </row>
    <row r="118" spans="2:9" ht="33" x14ac:dyDescent="0.3">
      <c r="B118" s="219" t="s">
        <v>396</v>
      </c>
      <c r="C118" s="216">
        <v>1</v>
      </c>
      <c r="D118" s="221"/>
      <c r="E118" s="215">
        <v>3248</v>
      </c>
      <c r="F118" s="216">
        <v>1</v>
      </c>
      <c r="G118" s="206">
        <f t="shared" si="11"/>
        <v>1</v>
      </c>
      <c r="H118" s="196">
        <f t="shared" si="9"/>
        <v>0</v>
      </c>
      <c r="I118" s="207">
        <f t="shared" si="10"/>
        <v>3248</v>
      </c>
    </row>
    <row r="119" spans="2:9" x14ac:dyDescent="0.3">
      <c r="B119" s="219" t="s">
        <v>397</v>
      </c>
      <c r="C119" s="216">
        <v>1</v>
      </c>
      <c r="D119" s="221"/>
      <c r="E119" s="215">
        <v>2702.28</v>
      </c>
      <c r="F119" s="216">
        <v>1</v>
      </c>
      <c r="G119" s="206">
        <f t="shared" si="11"/>
        <v>1</v>
      </c>
      <c r="H119" s="196">
        <f t="shared" si="9"/>
        <v>0</v>
      </c>
      <c r="I119" s="207">
        <f t="shared" si="10"/>
        <v>2702.28</v>
      </c>
    </row>
    <row r="120" spans="2:9" x14ac:dyDescent="0.3">
      <c r="B120" s="219" t="s">
        <v>398</v>
      </c>
      <c r="C120" s="216">
        <v>1</v>
      </c>
      <c r="D120" s="221"/>
      <c r="E120" s="215">
        <v>4435.2</v>
      </c>
      <c r="F120" s="216">
        <v>1</v>
      </c>
      <c r="G120" s="206">
        <f t="shared" si="11"/>
        <v>1</v>
      </c>
      <c r="H120" s="196">
        <f t="shared" si="9"/>
        <v>0</v>
      </c>
      <c r="I120" s="207">
        <f t="shared" si="10"/>
        <v>4435.2</v>
      </c>
    </row>
    <row r="121" spans="2:9" x14ac:dyDescent="0.3">
      <c r="B121" s="219" t="s">
        <v>399</v>
      </c>
      <c r="C121" s="216">
        <v>1</v>
      </c>
      <c r="D121" s="221"/>
      <c r="E121" s="215">
        <v>26689.11</v>
      </c>
      <c r="F121" s="216">
        <v>1</v>
      </c>
      <c r="G121" s="206">
        <f t="shared" si="11"/>
        <v>1</v>
      </c>
      <c r="H121" s="196">
        <f t="shared" si="9"/>
        <v>0</v>
      </c>
      <c r="I121" s="207">
        <f t="shared" si="10"/>
        <v>26689.11</v>
      </c>
    </row>
    <row r="122" spans="2:9" x14ac:dyDescent="0.3">
      <c r="B122" s="219" t="s">
        <v>400</v>
      </c>
      <c r="C122" s="216">
        <v>1</v>
      </c>
      <c r="D122" s="221"/>
      <c r="E122" s="215">
        <v>23452.799999999999</v>
      </c>
      <c r="F122" s="216">
        <v>1</v>
      </c>
      <c r="G122" s="206">
        <f t="shared" si="11"/>
        <v>1</v>
      </c>
      <c r="H122" s="196">
        <f t="shared" ref="H122:H202" si="12">D122*E122</f>
        <v>0</v>
      </c>
      <c r="I122" s="207">
        <f t="shared" ref="I122:I202" si="13">E122*G122</f>
        <v>23452.799999999999</v>
      </c>
    </row>
    <row r="123" spans="2:9" x14ac:dyDescent="0.3">
      <c r="B123" s="219" t="s">
        <v>401</v>
      </c>
      <c r="C123" s="216">
        <v>1</v>
      </c>
      <c r="D123" s="221"/>
      <c r="E123" s="215">
        <v>5575.36</v>
      </c>
      <c r="F123" s="216">
        <v>1</v>
      </c>
      <c r="G123" s="206">
        <f t="shared" si="11"/>
        <v>1</v>
      </c>
      <c r="H123" s="196">
        <f t="shared" si="12"/>
        <v>0</v>
      </c>
      <c r="I123" s="207">
        <f t="shared" si="13"/>
        <v>5575.36</v>
      </c>
    </row>
    <row r="124" spans="2:9" x14ac:dyDescent="0.3">
      <c r="B124" s="219" t="s">
        <v>402</v>
      </c>
      <c r="C124" s="216">
        <v>1</v>
      </c>
      <c r="D124" s="221"/>
      <c r="E124" s="215">
        <v>39643.519999999997</v>
      </c>
      <c r="F124" s="216">
        <v>1</v>
      </c>
      <c r="G124" s="206">
        <f t="shared" si="11"/>
        <v>1</v>
      </c>
      <c r="H124" s="196">
        <f t="shared" si="12"/>
        <v>0</v>
      </c>
      <c r="I124" s="207">
        <f t="shared" si="13"/>
        <v>39643.519999999997</v>
      </c>
    </row>
    <row r="125" spans="2:9" x14ac:dyDescent="0.3">
      <c r="B125" s="219" t="s">
        <v>403</v>
      </c>
      <c r="C125" s="216">
        <v>1</v>
      </c>
      <c r="D125" s="221"/>
      <c r="E125" s="215">
        <v>39166.400000000001</v>
      </c>
      <c r="F125" s="216">
        <v>1</v>
      </c>
      <c r="G125" s="206">
        <f t="shared" si="11"/>
        <v>1</v>
      </c>
      <c r="H125" s="196">
        <f t="shared" si="12"/>
        <v>0</v>
      </c>
      <c r="I125" s="207">
        <f t="shared" si="13"/>
        <v>39166.400000000001</v>
      </c>
    </row>
    <row r="126" spans="2:9" x14ac:dyDescent="0.3">
      <c r="B126" s="219" t="s">
        <v>404</v>
      </c>
      <c r="C126" s="216">
        <v>1</v>
      </c>
      <c r="D126" s="221"/>
      <c r="E126" s="215">
        <v>43580.52</v>
      </c>
      <c r="F126" s="216">
        <v>1</v>
      </c>
      <c r="G126" s="206">
        <f t="shared" si="11"/>
        <v>1</v>
      </c>
      <c r="H126" s="196">
        <f t="shared" si="12"/>
        <v>0</v>
      </c>
      <c r="I126" s="207">
        <f t="shared" si="13"/>
        <v>43580.52</v>
      </c>
    </row>
    <row r="127" spans="2:9" x14ac:dyDescent="0.3">
      <c r="B127" s="219" t="s">
        <v>405</v>
      </c>
      <c r="C127" s="216">
        <v>1</v>
      </c>
      <c r="D127" s="221"/>
      <c r="E127" s="215">
        <f>(1516.17/13391)*990934</f>
        <v>112196.58</v>
      </c>
      <c r="F127" s="216">
        <v>1</v>
      </c>
      <c r="G127" s="206">
        <f t="shared" si="11"/>
        <v>1</v>
      </c>
      <c r="H127" s="206">
        <f t="shared" si="12"/>
        <v>0</v>
      </c>
      <c r="I127" s="207">
        <f t="shared" si="13"/>
        <v>112196.58</v>
      </c>
    </row>
    <row r="128" spans="2:9" x14ac:dyDescent="0.3">
      <c r="B128" s="219"/>
      <c r="C128" s="217"/>
      <c r="D128" s="216"/>
      <c r="E128" s="215"/>
      <c r="F128" s="216"/>
      <c r="G128" s="206">
        <f t="shared" si="11"/>
        <v>0</v>
      </c>
      <c r="H128" s="196">
        <f>D128*E128</f>
        <v>0</v>
      </c>
      <c r="I128" s="207">
        <f t="shared" si="13"/>
        <v>0</v>
      </c>
    </row>
    <row r="129" spans="1:13" x14ac:dyDescent="0.3">
      <c r="B129" s="219"/>
      <c r="C129" s="217"/>
      <c r="D129" s="216"/>
      <c r="E129" s="215"/>
      <c r="F129" s="216"/>
      <c r="G129" s="206">
        <f t="shared" si="11"/>
        <v>0</v>
      </c>
      <c r="H129" s="196">
        <f t="shared" si="12"/>
        <v>0</v>
      </c>
      <c r="I129" s="207">
        <f t="shared" si="13"/>
        <v>0</v>
      </c>
    </row>
    <row r="130" spans="1:13" x14ac:dyDescent="0.3">
      <c r="B130" s="316" t="s">
        <v>406</v>
      </c>
      <c r="C130" s="216">
        <v>1</v>
      </c>
      <c r="D130" s="221"/>
      <c r="E130" s="216">
        <v>31235.200000000001</v>
      </c>
      <c r="F130" s="215">
        <v>1</v>
      </c>
      <c r="G130" s="206">
        <f t="shared" si="11"/>
        <v>1</v>
      </c>
      <c r="H130" s="196">
        <f t="shared" si="12"/>
        <v>0</v>
      </c>
      <c r="I130" s="207">
        <f t="shared" si="13"/>
        <v>31235.200000000001</v>
      </c>
      <c r="J130" s="207">
        <f t="shared" ref="J130:J144" si="14">F130*H130</f>
        <v>0</v>
      </c>
      <c r="K130" s="227"/>
      <c r="L130" s="209"/>
      <c r="M130" s="210"/>
    </row>
    <row r="131" spans="1:13" x14ac:dyDescent="0.3">
      <c r="B131" s="316" t="s">
        <v>417</v>
      </c>
      <c r="C131" s="216">
        <v>1</v>
      </c>
      <c r="D131" s="221"/>
      <c r="E131" s="216">
        <v>3418.8</v>
      </c>
      <c r="F131" s="215">
        <v>1</v>
      </c>
      <c r="G131" s="206">
        <f t="shared" si="11"/>
        <v>1</v>
      </c>
      <c r="H131" s="196">
        <f t="shared" si="12"/>
        <v>0</v>
      </c>
      <c r="I131" s="207">
        <f t="shared" si="13"/>
        <v>3418.8</v>
      </c>
      <c r="J131" s="207">
        <f t="shared" si="14"/>
        <v>0</v>
      </c>
      <c r="K131" s="227"/>
      <c r="L131" s="209"/>
      <c r="M131" s="210"/>
    </row>
    <row r="132" spans="1:13" x14ac:dyDescent="0.3">
      <c r="B132" s="316" t="s">
        <v>407</v>
      </c>
      <c r="C132" s="216">
        <v>1</v>
      </c>
      <c r="D132" s="221"/>
      <c r="E132" s="216">
        <f>43860-15000</f>
        <v>28860</v>
      </c>
      <c r="F132" s="215">
        <v>1</v>
      </c>
      <c r="G132" s="206">
        <f t="shared" si="11"/>
        <v>1</v>
      </c>
      <c r="H132" s="196">
        <f t="shared" si="12"/>
        <v>0</v>
      </c>
      <c r="I132" s="207">
        <f t="shared" si="13"/>
        <v>28860</v>
      </c>
      <c r="J132" s="207">
        <f t="shared" si="14"/>
        <v>0</v>
      </c>
      <c r="K132" s="227"/>
      <c r="L132" s="209"/>
      <c r="M132" s="210"/>
    </row>
    <row r="133" spans="1:13" x14ac:dyDescent="0.3">
      <c r="B133" s="316" t="s">
        <v>408</v>
      </c>
      <c r="C133" s="216">
        <v>1</v>
      </c>
      <c r="D133" s="221"/>
      <c r="E133" s="216">
        <v>2067.3743999999997</v>
      </c>
      <c r="F133" s="215">
        <v>1</v>
      </c>
      <c r="G133" s="206">
        <f t="shared" si="11"/>
        <v>1</v>
      </c>
      <c r="H133" s="196">
        <f t="shared" si="12"/>
        <v>0</v>
      </c>
      <c r="I133" s="207">
        <f t="shared" si="13"/>
        <v>2067.3743999999997</v>
      </c>
      <c r="J133" s="207">
        <f t="shared" si="14"/>
        <v>0</v>
      </c>
      <c r="K133" s="227"/>
      <c r="L133" s="209"/>
      <c r="M133" s="210"/>
    </row>
    <row r="134" spans="1:13" x14ac:dyDescent="0.3">
      <c r="B134" s="316" t="s">
        <v>409</v>
      </c>
      <c r="C134" s="216">
        <v>1</v>
      </c>
      <c r="D134" s="221"/>
      <c r="E134" s="216">
        <v>2236.64</v>
      </c>
      <c r="F134" s="215">
        <v>1</v>
      </c>
      <c r="G134" s="206">
        <f t="shared" si="11"/>
        <v>1</v>
      </c>
      <c r="H134" s="196">
        <f t="shared" si="12"/>
        <v>0</v>
      </c>
      <c r="I134" s="207">
        <f t="shared" si="13"/>
        <v>2236.64</v>
      </c>
      <c r="J134" s="207">
        <f t="shared" si="14"/>
        <v>0</v>
      </c>
      <c r="K134" s="227"/>
      <c r="L134" s="209"/>
      <c r="M134" s="210"/>
    </row>
    <row r="135" spans="1:13" x14ac:dyDescent="0.3">
      <c r="B135" s="316" t="s">
        <v>410</v>
      </c>
      <c r="C135" s="216">
        <v>1</v>
      </c>
      <c r="D135" s="221"/>
      <c r="E135" s="216">
        <v>20696</v>
      </c>
      <c r="F135" s="215">
        <v>1</v>
      </c>
      <c r="G135" s="206">
        <f t="shared" si="11"/>
        <v>1</v>
      </c>
      <c r="H135" s="196">
        <f t="shared" si="12"/>
        <v>0</v>
      </c>
      <c r="I135" s="207">
        <f t="shared" si="13"/>
        <v>20696</v>
      </c>
      <c r="J135" s="207">
        <f t="shared" si="14"/>
        <v>0</v>
      </c>
      <c r="K135" s="227"/>
      <c r="L135" s="209"/>
      <c r="M135" s="210"/>
    </row>
    <row r="136" spans="1:13" x14ac:dyDescent="0.3">
      <c r="B136" s="316" t="s">
        <v>411</v>
      </c>
      <c r="C136" s="216">
        <v>1</v>
      </c>
      <c r="D136" s="221"/>
      <c r="E136" s="216">
        <v>56474.94</v>
      </c>
      <c r="F136" s="215">
        <v>1</v>
      </c>
      <c r="G136" s="206">
        <f t="shared" si="11"/>
        <v>1</v>
      </c>
      <c r="H136" s="196">
        <f t="shared" si="12"/>
        <v>0</v>
      </c>
      <c r="I136" s="207">
        <f t="shared" si="13"/>
        <v>56474.94</v>
      </c>
      <c r="J136" s="207">
        <f t="shared" si="14"/>
        <v>0</v>
      </c>
      <c r="K136" s="227"/>
      <c r="L136" s="209"/>
      <c r="M136" s="210"/>
    </row>
    <row r="137" spans="1:13" x14ac:dyDescent="0.3">
      <c r="B137" s="316" t="s">
        <v>412</v>
      </c>
      <c r="C137" s="216">
        <v>1</v>
      </c>
      <c r="D137" s="221"/>
      <c r="E137" s="216">
        <v>6720</v>
      </c>
      <c r="F137" s="215">
        <v>1</v>
      </c>
      <c r="G137" s="206">
        <f t="shared" si="11"/>
        <v>1</v>
      </c>
      <c r="H137" s="196">
        <f t="shared" si="12"/>
        <v>0</v>
      </c>
      <c r="I137" s="207">
        <f t="shared" si="13"/>
        <v>6720</v>
      </c>
      <c r="J137" s="207">
        <f t="shared" si="14"/>
        <v>0</v>
      </c>
      <c r="K137" s="227"/>
      <c r="L137" s="209"/>
      <c r="M137" s="210"/>
    </row>
    <row r="138" spans="1:13" x14ac:dyDescent="0.3">
      <c r="B138" s="316" t="s">
        <v>413</v>
      </c>
      <c r="C138" s="216">
        <v>1</v>
      </c>
      <c r="D138" s="221"/>
      <c r="E138" s="216">
        <v>5285.5151999999998</v>
      </c>
      <c r="F138" s="215">
        <v>1</v>
      </c>
      <c r="G138" s="206">
        <f t="shared" si="11"/>
        <v>1</v>
      </c>
      <c r="H138" s="196">
        <f t="shared" si="12"/>
        <v>0</v>
      </c>
      <c r="I138" s="207">
        <f t="shared" si="13"/>
        <v>5285.5151999999998</v>
      </c>
      <c r="J138" s="207">
        <f t="shared" si="14"/>
        <v>0</v>
      </c>
      <c r="K138" s="227"/>
      <c r="L138" s="209"/>
      <c r="M138" s="210"/>
    </row>
    <row r="139" spans="1:13" x14ac:dyDescent="0.3">
      <c r="B139" s="316" t="s">
        <v>414</v>
      </c>
      <c r="C139" s="216">
        <v>1</v>
      </c>
      <c r="D139" s="221"/>
      <c r="E139" s="216">
        <v>90709.11</v>
      </c>
      <c r="F139" s="215">
        <v>1</v>
      </c>
      <c r="G139" s="206">
        <f t="shared" si="11"/>
        <v>1</v>
      </c>
      <c r="H139" s="196">
        <f t="shared" si="12"/>
        <v>0</v>
      </c>
      <c r="I139" s="207">
        <f t="shared" si="13"/>
        <v>90709.11</v>
      </c>
      <c r="J139" s="207">
        <f t="shared" si="14"/>
        <v>0</v>
      </c>
      <c r="K139" s="227"/>
      <c r="L139" s="209"/>
      <c r="M139" s="210"/>
    </row>
    <row r="140" spans="1:13" x14ac:dyDescent="0.3">
      <c r="B140" s="316" t="s">
        <v>415</v>
      </c>
      <c r="C140" s="216">
        <v>1</v>
      </c>
      <c r="D140" s="221"/>
      <c r="E140" s="216">
        <v>101992.8</v>
      </c>
      <c r="F140" s="215">
        <v>1</v>
      </c>
      <c r="G140" s="206">
        <f t="shared" si="11"/>
        <v>1</v>
      </c>
      <c r="H140" s="196">
        <f t="shared" si="12"/>
        <v>0</v>
      </c>
      <c r="I140" s="207">
        <f t="shared" si="13"/>
        <v>101992.8</v>
      </c>
      <c r="J140" s="207">
        <f t="shared" si="14"/>
        <v>0</v>
      </c>
      <c r="K140" s="227"/>
      <c r="L140" s="209"/>
      <c r="M140" s="210"/>
    </row>
    <row r="141" spans="1:13" x14ac:dyDescent="0.3">
      <c r="B141" s="316" t="s">
        <v>416</v>
      </c>
      <c r="C141" s="216">
        <v>1</v>
      </c>
      <c r="D141" s="221"/>
      <c r="E141" s="216">
        <v>26297.5</v>
      </c>
      <c r="F141" s="215">
        <v>1</v>
      </c>
      <c r="G141" s="206">
        <f t="shared" si="11"/>
        <v>1</v>
      </c>
      <c r="H141" s="196">
        <f t="shared" si="12"/>
        <v>0</v>
      </c>
      <c r="I141" s="207">
        <f t="shared" si="13"/>
        <v>26297.5</v>
      </c>
      <c r="J141" s="207">
        <f t="shared" si="14"/>
        <v>0</v>
      </c>
      <c r="K141" s="227"/>
      <c r="L141" s="209"/>
      <c r="M141" s="210"/>
    </row>
    <row r="142" spans="1:13" s="224" customFormat="1" x14ac:dyDescent="0.3">
      <c r="A142" s="313"/>
      <c r="B142" s="218" t="s">
        <v>387</v>
      </c>
      <c r="C142" s="216">
        <v>1</v>
      </c>
      <c r="D142" s="221"/>
      <c r="E142" s="215">
        <v>55074.29</v>
      </c>
      <c r="F142" s="215">
        <v>1</v>
      </c>
      <c r="G142" s="311">
        <f>D142+F142</f>
        <v>1</v>
      </c>
      <c r="H142" s="196">
        <f t="shared" si="12"/>
        <v>0</v>
      </c>
      <c r="I142" s="207">
        <f t="shared" si="13"/>
        <v>55074.29</v>
      </c>
      <c r="J142" s="314">
        <f t="shared" si="14"/>
        <v>0</v>
      </c>
      <c r="L142" s="315"/>
    </row>
    <row r="143" spans="1:13" x14ac:dyDescent="0.3">
      <c r="B143" s="219" t="s">
        <v>418</v>
      </c>
      <c r="C143" s="216">
        <v>1</v>
      </c>
      <c r="D143" s="221"/>
      <c r="E143" s="215">
        <f>347.5*72</f>
        <v>25020</v>
      </c>
      <c r="F143" s="216">
        <v>1</v>
      </c>
      <c r="G143" s="206">
        <f>D143+F143</f>
        <v>1</v>
      </c>
      <c r="H143" s="196">
        <f t="shared" si="12"/>
        <v>0</v>
      </c>
      <c r="I143" s="207">
        <f t="shared" si="13"/>
        <v>25020</v>
      </c>
      <c r="J143" s="227">
        <f t="shared" si="14"/>
        <v>0</v>
      </c>
    </row>
    <row r="144" spans="1:13" s="317" customFormat="1" x14ac:dyDescent="0.3">
      <c r="A144" s="325"/>
      <c r="B144" s="324" t="s">
        <v>420</v>
      </c>
      <c r="C144" s="216">
        <v>1</v>
      </c>
      <c r="D144" s="323"/>
      <c r="E144" s="322">
        <v>1926</v>
      </c>
      <c r="F144" s="321">
        <v>1</v>
      </c>
      <c r="G144" s="320">
        <f>D144+F144</f>
        <v>1</v>
      </c>
      <c r="H144" s="196">
        <f t="shared" si="12"/>
        <v>0</v>
      </c>
      <c r="I144" s="207">
        <f t="shared" si="13"/>
        <v>1926</v>
      </c>
      <c r="J144" s="319">
        <f t="shared" si="14"/>
        <v>0</v>
      </c>
      <c r="L144" s="318"/>
    </row>
    <row r="145" spans="1:12" s="317" customFormat="1" x14ac:dyDescent="0.3">
      <c r="A145" s="325"/>
      <c r="B145" s="324" t="s">
        <v>419</v>
      </c>
      <c r="C145" s="216">
        <v>1</v>
      </c>
      <c r="D145" s="323"/>
      <c r="E145" s="322">
        <v>2045.22</v>
      </c>
      <c r="F145" s="321">
        <v>1</v>
      </c>
      <c r="G145" s="320">
        <f>D145+F145</f>
        <v>1</v>
      </c>
      <c r="H145" s="196">
        <f t="shared" si="12"/>
        <v>0</v>
      </c>
      <c r="I145" s="207">
        <f t="shared" si="13"/>
        <v>2045.22</v>
      </c>
      <c r="J145" s="319"/>
      <c r="L145" s="318"/>
    </row>
    <row r="146" spans="1:12" x14ac:dyDescent="0.3">
      <c r="B146" s="219" t="s">
        <v>421</v>
      </c>
      <c r="C146" s="216">
        <v>1</v>
      </c>
      <c r="D146" s="221"/>
      <c r="E146" s="215">
        <v>18739.95</v>
      </c>
      <c r="F146" s="216">
        <v>1</v>
      </c>
      <c r="G146" s="206">
        <f t="shared" si="11"/>
        <v>1</v>
      </c>
      <c r="H146" s="196">
        <f t="shared" si="12"/>
        <v>0</v>
      </c>
      <c r="I146" s="207">
        <f t="shared" si="13"/>
        <v>18739.95</v>
      </c>
    </row>
    <row r="147" spans="1:12" x14ac:dyDescent="0.3">
      <c r="B147" s="219"/>
      <c r="C147" s="217"/>
      <c r="D147" s="221"/>
      <c r="E147" s="215"/>
      <c r="F147" s="216"/>
      <c r="G147" s="206">
        <f t="shared" si="11"/>
        <v>0</v>
      </c>
      <c r="H147" s="196">
        <f t="shared" si="12"/>
        <v>0</v>
      </c>
      <c r="I147" s="207">
        <f t="shared" si="13"/>
        <v>0</v>
      </c>
    </row>
    <row r="148" spans="1:12" x14ac:dyDescent="0.3">
      <c r="A148" s="326"/>
      <c r="B148" s="223" t="s">
        <v>422</v>
      </c>
      <c r="C148" s="217"/>
      <c r="D148" s="221"/>
      <c r="E148" s="215"/>
      <c r="F148" s="216"/>
      <c r="G148" s="206">
        <f t="shared" si="11"/>
        <v>0</v>
      </c>
      <c r="H148" s="196">
        <f t="shared" si="12"/>
        <v>0</v>
      </c>
      <c r="I148" s="207">
        <f t="shared" si="13"/>
        <v>0</v>
      </c>
    </row>
    <row r="149" spans="1:12" x14ac:dyDescent="0.3">
      <c r="A149" s="326"/>
      <c r="B149" s="219" t="s">
        <v>423</v>
      </c>
      <c r="C149" s="217">
        <v>1</v>
      </c>
      <c r="D149" s="221"/>
      <c r="E149" s="215">
        <v>4514.0928000000004</v>
      </c>
      <c r="F149" s="216">
        <v>1</v>
      </c>
      <c r="G149" s="206">
        <f t="shared" si="11"/>
        <v>1</v>
      </c>
      <c r="H149" s="196">
        <f t="shared" si="12"/>
        <v>0</v>
      </c>
      <c r="I149" s="207">
        <f t="shared" si="13"/>
        <v>4514.0928000000004</v>
      </c>
    </row>
    <row r="150" spans="1:12" x14ac:dyDescent="0.3">
      <c r="A150" s="326"/>
      <c r="B150" s="219" t="s">
        <v>424</v>
      </c>
      <c r="C150" s="217">
        <v>1</v>
      </c>
      <c r="D150" s="221"/>
      <c r="E150" s="215">
        <v>17696</v>
      </c>
      <c r="F150" s="216">
        <v>1</v>
      </c>
      <c r="G150" s="206">
        <f t="shared" si="11"/>
        <v>1</v>
      </c>
      <c r="H150" s="196">
        <f t="shared" si="12"/>
        <v>0</v>
      </c>
      <c r="I150" s="207">
        <f t="shared" si="13"/>
        <v>17696</v>
      </c>
    </row>
    <row r="151" spans="1:12" x14ac:dyDescent="0.3">
      <c r="A151" s="326"/>
      <c r="B151" s="219" t="s">
        <v>425</v>
      </c>
      <c r="C151" s="217">
        <v>1</v>
      </c>
      <c r="D151" s="221"/>
      <c r="E151" s="215">
        <v>18739.951999999997</v>
      </c>
      <c r="F151" s="216">
        <v>1</v>
      </c>
      <c r="G151" s="206">
        <f t="shared" si="11"/>
        <v>1</v>
      </c>
      <c r="H151" s="196">
        <f t="shared" si="12"/>
        <v>0</v>
      </c>
      <c r="I151" s="207">
        <f t="shared" si="13"/>
        <v>18739.951999999997</v>
      </c>
    </row>
    <row r="152" spans="1:12" x14ac:dyDescent="0.3">
      <c r="A152" s="326"/>
      <c r="B152" s="219" t="s">
        <v>426</v>
      </c>
      <c r="C152" s="217">
        <v>1</v>
      </c>
      <c r="D152" s="221"/>
      <c r="E152" s="215">
        <v>8744.75</v>
      </c>
      <c r="F152" s="216">
        <v>1</v>
      </c>
      <c r="G152" s="206">
        <f t="shared" si="11"/>
        <v>1</v>
      </c>
      <c r="H152" s="196">
        <f t="shared" si="12"/>
        <v>0</v>
      </c>
      <c r="I152" s="207">
        <f t="shared" si="13"/>
        <v>8744.75</v>
      </c>
    </row>
    <row r="153" spans="1:12" x14ac:dyDescent="0.3">
      <c r="A153" s="326"/>
      <c r="B153" s="219" t="s">
        <v>427</v>
      </c>
      <c r="C153" s="217">
        <v>1</v>
      </c>
      <c r="D153" s="221"/>
      <c r="E153" s="215">
        <v>35112</v>
      </c>
      <c r="F153" s="216">
        <v>1</v>
      </c>
      <c r="G153" s="206">
        <f t="shared" si="11"/>
        <v>1</v>
      </c>
      <c r="H153" s="196">
        <f t="shared" si="12"/>
        <v>0</v>
      </c>
      <c r="I153" s="207">
        <f t="shared" si="13"/>
        <v>35112</v>
      </c>
    </row>
    <row r="154" spans="1:12" x14ac:dyDescent="0.3">
      <c r="A154" s="326"/>
      <c r="B154" s="219" t="s">
        <v>428</v>
      </c>
      <c r="C154" s="217">
        <v>1</v>
      </c>
      <c r="D154" s="221"/>
      <c r="E154" s="215">
        <v>7266</v>
      </c>
      <c r="F154" s="216">
        <v>1</v>
      </c>
      <c r="G154" s="206">
        <f t="shared" si="11"/>
        <v>1</v>
      </c>
      <c r="H154" s="196">
        <f t="shared" si="12"/>
        <v>0</v>
      </c>
      <c r="I154" s="207">
        <f t="shared" si="13"/>
        <v>7266</v>
      </c>
    </row>
    <row r="155" spans="1:12" x14ac:dyDescent="0.3">
      <c r="A155" s="326"/>
      <c r="B155" s="219" t="s">
        <v>429</v>
      </c>
      <c r="C155" s="217">
        <v>1</v>
      </c>
      <c r="D155" s="221"/>
      <c r="E155" s="215">
        <v>13629.28</v>
      </c>
      <c r="F155" s="216">
        <v>1</v>
      </c>
      <c r="G155" s="206">
        <f t="shared" si="11"/>
        <v>1</v>
      </c>
      <c r="H155" s="196">
        <f t="shared" si="12"/>
        <v>0</v>
      </c>
      <c r="I155" s="207">
        <f t="shared" si="13"/>
        <v>13629.28</v>
      </c>
    </row>
    <row r="156" spans="1:12" x14ac:dyDescent="0.3">
      <c r="A156" s="326"/>
      <c r="B156" s="219" t="s">
        <v>430</v>
      </c>
      <c r="C156" s="217">
        <v>1</v>
      </c>
      <c r="D156" s="221"/>
      <c r="E156" s="215">
        <v>90709.119999999995</v>
      </c>
      <c r="F156" s="216">
        <v>1</v>
      </c>
      <c r="G156" s="206">
        <f t="shared" si="11"/>
        <v>1</v>
      </c>
      <c r="H156" s="196">
        <f t="shared" si="12"/>
        <v>0</v>
      </c>
      <c r="I156" s="207">
        <f t="shared" si="13"/>
        <v>90709.119999999995</v>
      </c>
    </row>
    <row r="157" spans="1:12" x14ac:dyDescent="0.3">
      <c r="A157" s="326"/>
      <c r="B157" s="219" t="s">
        <v>431</v>
      </c>
      <c r="C157" s="217">
        <v>1</v>
      </c>
      <c r="D157" s="221"/>
      <c r="E157" s="215">
        <v>7940.8</v>
      </c>
      <c r="F157" s="216">
        <v>1</v>
      </c>
      <c r="G157" s="206">
        <f t="shared" si="11"/>
        <v>1</v>
      </c>
      <c r="H157" s="196">
        <f t="shared" si="12"/>
        <v>0</v>
      </c>
      <c r="I157" s="207">
        <f t="shared" si="13"/>
        <v>7940.8</v>
      </c>
    </row>
    <row r="158" spans="1:12" x14ac:dyDescent="0.3">
      <c r="A158" s="326"/>
      <c r="B158" s="219" t="s">
        <v>432</v>
      </c>
      <c r="C158" s="217">
        <v>1</v>
      </c>
      <c r="D158" s="221"/>
      <c r="E158" s="215">
        <v>8923.0400000000009</v>
      </c>
      <c r="F158" s="216">
        <v>1</v>
      </c>
      <c r="G158" s="206">
        <f t="shared" si="11"/>
        <v>1</v>
      </c>
      <c r="H158" s="196">
        <f t="shared" si="12"/>
        <v>0</v>
      </c>
      <c r="I158" s="207">
        <f t="shared" si="13"/>
        <v>8923.0400000000009</v>
      </c>
    </row>
    <row r="159" spans="1:12" x14ac:dyDescent="0.3">
      <c r="A159" s="326"/>
      <c r="B159" s="219" t="s">
        <v>433</v>
      </c>
      <c r="C159" s="217">
        <v>1</v>
      </c>
      <c r="D159" s="221"/>
      <c r="E159" s="215">
        <v>29800</v>
      </c>
      <c r="F159" s="216">
        <v>1</v>
      </c>
      <c r="G159" s="206">
        <f t="shared" si="11"/>
        <v>1</v>
      </c>
      <c r="H159" s="196">
        <f t="shared" si="12"/>
        <v>0</v>
      </c>
      <c r="I159" s="207">
        <f t="shared" si="13"/>
        <v>29800</v>
      </c>
    </row>
    <row r="160" spans="1:12" x14ac:dyDescent="0.3">
      <c r="B160" s="219"/>
      <c r="C160" s="217"/>
      <c r="D160" s="221"/>
      <c r="E160" s="215"/>
      <c r="F160" s="216"/>
      <c r="G160" s="206">
        <f t="shared" si="11"/>
        <v>0</v>
      </c>
      <c r="H160" s="196">
        <f t="shared" si="12"/>
        <v>0</v>
      </c>
      <c r="I160" s="207">
        <f t="shared" si="13"/>
        <v>0</v>
      </c>
    </row>
    <row r="161" spans="1:9" x14ac:dyDescent="0.3">
      <c r="B161" s="223" t="s">
        <v>434</v>
      </c>
      <c r="C161" s="217"/>
      <c r="D161" s="221"/>
      <c r="E161" s="215"/>
      <c r="F161" s="216"/>
      <c r="G161" s="206">
        <f t="shared" si="11"/>
        <v>0</v>
      </c>
      <c r="H161" s="196">
        <f t="shared" si="12"/>
        <v>0</v>
      </c>
      <c r="I161" s="207">
        <f t="shared" si="13"/>
        <v>0</v>
      </c>
    </row>
    <row r="162" spans="1:9" x14ac:dyDescent="0.3">
      <c r="B162" s="219" t="s">
        <v>450</v>
      </c>
      <c r="C162" s="216"/>
      <c r="D162" s="221">
        <v>1</v>
      </c>
      <c r="E162" s="215">
        <v>25400</v>
      </c>
      <c r="F162" s="216"/>
      <c r="G162" s="206">
        <f t="shared" si="11"/>
        <v>1</v>
      </c>
      <c r="H162" s="196">
        <f t="shared" si="12"/>
        <v>25400</v>
      </c>
      <c r="I162" s="207">
        <f t="shared" si="13"/>
        <v>25400</v>
      </c>
    </row>
    <row r="163" spans="1:9" x14ac:dyDescent="0.3">
      <c r="A163" s="326"/>
      <c r="B163" s="219" t="s">
        <v>435</v>
      </c>
      <c r="C163" s="217"/>
      <c r="D163" s="221">
        <v>1</v>
      </c>
      <c r="E163" s="215">
        <v>12271.84</v>
      </c>
      <c r="F163" s="216"/>
      <c r="G163" s="206">
        <f t="shared" si="11"/>
        <v>1</v>
      </c>
      <c r="H163" s="206">
        <f t="shared" si="12"/>
        <v>12271.84</v>
      </c>
      <c r="I163" s="207">
        <f t="shared" si="13"/>
        <v>12271.84</v>
      </c>
    </row>
    <row r="164" spans="1:9" x14ac:dyDescent="0.3">
      <c r="A164" s="326"/>
      <c r="B164" s="219" t="s">
        <v>436</v>
      </c>
      <c r="C164" s="217"/>
      <c r="D164" s="221">
        <v>1</v>
      </c>
      <c r="E164" s="215">
        <v>13496</v>
      </c>
      <c r="F164" s="216"/>
      <c r="G164" s="206">
        <f t="shared" si="11"/>
        <v>1</v>
      </c>
      <c r="H164" s="206">
        <f t="shared" si="12"/>
        <v>13496</v>
      </c>
      <c r="I164" s="207">
        <f t="shared" si="13"/>
        <v>13496</v>
      </c>
    </row>
    <row r="165" spans="1:9" x14ac:dyDescent="0.3">
      <c r="A165" s="326"/>
      <c r="B165" s="219" t="s">
        <v>437</v>
      </c>
      <c r="C165" s="217"/>
      <c r="D165" s="221">
        <v>1</v>
      </c>
      <c r="E165" s="215">
        <v>2619.83</v>
      </c>
      <c r="F165" s="216"/>
      <c r="G165" s="206">
        <f t="shared" si="11"/>
        <v>1</v>
      </c>
      <c r="H165" s="206">
        <f t="shared" si="12"/>
        <v>2619.83</v>
      </c>
      <c r="I165" s="207">
        <f t="shared" si="13"/>
        <v>2619.83</v>
      </c>
    </row>
    <row r="166" spans="1:9" x14ac:dyDescent="0.3">
      <c r="A166" s="326"/>
      <c r="B166" s="219" t="s">
        <v>438</v>
      </c>
      <c r="C166" s="217"/>
      <c r="D166" s="221">
        <v>1</v>
      </c>
      <c r="E166" s="215">
        <v>25543.68</v>
      </c>
      <c r="F166" s="216"/>
      <c r="G166" s="206">
        <f t="shared" si="11"/>
        <v>1</v>
      </c>
      <c r="H166" s="206">
        <f t="shared" si="12"/>
        <v>25543.68</v>
      </c>
      <c r="I166" s="207">
        <f t="shared" si="13"/>
        <v>25543.68</v>
      </c>
    </row>
    <row r="167" spans="1:9" x14ac:dyDescent="0.3">
      <c r="A167" s="326"/>
      <c r="B167" s="219" t="s">
        <v>439</v>
      </c>
      <c r="C167" s="217"/>
      <c r="D167" s="221">
        <v>1</v>
      </c>
      <c r="E167" s="215">
        <v>15981.92</v>
      </c>
      <c r="F167" s="216"/>
      <c r="G167" s="206">
        <f t="shared" si="11"/>
        <v>1</v>
      </c>
      <c r="H167" s="206">
        <f t="shared" si="12"/>
        <v>15981.92</v>
      </c>
      <c r="I167" s="207">
        <f t="shared" si="13"/>
        <v>15981.92</v>
      </c>
    </row>
    <row r="168" spans="1:9" x14ac:dyDescent="0.3">
      <c r="A168" s="326"/>
      <c r="B168" s="219" t="s">
        <v>440</v>
      </c>
      <c r="C168" s="217"/>
      <c r="D168" s="221">
        <v>1</v>
      </c>
      <c r="E168" s="215">
        <v>48300</v>
      </c>
      <c r="F168" s="216"/>
      <c r="G168" s="206">
        <f t="shared" si="11"/>
        <v>1</v>
      </c>
      <c r="H168" s="206">
        <f t="shared" si="12"/>
        <v>48300</v>
      </c>
      <c r="I168" s="207">
        <f t="shared" si="13"/>
        <v>48300</v>
      </c>
    </row>
    <row r="169" spans="1:9" ht="33" x14ac:dyDescent="0.3">
      <c r="A169" s="326"/>
      <c r="B169" s="219" t="s">
        <v>441</v>
      </c>
      <c r="C169" s="217"/>
      <c r="D169" s="221">
        <v>1</v>
      </c>
      <c r="E169" s="215">
        <v>87610</v>
      </c>
      <c r="F169" s="216"/>
      <c r="G169" s="206">
        <f t="shared" si="11"/>
        <v>1</v>
      </c>
      <c r="H169" s="206">
        <f t="shared" si="12"/>
        <v>87610</v>
      </c>
      <c r="I169" s="207">
        <f t="shared" si="13"/>
        <v>87610</v>
      </c>
    </row>
    <row r="170" spans="1:9" x14ac:dyDescent="0.3">
      <c r="A170" s="326"/>
      <c r="B170" s="219" t="s">
        <v>442</v>
      </c>
      <c r="C170" s="217"/>
      <c r="D170" s="221">
        <v>1</v>
      </c>
      <c r="E170" s="215">
        <v>27395.200000000001</v>
      </c>
      <c r="F170" s="216"/>
      <c r="G170" s="206">
        <f t="shared" si="11"/>
        <v>1</v>
      </c>
      <c r="H170" s="206">
        <f t="shared" si="12"/>
        <v>27395.200000000001</v>
      </c>
      <c r="I170" s="207">
        <f t="shared" si="13"/>
        <v>27395.200000000001</v>
      </c>
    </row>
    <row r="171" spans="1:9" x14ac:dyDescent="0.3">
      <c r="A171" s="326"/>
      <c r="B171" s="219" t="s">
        <v>443</v>
      </c>
      <c r="C171" s="217"/>
      <c r="D171" s="221">
        <v>1</v>
      </c>
      <c r="E171" s="215">
        <v>49683.199999999997</v>
      </c>
      <c r="F171" s="216"/>
      <c r="G171" s="206">
        <f t="shared" si="11"/>
        <v>1</v>
      </c>
      <c r="H171" s="206">
        <f t="shared" si="12"/>
        <v>49683.199999999997</v>
      </c>
      <c r="I171" s="207">
        <f t="shared" si="13"/>
        <v>49683.199999999997</v>
      </c>
    </row>
    <row r="172" spans="1:9" x14ac:dyDescent="0.3">
      <c r="A172" s="326"/>
      <c r="B172" s="219" t="s">
        <v>444</v>
      </c>
      <c r="C172" s="217"/>
      <c r="D172" s="221">
        <v>1</v>
      </c>
      <c r="E172" s="215">
        <v>42033.599999999999</v>
      </c>
      <c r="F172" s="216"/>
      <c r="G172" s="206">
        <f t="shared" si="11"/>
        <v>1</v>
      </c>
      <c r="H172" s="206">
        <f t="shared" si="12"/>
        <v>42033.599999999999</v>
      </c>
      <c r="I172" s="207">
        <f t="shared" si="13"/>
        <v>42033.599999999999</v>
      </c>
    </row>
    <row r="173" spans="1:9" x14ac:dyDescent="0.3">
      <c r="A173" s="326"/>
      <c r="B173" s="219" t="s">
        <v>445</v>
      </c>
      <c r="C173" s="217"/>
      <c r="D173" s="221">
        <v>1</v>
      </c>
      <c r="E173" s="215">
        <v>2386</v>
      </c>
      <c r="F173" s="216"/>
      <c r="G173" s="206">
        <f t="shared" si="11"/>
        <v>1</v>
      </c>
      <c r="H173" s="206">
        <f t="shared" si="12"/>
        <v>2386</v>
      </c>
      <c r="I173" s="207">
        <f t="shared" si="13"/>
        <v>2386</v>
      </c>
    </row>
    <row r="174" spans="1:9" x14ac:dyDescent="0.3">
      <c r="A174" s="326"/>
      <c r="B174" s="219" t="s">
        <v>446</v>
      </c>
      <c r="C174" s="217"/>
      <c r="D174" s="221">
        <v>1</v>
      </c>
      <c r="E174" s="215">
        <v>12465.39</v>
      </c>
      <c r="F174" s="216"/>
      <c r="G174" s="206">
        <f t="shared" ref="G174:G180" si="15">D174+F174</f>
        <v>1</v>
      </c>
      <c r="H174" s="206">
        <f t="shared" si="12"/>
        <v>12465.39</v>
      </c>
      <c r="I174" s="207">
        <f t="shared" si="13"/>
        <v>12465.39</v>
      </c>
    </row>
    <row r="175" spans="1:9" x14ac:dyDescent="0.3">
      <c r="A175" s="326"/>
      <c r="B175" s="219" t="s">
        <v>447</v>
      </c>
      <c r="C175" s="217"/>
      <c r="D175" s="221">
        <v>1</v>
      </c>
      <c r="E175" s="215">
        <v>15120</v>
      </c>
      <c r="F175" s="216"/>
      <c r="G175" s="206">
        <f t="shared" si="15"/>
        <v>1</v>
      </c>
      <c r="H175" s="206">
        <f t="shared" si="12"/>
        <v>15120</v>
      </c>
      <c r="I175" s="207">
        <f t="shared" si="13"/>
        <v>15120</v>
      </c>
    </row>
    <row r="176" spans="1:9" x14ac:dyDescent="0.3">
      <c r="A176" s="326"/>
      <c r="B176" s="219" t="s">
        <v>448</v>
      </c>
      <c r="C176" s="217"/>
      <c r="D176" s="221">
        <v>1</v>
      </c>
      <c r="E176" s="215">
        <v>17088.36</v>
      </c>
      <c r="F176" s="216"/>
      <c r="G176" s="206">
        <f t="shared" si="15"/>
        <v>1</v>
      </c>
      <c r="H176" s="206">
        <f t="shared" si="12"/>
        <v>17088.36</v>
      </c>
      <c r="I176" s="207">
        <f t="shared" si="13"/>
        <v>17088.36</v>
      </c>
    </row>
    <row r="177" spans="1:9" x14ac:dyDescent="0.3">
      <c r="A177" s="326"/>
      <c r="B177" s="219" t="s">
        <v>449</v>
      </c>
      <c r="C177" s="217"/>
      <c r="D177" s="221">
        <v>1</v>
      </c>
      <c r="E177" s="215">
        <v>24667.5</v>
      </c>
      <c r="F177" s="216"/>
      <c r="G177" s="206">
        <f t="shared" si="15"/>
        <v>1</v>
      </c>
      <c r="H177" s="206">
        <f t="shared" si="12"/>
        <v>24667.5</v>
      </c>
      <c r="I177" s="207">
        <f t="shared" si="13"/>
        <v>24667.5</v>
      </c>
    </row>
    <row r="178" spans="1:9" x14ac:dyDescent="0.3">
      <c r="A178" s="326"/>
      <c r="B178" s="219" t="s">
        <v>452</v>
      </c>
      <c r="C178" s="217"/>
      <c r="D178" s="221">
        <v>1</v>
      </c>
      <c r="E178" s="215">
        <v>65350</v>
      </c>
      <c r="F178" s="216"/>
      <c r="G178" s="206">
        <f t="shared" si="15"/>
        <v>1</v>
      </c>
      <c r="H178" s="206">
        <f t="shared" si="12"/>
        <v>65350</v>
      </c>
      <c r="I178" s="207">
        <f t="shared" si="13"/>
        <v>65350</v>
      </c>
    </row>
    <row r="179" spans="1:9" x14ac:dyDescent="0.3">
      <c r="A179" s="326"/>
      <c r="B179" s="219" t="s">
        <v>451</v>
      </c>
      <c r="C179" s="217"/>
      <c r="D179" s="221">
        <v>1</v>
      </c>
      <c r="E179" s="215">
        <v>50789.919999999998</v>
      </c>
      <c r="F179" s="216"/>
      <c r="G179" s="206">
        <f t="shared" si="15"/>
        <v>1</v>
      </c>
      <c r="H179" s="206">
        <f t="shared" si="12"/>
        <v>50789.919999999998</v>
      </c>
      <c r="I179" s="207">
        <f t="shared" si="13"/>
        <v>50789.919999999998</v>
      </c>
    </row>
    <row r="180" spans="1:9" x14ac:dyDescent="0.3">
      <c r="A180" s="326"/>
      <c r="B180" s="219" t="s">
        <v>453</v>
      </c>
      <c r="C180" s="217"/>
      <c r="D180" s="221">
        <v>1</v>
      </c>
      <c r="E180" s="215">
        <v>9660</v>
      </c>
      <c r="F180" s="216"/>
      <c r="G180" s="206">
        <f t="shared" si="15"/>
        <v>1</v>
      </c>
      <c r="H180" s="206">
        <f t="shared" si="12"/>
        <v>9660</v>
      </c>
      <c r="I180" s="207">
        <f t="shared" si="13"/>
        <v>9660</v>
      </c>
    </row>
    <row r="181" spans="1:9" x14ac:dyDescent="0.3">
      <c r="B181" s="219"/>
      <c r="C181" s="217"/>
      <c r="D181" s="221"/>
      <c r="E181" s="215"/>
      <c r="F181" s="216"/>
      <c r="G181" s="206">
        <f t="shared" ref="G181:G239" si="16">D181+F181</f>
        <v>0</v>
      </c>
      <c r="H181" s="196">
        <f t="shared" si="12"/>
        <v>0</v>
      </c>
      <c r="I181" s="207">
        <f t="shared" si="13"/>
        <v>0</v>
      </c>
    </row>
    <row r="182" spans="1:9" x14ac:dyDescent="0.3">
      <c r="B182" s="223" t="s">
        <v>454</v>
      </c>
      <c r="C182" s="217"/>
      <c r="D182" s="221"/>
      <c r="E182" s="215"/>
      <c r="F182" s="216"/>
      <c r="G182" s="206">
        <f t="shared" si="16"/>
        <v>0</v>
      </c>
      <c r="H182" s="196">
        <f t="shared" si="12"/>
        <v>0</v>
      </c>
      <c r="I182" s="207">
        <f t="shared" si="13"/>
        <v>0</v>
      </c>
    </row>
    <row r="183" spans="1:9" x14ac:dyDescent="0.3">
      <c r="B183" s="219" t="s">
        <v>457</v>
      </c>
      <c r="C183" s="217"/>
      <c r="D183" s="221"/>
      <c r="E183" s="215">
        <v>151144</v>
      </c>
      <c r="F183" s="216"/>
      <c r="G183" s="206">
        <f>D183+F183</f>
        <v>0</v>
      </c>
      <c r="H183" s="206">
        <f>D183*E183</f>
        <v>0</v>
      </c>
      <c r="I183" s="207">
        <f>E183*G183</f>
        <v>0</v>
      </c>
    </row>
    <row r="184" spans="1:9" x14ac:dyDescent="0.3">
      <c r="B184" s="219" t="s">
        <v>455</v>
      </c>
      <c r="C184" s="217"/>
      <c r="D184" s="221"/>
      <c r="E184" s="215">
        <v>88894.399999999994</v>
      </c>
      <c r="F184" s="216"/>
      <c r="G184" s="206">
        <f>D184+F184</f>
        <v>0</v>
      </c>
      <c r="H184" s="206">
        <f>D184*E184</f>
        <v>0</v>
      </c>
      <c r="I184" s="207">
        <f>E184*G184</f>
        <v>0</v>
      </c>
    </row>
    <row r="185" spans="1:9" ht="33" x14ac:dyDescent="0.3">
      <c r="B185" s="219" t="s">
        <v>456</v>
      </c>
      <c r="C185" s="217"/>
      <c r="D185" s="221"/>
      <c r="E185" s="215">
        <v>24468.799999999999</v>
      </c>
      <c r="F185" s="216"/>
      <c r="G185" s="206">
        <f t="shared" si="16"/>
        <v>0</v>
      </c>
      <c r="H185" s="196">
        <f t="shared" si="12"/>
        <v>0</v>
      </c>
      <c r="I185" s="207">
        <f t="shared" si="13"/>
        <v>0</v>
      </c>
    </row>
    <row r="186" spans="1:9" x14ac:dyDescent="0.3">
      <c r="B186" s="219" t="s">
        <v>459</v>
      </c>
      <c r="C186" s="217"/>
      <c r="D186" s="221"/>
      <c r="E186" s="215">
        <v>66074.399999999994</v>
      </c>
      <c r="F186" s="216"/>
      <c r="G186" s="206">
        <f>D186+F186</f>
        <v>0</v>
      </c>
      <c r="H186" s="196">
        <f>D186*E186</f>
        <v>0</v>
      </c>
      <c r="I186" s="207">
        <f>E186*G186</f>
        <v>0</v>
      </c>
    </row>
    <row r="187" spans="1:9" x14ac:dyDescent="0.3">
      <c r="B187" s="219" t="s">
        <v>458</v>
      </c>
      <c r="C187" s="217"/>
      <c r="D187" s="221"/>
      <c r="E187" s="215">
        <v>39615</v>
      </c>
      <c r="F187" s="216"/>
      <c r="G187" s="206">
        <f t="shared" si="16"/>
        <v>0</v>
      </c>
      <c r="H187" s="196">
        <f t="shared" si="12"/>
        <v>0</v>
      </c>
      <c r="I187" s="207">
        <f t="shared" si="13"/>
        <v>0</v>
      </c>
    </row>
    <row r="188" spans="1:9" x14ac:dyDescent="0.3">
      <c r="B188" s="219"/>
      <c r="C188" s="217"/>
      <c r="D188" s="221"/>
      <c r="E188" s="215"/>
      <c r="F188" s="216"/>
      <c r="G188" s="206">
        <f t="shared" si="16"/>
        <v>0</v>
      </c>
      <c r="H188" s="196">
        <f t="shared" si="12"/>
        <v>0</v>
      </c>
      <c r="I188" s="207">
        <f t="shared" si="13"/>
        <v>0</v>
      </c>
    </row>
    <row r="189" spans="1:9" x14ac:dyDescent="0.3">
      <c r="B189" s="219"/>
      <c r="C189" s="217"/>
      <c r="D189" s="221"/>
      <c r="E189" s="215">
        <f>SUM(E183:E188)</f>
        <v>370196.6</v>
      </c>
      <c r="F189" s="216"/>
      <c r="G189" s="206">
        <f t="shared" si="16"/>
        <v>0</v>
      </c>
      <c r="H189" s="196">
        <f t="shared" si="12"/>
        <v>0</v>
      </c>
      <c r="I189" s="207">
        <f t="shared" si="13"/>
        <v>0</v>
      </c>
    </row>
    <row r="190" spans="1:9" x14ac:dyDescent="0.3">
      <c r="B190" s="219"/>
      <c r="C190" s="217"/>
      <c r="D190" s="221"/>
      <c r="E190" s="215"/>
      <c r="F190" s="216"/>
      <c r="G190" s="206">
        <f t="shared" si="16"/>
        <v>0</v>
      </c>
      <c r="H190" s="196">
        <f t="shared" si="12"/>
        <v>0</v>
      </c>
      <c r="I190" s="207">
        <f t="shared" si="13"/>
        <v>0</v>
      </c>
    </row>
    <row r="191" spans="1:9" x14ac:dyDescent="0.3">
      <c r="B191" s="219"/>
      <c r="C191" s="217"/>
      <c r="D191" s="221"/>
      <c r="E191" s="215"/>
      <c r="F191" s="216"/>
      <c r="G191" s="206">
        <f t="shared" si="16"/>
        <v>0</v>
      </c>
      <c r="H191" s="196">
        <f t="shared" si="12"/>
        <v>0</v>
      </c>
      <c r="I191" s="207">
        <f t="shared" si="13"/>
        <v>0</v>
      </c>
    </row>
    <row r="192" spans="1:9" x14ac:dyDescent="0.3">
      <c r="B192" s="219"/>
      <c r="C192" s="217"/>
      <c r="D192" s="221"/>
      <c r="E192" s="215"/>
      <c r="F192" s="216"/>
      <c r="G192" s="206">
        <f t="shared" si="16"/>
        <v>0</v>
      </c>
      <c r="H192" s="196">
        <f t="shared" si="12"/>
        <v>0</v>
      </c>
      <c r="I192" s="207">
        <f t="shared" si="13"/>
        <v>0</v>
      </c>
    </row>
    <row r="193" spans="2:9" x14ac:dyDescent="0.3">
      <c r="B193" s="219"/>
      <c r="C193" s="217"/>
      <c r="D193" s="221"/>
      <c r="E193" s="215"/>
      <c r="F193" s="216"/>
      <c r="G193" s="206">
        <f t="shared" si="16"/>
        <v>0</v>
      </c>
      <c r="H193" s="196">
        <f t="shared" si="12"/>
        <v>0</v>
      </c>
      <c r="I193" s="207">
        <f t="shared" si="13"/>
        <v>0</v>
      </c>
    </row>
    <row r="194" spans="2:9" x14ac:dyDescent="0.3">
      <c r="B194" s="219"/>
      <c r="C194" s="217"/>
      <c r="D194" s="221"/>
      <c r="E194" s="215"/>
      <c r="F194" s="216"/>
      <c r="G194" s="206">
        <f t="shared" si="16"/>
        <v>0</v>
      </c>
      <c r="H194" s="196">
        <f t="shared" si="12"/>
        <v>0</v>
      </c>
      <c r="I194" s="207">
        <f t="shared" si="13"/>
        <v>0</v>
      </c>
    </row>
    <row r="195" spans="2:9" x14ac:dyDescent="0.3">
      <c r="B195" s="219"/>
      <c r="C195" s="217"/>
      <c r="D195" s="221"/>
      <c r="E195" s="215"/>
      <c r="F195" s="216"/>
      <c r="G195" s="206">
        <f t="shared" si="16"/>
        <v>0</v>
      </c>
      <c r="H195" s="196">
        <f t="shared" si="12"/>
        <v>0</v>
      </c>
      <c r="I195" s="207">
        <f t="shared" si="13"/>
        <v>0</v>
      </c>
    </row>
    <row r="196" spans="2:9" x14ac:dyDescent="0.3">
      <c r="B196" s="219"/>
      <c r="C196" s="217"/>
      <c r="D196" s="221"/>
      <c r="E196" s="215"/>
      <c r="F196" s="216"/>
      <c r="G196" s="206">
        <f t="shared" si="16"/>
        <v>0</v>
      </c>
      <c r="H196" s="196">
        <f t="shared" si="12"/>
        <v>0</v>
      </c>
      <c r="I196" s="207">
        <f t="shared" si="13"/>
        <v>0</v>
      </c>
    </row>
    <row r="197" spans="2:9" x14ac:dyDescent="0.3">
      <c r="B197" s="219"/>
      <c r="C197" s="217"/>
      <c r="D197" s="221"/>
      <c r="E197" s="215"/>
      <c r="F197" s="216"/>
      <c r="G197" s="206">
        <f t="shared" si="16"/>
        <v>0</v>
      </c>
      <c r="H197" s="196">
        <f t="shared" si="12"/>
        <v>0</v>
      </c>
      <c r="I197" s="207">
        <f t="shared" si="13"/>
        <v>0</v>
      </c>
    </row>
    <row r="198" spans="2:9" x14ac:dyDescent="0.3">
      <c r="B198" s="219"/>
      <c r="C198" s="217"/>
      <c r="D198" s="221"/>
      <c r="E198" s="215"/>
      <c r="F198" s="216"/>
      <c r="G198" s="206">
        <f t="shared" si="16"/>
        <v>0</v>
      </c>
      <c r="H198" s="196">
        <f t="shared" si="12"/>
        <v>0</v>
      </c>
      <c r="I198" s="207">
        <f t="shared" si="13"/>
        <v>0</v>
      </c>
    </row>
    <row r="199" spans="2:9" x14ac:dyDescent="0.3">
      <c r="B199" s="219"/>
      <c r="C199" s="217"/>
      <c r="D199" s="221"/>
      <c r="E199" s="215"/>
      <c r="F199" s="216"/>
      <c r="G199" s="206">
        <f t="shared" si="16"/>
        <v>0</v>
      </c>
      <c r="H199" s="196">
        <f t="shared" si="12"/>
        <v>0</v>
      </c>
      <c r="I199" s="207">
        <f t="shared" si="13"/>
        <v>0</v>
      </c>
    </row>
    <row r="200" spans="2:9" x14ac:dyDescent="0.3">
      <c r="B200" s="219"/>
      <c r="C200" s="217"/>
      <c r="D200" s="221"/>
      <c r="E200" s="215"/>
      <c r="F200" s="216"/>
      <c r="G200" s="206">
        <f t="shared" si="16"/>
        <v>0</v>
      </c>
      <c r="H200" s="196">
        <f t="shared" si="12"/>
        <v>0</v>
      </c>
      <c r="I200" s="207">
        <f t="shared" si="13"/>
        <v>0</v>
      </c>
    </row>
    <row r="201" spans="2:9" x14ac:dyDescent="0.3">
      <c r="B201" s="219"/>
      <c r="C201" s="217"/>
      <c r="D201" s="221"/>
      <c r="E201" s="215"/>
      <c r="F201" s="216"/>
      <c r="G201" s="206">
        <f t="shared" si="16"/>
        <v>0</v>
      </c>
      <c r="H201" s="196">
        <f t="shared" si="12"/>
        <v>0</v>
      </c>
      <c r="I201" s="207">
        <f t="shared" si="13"/>
        <v>0</v>
      </c>
    </row>
    <row r="202" spans="2:9" x14ac:dyDescent="0.3">
      <c r="B202" s="219"/>
      <c r="C202" s="217"/>
      <c r="D202" s="221"/>
      <c r="E202" s="215"/>
      <c r="F202" s="216"/>
      <c r="G202" s="206">
        <f t="shared" si="16"/>
        <v>0</v>
      </c>
      <c r="H202" s="196">
        <f t="shared" si="12"/>
        <v>0</v>
      </c>
      <c r="I202" s="207">
        <f t="shared" si="13"/>
        <v>0</v>
      </c>
    </row>
    <row r="203" spans="2:9" x14ac:dyDescent="0.3">
      <c r="B203" s="219"/>
      <c r="C203" s="217"/>
      <c r="D203" s="221"/>
      <c r="E203" s="215"/>
      <c r="F203" s="216"/>
      <c r="G203" s="206">
        <f t="shared" si="16"/>
        <v>0</v>
      </c>
      <c r="H203" s="196">
        <f t="shared" ref="H203:H266" si="17">D203*E203</f>
        <v>0</v>
      </c>
      <c r="I203" s="207">
        <f t="shared" ref="I203:I266" si="18">E203*G203</f>
        <v>0</v>
      </c>
    </row>
    <row r="204" spans="2:9" x14ac:dyDescent="0.3">
      <c r="B204" s="219"/>
      <c r="C204" s="217"/>
      <c r="D204" s="221"/>
      <c r="E204" s="215"/>
      <c r="F204" s="216"/>
      <c r="G204" s="206">
        <f t="shared" si="16"/>
        <v>0</v>
      </c>
      <c r="H204" s="196">
        <f t="shared" si="17"/>
        <v>0</v>
      </c>
      <c r="I204" s="207">
        <f t="shared" si="18"/>
        <v>0</v>
      </c>
    </row>
    <row r="205" spans="2:9" x14ac:dyDescent="0.3">
      <c r="B205" s="219"/>
      <c r="C205" s="217"/>
      <c r="D205" s="221"/>
      <c r="E205" s="215"/>
      <c r="F205" s="216"/>
      <c r="G205" s="206">
        <f t="shared" si="16"/>
        <v>0</v>
      </c>
      <c r="H205" s="196">
        <f t="shared" si="17"/>
        <v>0</v>
      </c>
      <c r="I205" s="207">
        <f t="shared" si="18"/>
        <v>0</v>
      </c>
    </row>
    <row r="206" spans="2:9" x14ac:dyDescent="0.3">
      <c r="B206" s="219"/>
      <c r="C206" s="217"/>
      <c r="D206" s="221"/>
      <c r="E206" s="215"/>
      <c r="F206" s="216"/>
      <c r="G206" s="206">
        <f t="shared" si="16"/>
        <v>0</v>
      </c>
      <c r="H206" s="196">
        <f t="shared" si="17"/>
        <v>0</v>
      </c>
      <c r="I206" s="207">
        <f t="shared" si="18"/>
        <v>0</v>
      </c>
    </row>
    <row r="207" spans="2:9" x14ac:dyDescent="0.3">
      <c r="B207" s="219"/>
      <c r="C207" s="217"/>
      <c r="D207" s="221"/>
      <c r="E207" s="215"/>
      <c r="F207" s="216"/>
      <c r="G207" s="206">
        <f t="shared" si="16"/>
        <v>0</v>
      </c>
      <c r="H207" s="196">
        <f t="shared" si="17"/>
        <v>0</v>
      </c>
      <c r="I207" s="207">
        <f t="shared" si="18"/>
        <v>0</v>
      </c>
    </row>
    <row r="208" spans="2:9" x14ac:dyDescent="0.3">
      <c r="B208" s="219"/>
      <c r="C208" s="217"/>
      <c r="D208" s="221"/>
      <c r="E208" s="215"/>
      <c r="F208" s="216"/>
      <c r="G208" s="206">
        <f t="shared" si="16"/>
        <v>0</v>
      </c>
      <c r="H208" s="196">
        <f t="shared" si="17"/>
        <v>0</v>
      </c>
      <c r="I208" s="207">
        <f t="shared" si="18"/>
        <v>0</v>
      </c>
    </row>
    <row r="209" spans="2:9" x14ac:dyDescent="0.3">
      <c r="B209" s="219"/>
      <c r="C209" s="217"/>
      <c r="D209" s="221"/>
      <c r="E209" s="215"/>
      <c r="F209" s="216"/>
      <c r="G209" s="206">
        <f t="shared" si="16"/>
        <v>0</v>
      </c>
      <c r="H209" s="196">
        <f t="shared" si="17"/>
        <v>0</v>
      </c>
      <c r="I209" s="207">
        <f t="shared" si="18"/>
        <v>0</v>
      </c>
    </row>
    <row r="210" spans="2:9" x14ac:dyDescent="0.3">
      <c r="B210" s="219"/>
      <c r="C210" s="217"/>
      <c r="D210" s="221"/>
      <c r="E210" s="215"/>
      <c r="F210" s="216"/>
      <c r="G210" s="206">
        <f t="shared" si="16"/>
        <v>0</v>
      </c>
      <c r="H210" s="196">
        <f t="shared" si="17"/>
        <v>0</v>
      </c>
      <c r="I210" s="207">
        <f t="shared" si="18"/>
        <v>0</v>
      </c>
    </row>
    <row r="211" spans="2:9" x14ac:dyDescent="0.3">
      <c r="B211" s="219"/>
      <c r="C211" s="217"/>
      <c r="D211" s="221"/>
      <c r="E211" s="215"/>
      <c r="F211" s="216"/>
      <c r="G211" s="206">
        <f t="shared" si="16"/>
        <v>0</v>
      </c>
      <c r="H211" s="196">
        <f t="shared" si="17"/>
        <v>0</v>
      </c>
      <c r="I211" s="207">
        <f t="shared" si="18"/>
        <v>0</v>
      </c>
    </row>
    <row r="212" spans="2:9" x14ac:dyDescent="0.3">
      <c r="B212" s="219"/>
      <c r="C212" s="217"/>
      <c r="D212" s="221"/>
      <c r="E212" s="215"/>
      <c r="F212" s="216"/>
      <c r="G212" s="206">
        <f t="shared" si="16"/>
        <v>0</v>
      </c>
      <c r="H212" s="196">
        <f t="shared" si="17"/>
        <v>0</v>
      </c>
      <c r="I212" s="207">
        <f t="shared" si="18"/>
        <v>0</v>
      </c>
    </row>
    <row r="213" spans="2:9" x14ac:dyDescent="0.3">
      <c r="B213" s="219"/>
      <c r="C213" s="217"/>
      <c r="D213" s="221"/>
      <c r="E213" s="215"/>
      <c r="F213" s="216"/>
      <c r="G213" s="206">
        <f t="shared" si="16"/>
        <v>0</v>
      </c>
      <c r="H213" s="196">
        <f t="shared" si="17"/>
        <v>0</v>
      </c>
      <c r="I213" s="207">
        <f t="shared" si="18"/>
        <v>0</v>
      </c>
    </row>
    <row r="214" spans="2:9" x14ac:dyDescent="0.3">
      <c r="B214" s="219"/>
      <c r="C214" s="217"/>
      <c r="D214" s="221"/>
      <c r="E214" s="215"/>
      <c r="F214" s="216"/>
      <c r="G214" s="206">
        <f t="shared" si="16"/>
        <v>0</v>
      </c>
      <c r="H214" s="196">
        <f t="shared" si="17"/>
        <v>0</v>
      </c>
      <c r="I214" s="207">
        <f t="shared" si="18"/>
        <v>0</v>
      </c>
    </row>
    <row r="215" spans="2:9" x14ac:dyDescent="0.3">
      <c r="B215" s="219"/>
      <c r="C215" s="217"/>
      <c r="D215" s="221"/>
      <c r="E215" s="215"/>
      <c r="F215" s="216"/>
      <c r="G215" s="206">
        <f t="shared" si="16"/>
        <v>0</v>
      </c>
      <c r="H215" s="196">
        <f t="shared" si="17"/>
        <v>0</v>
      </c>
      <c r="I215" s="207">
        <f t="shared" si="18"/>
        <v>0</v>
      </c>
    </row>
    <row r="216" spans="2:9" x14ac:dyDescent="0.3">
      <c r="B216" s="219"/>
      <c r="C216" s="217"/>
      <c r="D216" s="221"/>
      <c r="E216" s="215"/>
      <c r="F216" s="216"/>
      <c r="G216" s="206">
        <f t="shared" si="16"/>
        <v>0</v>
      </c>
      <c r="H216" s="196">
        <f t="shared" si="17"/>
        <v>0</v>
      </c>
      <c r="I216" s="207">
        <f t="shared" si="18"/>
        <v>0</v>
      </c>
    </row>
    <row r="217" spans="2:9" x14ac:dyDescent="0.3">
      <c r="B217" s="219"/>
      <c r="C217" s="217"/>
      <c r="D217" s="221"/>
      <c r="E217" s="215"/>
      <c r="F217" s="216"/>
      <c r="G217" s="206">
        <f t="shared" si="16"/>
        <v>0</v>
      </c>
      <c r="H217" s="196">
        <f t="shared" si="17"/>
        <v>0</v>
      </c>
      <c r="I217" s="207">
        <f t="shared" si="18"/>
        <v>0</v>
      </c>
    </row>
    <row r="218" spans="2:9" x14ac:dyDescent="0.3">
      <c r="B218" s="219"/>
      <c r="C218" s="217"/>
      <c r="D218" s="221"/>
      <c r="E218" s="215"/>
      <c r="F218" s="216"/>
      <c r="G218" s="206">
        <f t="shared" si="16"/>
        <v>0</v>
      </c>
      <c r="H218" s="196">
        <f t="shared" si="17"/>
        <v>0</v>
      </c>
      <c r="I218" s="207">
        <f t="shared" si="18"/>
        <v>0</v>
      </c>
    </row>
    <row r="219" spans="2:9" x14ac:dyDescent="0.3">
      <c r="B219" s="219"/>
      <c r="C219" s="217"/>
      <c r="D219" s="221"/>
      <c r="E219" s="215"/>
      <c r="F219" s="216"/>
      <c r="G219" s="206">
        <f t="shared" si="16"/>
        <v>0</v>
      </c>
      <c r="H219" s="196">
        <f t="shared" si="17"/>
        <v>0</v>
      </c>
      <c r="I219" s="207">
        <f t="shared" si="18"/>
        <v>0</v>
      </c>
    </row>
    <row r="220" spans="2:9" x14ac:dyDescent="0.3">
      <c r="B220" s="219"/>
      <c r="C220" s="217"/>
      <c r="D220" s="221"/>
      <c r="E220" s="215"/>
      <c r="F220" s="216"/>
      <c r="G220" s="206">
        <f t="shared" si="16"/>
        <v>0</v>
      </c>
      <c r="H220" s="196">
        <f t="shared" si="17"/>
        <v>0</v>
      </c>
      <c r="I220" s="207">
        <f t="shared" si="18"/>
        <v>0</v>
      </c>
    </row>
    <row r="221" spans="2:9" x14ac:dyDescent="0.3">
      <c r="B221" s="219"/>
      <c r="C221" s="217"/>
      <c r="D221" s="221"/>
      <c r="E221" s="215"/>
      <c r="F221" s="216"/>
      <c r="G221" s="206">
        <f t="shared" si="16"/>
        <v>0</v>
      </c>
      <c r="H221" s="196">
        <f t="shared" si="17"/>
        <v>0</v>
      </c>
      <c r="I221" s="207">
        <f t="shared" si="18"/>
        <v>0</v>
      </c>
    </row>
    <row r="222" spans="2:9" x14ac:dyDescent="0.3">
      <c r="B222" s="219"/>
      <c r="C222" s="217"/>
      <c r="D222" s="221"/>
      <c r="E222" s="215"/>
      <c r="F222" s="216"/>
      <c r="G222" s="206">
        <f t="shared" si="16"/>
        <v>0</v>
      </c>
      <c r="H222" s="196">
        <f t="shared" si="17"/>
        <v>0</v>
      </c>
      <c r="I222" s="207">
        <f t="shared" si="18"/>
        <v>0</v>
      </c>
    </row>
    <row r="223" spans="2:9" x14ac:dyDescent="0.3">
      <c r="B223" s="219"/>
      <c r="C223" s="217"/>
      <c r="D223" s="221"/>
      <c r="E223" s="215"/>
      <c r="F223" s="216"/>
      <c r="G223" s="206">
        <f t="shared" si="16"/>
        <v>0</v>
      </c>
      <c r="H223" s="196">
        <f t="shared" si="17"/>
        <v>0</v>
      </c>
      <c r="I223" s="207">
        <f t="shared" si="18"/>
        <v>0</v>
      </c>
    </row>
    <row r="224" spans="2:9" x14ac:dyDescent="0.3">
      <c r="B224" s="219"/>
      <c r="C224" s="217"/>
      <c r="D224" s="221"/>
      <c r="E224" s="215"/>
      <c r="F224" s="216"/>
      <c r="G224" s="206">
        <f t="shared" si="16"/>
        <v>0</v>
      </c>
      <c r="H224" s="196">
        <f t="shared" si="17"/>
        <v>0</v>
      </c>
      <c r="I224" s="207">
        <f t="shared" si="18"/>
        <v>0</v>
      </c>
    </row>
    <row r="225" spans="2:9" x14ac:dyDescent="0.3">
      <c r="B225" s="219"/>
      <c r="C225" s="217"/>
      <c r="D225" s="221"/>
      <c r="E225" s="215"/>
      <c r="F225" s="216"/>
      <c r="G225" s="206">
        <f t="shared" si="16"/>
        <v>0</v>
      </c>
      <c r="H225" s="196">
        <f t="shared" si="17"/>
        <v>0</v>
      </c>
      <c r="I225" s="207">
        <f t="shared" si="18"/>
        <v>0</v>
      </c>
    </row>
    <row r="226" spans="2:9" x14ac:dyDescent="0.3">
      <c r="B226" s="219"/>
      <c r="C226" s="217"/>
      <c r="D226" s="221"/>
      <c r="E226" s="215"/>
      <c r="F226" s="216"/>
      <c r="G226" s="206">
        <f t="shared" si="16"/>
        <v>0</v>
      </c>
      <c r="H226" s="196">
        <f t="shared" si="17"/>
        <v>0</v>
      </c>
      <c r="I226" s="207">
        <f t="shared" si="18"/>
        <v>0</v>
      </c>
    </row>
    <row r="227" spans="2:9" x14ac:dyDescent="0.3">
      <c r="B227" s="219"/>
      <c r="C227" s="217"/>
      <c r="D227" s="221"/>
      <c r="E227" s="215"/>
      <c r="F227" s="216"/>
      <c r="G227" s="206">
        <f t="shared" si="16"/>
        <v>0</v>
      </c>
      <c r="H227" s="196">
        <f t="shared" si="17"/>
        <v>0</v>
      </c>
      <c r="I227" s="207">
        <f t="shared" si="18"/>
        <v>0</v>
      </c>
    </row>
    <row r="228" spans="2:9" x14ac:dyDescent="0.3">
      <c r="B228" s="219"/>
      <c r="C228" s="217"/>
      <c r="D228" s="221"/>
      <c r="E228" s="215"/>
      <c r="F228" s="216"/>
      <c r="G228" s="206">
        <f t="shared" si="16"/>
        <v>0</v>
      </c>
      <c r="H228" s="196">
        <f t="shared" si="17"/>
        <v>0</v>
      </c>
      <c r="I228" s="207">
        <f t="shared" si="18"/>
        <v>0</v>
      </c>
    </row>
    <row r="229" spans="2:9" x14ac:dyDescent="0.3">
      <c r="B229" s="219"/>
      <c r="C229" s="217"/>
      <c r="D229" s="221"/>
      <c r="E229" s="215"/>
      <c r="F229" s="216"/>
      <c r="G229" s="206">
        <f t="shared" si="16"/>
        <v>0</v>
      </c>
      <c r="H229" s="196">
        <f t="shared" si="17"/>
        <v>0</v>
      </c>
      <c r="I229" s="207">
        <f t="shared" si="18"/>
        <v>0</v>
      </c>
    </row>
    <row r="230" spans="2:9" x14ac:dyDescent="0.3">
      <c r="B230" s="219"/>
      <c r="C230" s="217"/>
      <c r="D230" s="221"/>
      <c r="E230" s="215"/>
      <c r="F230" s="216"/>
      <c r="G230" s="206">
        <f t="shared" si="16"/>
        <v>0</v>
      </c>
      <c r="H230" s="196">
        <f t="shared" si="17"/>
        <v>0</v>
      </c>
      <c r="I230" s="207">
        <f t="shared" si="18"/>
        <v>0</v>
      </c>
    </row>
    <row r="231" spans="2:9" x14ac:dyDescent="0.3">
      <c r="B231" s="219"/>
      <c r="C231" s="217"/>
      <c r="D231" s="221"/>
      <c r="E231" s="215"/>
      <c r="F231" s="216"/>
      <c r="G231" s="206">
        <f t="shared" si="16"/>
        <v>0</v>
      </c>
      <c r="H231" s="196">
        <f t="shared" si="17"/>
        <v>0</v>
      </c>
      <c r="I231" s="207">
        <f t="shared" si="18"/>
        <v>0</v>
      </c>
    </row>
    <row r="232" spans="2:9" x14ac:dyDescent="0.3">
      <c r="B232" s="219"/>
      <c r="C232" s="217"/>
      <c r="D232" s="221"/>
      <c r="E232" s="215"/>
      <c r="F232" s="216"/>
      <c r="G232" s="206">
        <f t="shared" si="16"/>
        <v>0</v>
      </c>
      <c r="H232" s="196">
        <f t="shared" si="17"/>
        <v>0</v>
      </c>
      <c r="I232" s="207">
        <f t="shared" si="18"/>
        <v>0</v>
      </c>
    </row>
    <row r="233" spans="2:9" x14ac:dyDescent="0.3">
      <c r="B233" s="219"/>
      <c r="C233" s="217"/>
      <c r="D233" s="221"/>
      <c r="E233" s="215"/>
      <c r="F233" s="216"/>
      <c r="G233" s="206">
        <f t="shared" si="16"/>
        <v>0</v>
      </c>
      <c r="H233" s="196">
        <f t="shared" si="17"/>
        <v>0</v>
      </c>
      <c r="I233" s="207">
        <f t="shared" si="18"/>
        <v>0</v>
      </c>
    </row>
    <row r="234" spans="2:9" x14ac:dyDescent="0.3">
      <c r="B234" s="219"/>
      <c r="C234" s="217"/>
      <c r="D234" s="221"/>
      <c r="E234" s="215"/>
      <c r="F234" s="216"/>
      <c r="G234" s="206">
        <f t="shared" si="16"/>
        <v>0</v>
      </c>
      <c r="H234" s="196">
        <f t="shared" si="17"/>
        <v>0</v>
      </c>
      <c r="I234" s="207">
        <f t="shared" si="18"/>
        <v>0</v>
      </c>
    </row>
    <row r="235" spans="2:9" x14ac:dyDescent="0.3">
      <c r="B235" s="219"/>
      <c r="C235" s="217"/>
      <c r="D235" s="221"/>
      <c r="E235" s="215"/>
      <c r="F235" s="216"/>
      <c r="G235" s="206">
        <f t="shared" si="16"/>
        <v>0</v>
      </c>
      <c r="H235" s="196">
        <f t="shared" si="17"/>
        <v>0</v>
      </c>
      <c r="I235" s="207">
        <f t="shared" si="18"/>
        <v>0</v>
      </c>
    </row>
    <row r="236" spans="2:9" x14ac:dyDescent="0.3">
      <c r="B236" s="219"/>
      <c r="C236" s="217"/>
      <c r="D236" s="221"/>
      <c r="E236" s="215"/>
      <c r="F236" s="216"/>
      <c r="G236" s="206">
        <f t="shared" si="16"/>
        <v>0</v>
      </c>
      <c r="H236" s="196">
        <f t="shared" si="17"/>
        <v>0</v>
      </c>
      <c r="I236" s="207">
        <f t="shared" si="18"/>
        <v>0</v>
      </c>
    </row>
    <row r="237" spans="2:9" x14ac:dyDescent="0.3">
      <c r="B237" s="219"/>
      <c r="C237" s="217"/>
      <c r="D237" s="221"/>
      <c r="E237" s="215"/>
      <c r="F237" s="216"/>
      <c r="G237" s="206">
        <f t="shared" si="16"/>
        <v>0</v>
      </c>
      <c r="H237" s="196">
        <f t="shared" si="17"/>
        <v>0</v>
      </c>
      <c r="I237" s="207">
        <f t="shared" si="18"/>
        <v>0</v>
      </c>
    </row>
    <row r="238" spans="2:9" x14ac:dyDescent="0.3">
      <c r="B238" s="219"/>
      <c r="C238" s="217"/>
      <c r="D238" s="221"/>
      <c r="E238" s="215"/>
      <c r="F238" s="216"/>
      <c r="G238" s="206">
        <f t="shared" si="16"/>
        <v>0</v>
      </c>
      <c r="H238" s="196">
        <f t="shared" si="17"/>
        <v>0</v>
      </c>
      <c r="I238" s="207">
        <f t="shared" si="18"/>
        <v>0</v>
      </c>
    </row>
    <row r="239" spans="2:9" x14ac:dyDescent="0.3">
      <c r="B239" s="219"/>
      <c r="C239" s="217"/>
      <c r="D239" s="221"/>
      <c r="E239" s="215"/>
      <c r="F239" s="216"/>
      <c r="G239" s="206">
        <f t="shared" si="16"/>
        <v>0</v>
      </c>
      <c r="H239" s="196">
        <f t="shared" si="17"/>
        <v>0</v>
      </c>
      <c r="I239" s="207">
        <f t="shared" si="18"/>
        <v>0</v>
      </c>
    </row>
    <row r="240" spans="2:9" x14ac:dyDescent="0.3">
      <c r="B240" s="219"/>
      <c r="C240" s="217"/>
      <c r="D240" s="221"/>
      <c r="E240" s="215"/>
      <c r="F240" s="216"/>
      <c r="G240" s="206">
        <f t="shared" ref="G240:G303" si="19">D240+F240</f>
        <v>0</v>
      </c>
      <c r="H240" s="196">
        <f t="shared" si="17"/>
        <v>0</v>
      </c>
      <c r="I240" s="207">
        <f t="shared" si="18"/>
        <v>0</v>
      </c>
    </row>
    <row r="241" spans="2:9" x14ac:dyDescent="0.3">
      <c r="B241" s="219"/>
      <c r="C241" s="217"/>
      <c r="D241" s="221"/>
      <c r="E241" s="215"/>
      <c r="F241" s="216"/>
      <c r="G241" s="206">
        <f t="shared" si="19"/>
        <v>0</v>
      </c>
      <c r="H241" s="196">
        <f t="shared" si="17"/>
        <v>0</v>
      </c>
      <c r="I241" s="207">
        <f t="shared" si="18"/>
        <v>0</v>
      </c>
    </row>
    <row r="242" spans="2:9" x14ac:dyDescent="0.3">
      <c r="B242" s="219"/>
      <c r="C242" s="217"/>
      <c r="D242" s="221"/>
      <c r="E242" s="215"/>
      <c r="F242" s="216"/>
      <c r="G242" s="206">
        <f t="shared" si="19"/>
        <v>0</v>
      </c>
      <c r="H242" s="196">
        <f t="shared" si="17"/>
        <v>0</v>
      </c>
      <c r="I242" s="207">
        <f t="shared" si="18"/>
        <v>0</v>
      </c>
    </row>
    <row r="243" spans="2:9" x14ac:dyDescent="0.3">
      <c r="B243" s="219"/>
      <c r="C243" s="217"/>
      <c r="D243" s="221"/>
      <c r="E243" s="215"/>
      <c r="F243" s="216"/>
      <c r="G243" s="206">
        <f t="shared" si="19"/>
        <v>0</v>
      </c>
      <c r="H243" s="196">
        <f t="shared" si="17"/>
        <v>0</v>
      </c>
      <c r="I243" s="207">
        <f t="shared" si="18"/>
        <v>0</v>
      </c>
    </row>
    <row r="244" spans="2:9" x14ac:dyDescent="0.3">
      <c r="B244" s="219"/>
      <c r="C244" s="217"/>
      <c r="D244" s="221"/>
      <c r="E244" s="215"/>
      <c r="F244" s="216"/>
      <c r="G244" s="206">
        <f t="shared" si="19"/>
        <v>0</v>
      </c>
      <c r="H244" s="196">
        <f t="shared" si="17"/>
        <v>0</v>
      </c>
      <c r="I244" s="207">
        <f t="shared" si="18"/>
        <v>0</v>
      </c>
    </row>
    <row r="245" spans="2:9" x14ac:dyDescent="0.3">
      <c r="B245" s="219"/>
      <c r="C245" s="217"/>
      <c r="D245" s="221"/>
      <c r="E245" s="215"/>
      <c r="F245" s="216"/>
      <c r="G245" s="206">
        <f t="shared" si="19"/>
        <v>0</v>
      </c>
      <c r="H245" s="196">
        <f t="shared" si="17"/>
        <v>0</v>
      </c>
      <c r="I245" s="207">
        <f t="shared" si="18"/>
        <v>0</v>
      </c>
    </row>
    <row r="246" spans="2:9" x14ac:dyDescent="0.3">
      <c r="B246" s="219"/>
      <c r="C246" s="217"/>
      <c r="D246" s="221"/>
      <c r="E246" s="215"/>
      <c r="F246" s="216"/>
      <c r="G246" s="206">
        <f t="shared" si="19"/>
        <v>0</v>
      </c>
      <c r="H246" s="196">
        <f t="shared" si="17"/>
        <v>0</v>
      </c>
      <c r="I246" s="207">
        <f t="shared" si="18"/>
        <v>0</v>
      </c>
    </row>
    <row r="247" spans="2:9" x14ac:dyDescent="0.3">
      <c r="B247" s="219"/>
      <c r="C247" s="217"/>
      <c r="D247" s="221"/>
      <c r="E247" s="215"/>
      <c r="F247" s="216"/>
      <c r="G247" s="206">
        <f t="shared" si="19"/>
        <v>0</v>
      </c>
      <c r="H247" s="196">
        <f t="shared" si="17"/>
        <v>0</v>
      </c>
      <c r="I247" s="207">
        <f t="shared" si="18"/>
        <v>0</v>
      </c>
    </row>
    <row r="248" spans="2:9" x14ac:dyDescent="0.3">
      <c r="B248" s="219"/>
      <c r="C248" s="217"/>
      <c r="D248" s="221"/>
      <c r="E248" s="215"/>
      <c r="F248" s="216"/>
      <c r="G248" s="206">
        <f t="shared" si="19"/>
        <v>0</v>
      </c>
      <c r="H248" s="196">
        <f t="shared" si="17"/>
        <v>0</v>
      </c>
      <c r="I248" s="207">
        <f t="shared" si="18"/>
        <v>0</v>
      </c>
    </row>
    <row r="249" spans="2:9" x14ac:dyDescent="0.3">
      <c r="B249" s="219"/>
      <c r="C249" s="217"/>
      <c r="D249" s="221"/>
      <c r="E249" s="215"/>
      <c r="F249" s="216"/>
      <c r="G249" s="206">
        <f t="shared" si="19"/>
        <v>0</v>
      </c>
      <c r="H249" s="196">
        <f t="shared" si="17"/>
        <v>0</v>
      </c>
      <c r="I249" s="207">
        <f t="shared" si="18"/>
        <v>0</v>
      </c>
    </row>
    <row r="250" spans="2:9" x14ac:dyDescent="0.3">
      <c r="B250" s="219"/>
      <c r="C250" s="217"/>
      <c r="D250" s="221"/>
      <c r="E250" s="215"/>
      <c r="F250" s="216"/>
      <c r="G250" s="206">
        <f t="shared" si="19"/>
        <v>0</v>
      </c>
      <c r="H250" s="196">
        <f t="shared" si="17"/>
        <v>0</v>
      </c>
      <c r="I250" s="207">
        <f t="shared" si="18"/>
        <v>0</v>
      </c>
    </row>
    <row r="251" spans="2:9" x14ac:dyDescent="0.3">
      <c r="B251" s="219"/>
      <c r="C251" s="217"/>
      <c r="D251" s="221"/>
      <c r="E251" s="215"/>
      <c r="F251" s="216"/>
      <c r="G251" s="206">
        <f t="shared" si="19"/>
        <v>0</v>
      </c>
      <c r="H251" s="196">
        <f t="shared" si="17"/>
        <v>0</v>
      </c>
      <c r="I251" s="207">
        <f t="shared" si="18"/>
        <v>0</v>
      </c>
    </row>
    <row r="252" spans="2:9" ht="18.75" customHeight="1" x14ac:dyDescent="0.3">
      <c r="B252" s="219"/>
      <c r="C252" s="217"/>
      <c r="D252" s="221"/>
      <c r="E252" s="215"/>
      <c r="F252" s="216"/>
      <c r="G252" s="206">
        <f t="shared" si="19"/>
        <v>0</v>
      </c>
      <c r="H252" s="196">
        <f t="shared" si="17"/>
        <v>0</v>
      </c>
      <c r="I252" s="207">
        <f t="shared" si="18"/>
        <v>0</v>
      </c>
    </row>
    <row r="253" spans="2:9" x14ac:dyDescent="0.3">
      <c r="B253" s="219"/>
      <c r="C253" s="217"/>
      <c r="D253" s="221"/>
      <c r="E253" s="215"/>
      <c r="F253" s="216"/>
      <c r="G253" s="206">
        <f t="shared" si="19"/>
        <v>0</v>
      </c>
      <c r="H253" s="196">
        <f t="shared" si="17"/>
        <v>0</v>
      </c>
      <c r="I253" s="207">
        <f t="shared" si="18"/>
        <v>0</v>
      </c>
    </row>
    <row r="254" spans="2:9" x14ac:dyDescent="0.3">
      <c r="B254" s="219"/>
      <c r="C254" s="217"/>
      <c r="D254" s="221"/>
      <c r="E254" s="215"/>
      <c r="F254" s="216"/>
      <c r="G254" s="206">
        <f t="shared" si="19"/>
        <v>0</v>
      </c>
      <c r="H254" s="196">
        <f t="shared" si="17"/>
        <v>0</v>
      </c>
      <c r="I254" s="207">
        <f t="shared" si="18"/>
        <v>0</v>
      </c>
    </row>
    <row r="255" spans="2:9" x14ac:dyDescent="0.3">
      <c r="B255" s="219"/>
      <c r="C255" s="217"/>
      <c r="D255" s="221"/>
      <c r="E255" s="215"/>
      <c r="F255" s="216"/>
      <c r="G255" s="206">
        <f t="shared" si="19"/>
        <v>0</v>
      </c>
      <c r="H255" s="196">
        <f t="shared" si="17"/>
        <v>0</v>
      </c>
      <c r="I255" s="207">
        <f t="shared" si="18"/>
        <v>0</v>
      </c>
    </row>
    <row r="256" spans="2:9" x14ac:dyDescent="0.3">
      <c r="B256" s="219"/>
      <c r="C256" s="217"/>
      <c r="D256" s="221"/>
      <c r="E256" s="215"/>
      <c r="F256" s="216"/>
      <c r="G256" s="206">
        <f t="shared" si="19"/>
        <v>0</v>
      </c>
      <c r="H256" s="196">
        <f t="shared" si="17"/>
        <v>0</v>
      </c>
      <c r="I256" s="207">
        <f t="shared" si="18"/>
        <v>0</v>
      </c>
    </row>
    <row r="257" spans="2:9" x14ac:dyDescent="0.3">
      <c r="B257" s="219"/>
      <c r="C257" s="217"/>
      <c r="D257" s="221"/>
      <c r="E257" s="215"/>
      <c r="F257" s="216"/>
      <c r="G257" s="206">
        <f t="shared" si="19"/>
        <v>0</v>
      </c>
      <c r="H257" s="196">
        <f t="shared" si="17"/>
        <v>0</v>
      </c>
      <c r="I257" s="207">
        <f t="shared" si="18"/>
        <v>0</v>
      </c>
    </row>
    <row r="258" spans="2:9" x14ac:dyDescent="0.3">
      <c r="B258" s="219"/>
      <c r="C258" s="217"/>
      <c r="D258" s="221"/>
      <c r="E258" s="215"/>
      <c r="F258" s="216"/>
      <c r="G258" s="206">
        <f t="shared" si="19"/>
        <v>0</v>
      </c>
      <c r="H258" s="196">
        <f t="shared" si="17"/>
        <v>0</v>
      </c>
      <c r="I258" s="207">
        <f t="shared" si="18"/>
        <v>0</v>
      </c>
    </row>
    <row r="259" spans="2:9" x14ac:dyDescent="0.3">
      <c r="B259" s="219"/>
      <c r="C259" s="217"/>
      <c r="D259" s="221"/>
      <c r="E259" s="215"/>
      <c r="F259" s="216"/>
      <c r="G259" s="206">
        <f t="shared" si="19"/>
        <v>0</v>
      </c>
      <c r="H259" s="196">
        <f t="shared" si="17"/>
        <v>0</v>
      </c>
      <c r="I259" s="207">
        <f t="shared" si="18"/>
        <v>0</v>
      </c>
    </row>
    <row r="260" spans="2:9" x14ac:dyDescent="0.3">
      <c r="B260" s="219"/>
      <c r="C260" s="217"/>
      <c r="D260" s="221"/>
      <c r="E260" s="215"/>
      <c r="F260" s="216"/>
      <c r="G260" s="206">
        <f t="shared" si="19"/>
        <v>0</v>
      </c>
      <c r="H260" s="196">
        <f t="shared" si="17"/>
        <v>0</v>
      </c>
      <c r="I260" s="207">
        <f t="shared" si="18"/>
        <v>0</v>
      </c>
    </row>
    <row r="261" spans="2:9" x14ac:dyDescent="0.3">
      <c r="B261" s="219"/>
      <c r="C261" s="217"/>
      <c r="D261" s="221"/>
      <c r="E261" s="215"/>
      <c r="F261" s="216"/>
      <c r="G261" s="206">
        <f t="shared" si="19"/>
        <v>0</v>
      </c>
      <c r="H261" s="196">
        <f t="shared" si="17"/>
        <v>0</v>
      </c>
      <c r="I261" s="207">
        <f t="shared" si="18"/>
        <v>0</v>
      </c>
    </row>
    <row r="262" spans="2:9" x14ac:dyDescent="0.3">
      <c r="B262" s="219"/>
      <c r="C262" s="217"/>
      <c r="D262" s="221"/>
      <c r="E262" s="215"/>
      <c r="F262" s="216"/>
      <c r="G262" s="206">
        <f t="shared" si="19"/>
        <v>0</v>
      </c>
      <c r="H262" s="196">
        <f t="shared" si="17"/>
        <v>0</v>
      </c>
      <c r="I262" s="207">
        <f t="shared" si="18"/>
        <v>0</v>
      </c>
    </row>
    <row r="263" spans="2:9" x14ac:dyDescent="0.3">
      <c r="B263" s="219"/>
      <c r="C263" s="217"/>
      <c r="D263" s="221"/>
      <c r="E263" s="215"/>
      <c r="F263" s="216"/>
      <c r="G263" s="206">
        <f t="shared" si="19"/>
        <v>0</v>
      </c>
      <c r="H263" s="196">
        <f t="shared" si="17"/>
        <v>0</v>
      </c>
      <c r="I263" s="207">
        <f t="shared" si="18"/>
        <v>0</v>
      </c>
    </row>
    <row r="264" spans="2:9" x14ac:dyDescent="0.3">
      <c r="B264" s="219"/>
      <c r="C264" s="217"/>
      <c r="D264" s="221"/>
      <c r="E264" s="215"/>
      <c r="F264" s="216"/>
      <c r="G264" s="206">
        <f t="shared" si="19"/>
        <v>0</v>
      </c>
      <c r="H264" s="196">
        <f t="shared" si="17"/>
        <v>0</v>
      </c>
      <c r="I264" s="207">
        <f t="shared" si="18"/>
        <v>0</v>
      </c>
    </row>
    <row r="265" spans="2:9" x14ac:dyDescent="0.3">
      <c r="B265" s="219"/>
      <c r="C265" s="217"/>
      <c r="D265" s="221"/>
      <c r="E265" s="215"/>
      <c r="F265" s="216"/>
      <c r="G265" s="206">
        <f t="shared" si="19"/>
        <v>0</v>
      </c>
      <c r="H265" s="196">
        <f t="shared" si="17"/>
        <v>0</v>
      </c>
      <c r="I265" s="207">
        <f t="shared" si="18"/>
        <v>0</v>
      </c>
    </row>
    <row r="266" spans="2:9" x14ac:dyDescent="0.3">
      <c r="B266" s="219"/>
      <c r="C266" s="217"/>
      <c r="D266" s="221"/>
      <c r="E266" s="215"/>
      <c r="F266" s="216"/>
      <c r="G266" s="206">
        <f t="shared" si="19"/>
        <v>0</v>
      </c>
      <c r="H266" s="196">
        <f t="shared" si="17"/>
        <v>0</v>
      </c>
      <c r="I266" s="207">
        <f t="shared" si="18"/>
        <v>0</v>
      </c>
    </row>
    <row r="267" spans="2:9" x14ac:dyDescent="0.3">
      <c r="B267" s="219"/>
      <c r="C267" s="217"/>
      <c r="D267" s="221"/>
      <c r="E267" s="215"/>
      <c r="F267" s="216"/>
      <c r="G267" s="206">
        <f t="shared" si="19"/>
        <v>0</v>
      </c>
      <c r="H267" s="196">
        <f t="shared" ref="H267:H305" si="20">D267*E267</f>
        <v>0</v>
      </c>
      <c r="I267" s="207">
        <f t="shared" ref="I267:I305" si="21">E267*G267</f>
        <v>0</v>
      </c>
    </row>
    <row r="268" spans="2:9" x14ac:dyDescent="0.3">
      <c r="B268" s="219"/>
      <c r="C268" s="217"/>
      <c r="D268" s="221"/>
      <c r="E268" s="215"/>
      <c r="F268" s="216"/>
      <c r="G268" s="206">
        <f t="shared" si="19"/>
        <v>0</v>
      </c>
      <c r="H268" s="196">
        <f t="shared" si="20"/>
        <v>0</v>
      </c>
      <c r="I268" s="207">
        <f t="shared" si="21"/>
        <v>0</v>
      </c>
    </row>
    <row r="269" spans="2:9" x14ac:dyDescent="0.3">
      <c r="B269" s="219"/>
      <c r="C269" s="217"/>
      <c r="D269" s="221"/>
      <c r="E269" s="215"/>
      <c r="F269" s="216"/>
      <c r="G269" s="206">
        <f t="shared" si="19"/>
        <v>0</v>
      </c>
      <c r="H269" s="196">
        <f t="shared" si="20"/>
        <v>0</v>
      </c>
      <c r="I269" s="207">
        <f t="shared" si="21"/>
        <v>0</v>
      </c>
    </row>
    <row r="270" spans="2:9" x14ac:dyDescent="0.3">
      <c r="B270" s="219"/>
      <c r="C270" s="217"/>
      <c r="D270" s="221"/>
      <c r="E270" s="215"/>
      <c r="F270" s="216"/>
      <c r="G270" s="206">
        <f t="shared" si="19"/>
        <v>0</v>
      </c>
      <c r="H270" s="196">
        <f t="shared" si="20"/>
        <v>0</v>
      </c>
      <c r="I270" s="207">
        <f t="shared" si="21"/>
        <v>0</v>
      </c>
    </row>
    <row r="271" spans="2:9" x14ac:dyDescent="0.3">
      <c r="B271" s="219"/>
      <c r="C271" s="217"/>
      <c r="D271" s="221"/>
      <c r="E271" s="215"/>
      <c r="F271" s="216"/>
      <c r="G271" s="206">
        <f t="shared" si="19"/>
        <v>0</v>
      </c>
      <c r="H271" s="196">
        <f t="shared" si="20"/>
        <v>0</v>
      </c>
      <c r="I271" s="207">
        <f t="shared" si="21"/>
        <v>0</v>
      </c>
    </row>
    <row r="272" spans="2:9" x14ac:dyDescent="0.3">
      <c r="B272" s="219"/>
      <c r="C272" s="217"/>
      <c r="D272" s="221"/>
      <c r="E272" s="215"/>
      <c r="F272" s="216"/>
      <c r="G272" s="206">
        <f t="shared" si="19"/>
        <v>0</v>
      </c>
      <c r="H272" s="196">
        <f t="shared" si="20"/>
        <v>0</v>
      </c>
      <c r="I272" s="207">
        <f t="shared" si="21"/>
        <v>0</v>
      </c>
    </row>
    <row r="273" spans="2:9" x14ac:dyDescent="0.3">
      <c r="B273" s="219"/>
      <c r="C273" s="217"/>
      <c r="D273" s="221"/>
      <c r="E273" s="215"/>
      <c r="F273" s="216"/>
      <c r="G273" s="206">
        <f t="shared" si="19"/>
        <v>0</v>
      </c>
      <c r="H273" s="196">
        <f t="shared" si="20"/>
        <v>0</v>
      </c>
      <c r="I273" s="207">
        <f t="shared" si="21"/>
        <v>0</v>
      </c>
    </row>
    <row r="274" spans="2:9" x14ac:dyDescent="0.3">
      <c r="B274" s="219"/>
      <c r="C274" s="217"/>
      <c r="D274" s="221"/>
      <c r="E274" s="215"/>
      <c r="F274" s="216"/>
      <c r="G274" s="206">
        <f t="shared" si="19"/>
        <v>0</v>
      </c>
      <c r="H274" s="196">
        <f t="shared" si="20"/>
        <v>0</v>
      </c>
      <c r="I274" s="207">
        <f t="shared" si="21"/>
        <v>0</v>
      </c>
    </row>
    <row r="275" spans="2:9" x14ac:dyDescent="0.3">
      <c r="B275" s="219"/>
      <c r="C275" s="217"/>
      <c r="D275" s="221"/>
      <c r="E275" s="215"/>
      <c r="F275" s="216"/>
      <c r="G275" s="206">
        <f t="shared" si="19"/>
        <v>0</v>
      </c>
      <c r="H275" s="196">
        <f t="shared" si="20"/>
        <v>0</v>
      </c>
      <c r="I275" s="207">
        <f t="shared" si="21"/>
        <v>0</v>
      </c>
    </row>
    <row r="276" spans="2:9" x14ac:dyDescent="0.3">
      <c r="B276" s="219"/>
      <c r="C276" s="217"/>
      <c r="D276" s="221"/>
      <c r="E276" s="215"/>
      <c r="F276" s="216"/>
      <c r="G276" s="206">
        <f t="shared" si="19"/>
        <v>0</v>
      </c>
      <c r="H276" s="196">
        <f t="shared" si="20"/>
        <v>0</v>
      </c>
      <c r="I276" s="207">
        <f t="shared" si="21"/>
        <v>0</v>
      </c>
    </row>
    <row r="277" spans="2:9" x14ac:dyDescent="0.3">
      <c r="B277" s="219"/>
      <c r="C277" s="217"/>
      <c r="D277" s="221"/>
      <c r="E277" s="215"/>
      <c r="F277" s="216"/>
      <c r="G277" s="206">
        <f t="shared" si="19"/>
        <v>0</v>
      </c>
      <c r="H277" s="196">
        <f t="shared" si="20"/>
        <v>0</v>
      </c>
      <c r="I277" s="207">
        <f t="shared" si="21"/>
        <v>0</v>
      </c>
    </row>
    <row r="278" spans="2:9" x14ac:dyDescent="0.3">
      <c r="B278" s="219"/>
      <c r="C278" s="217"/>
      <c r="D278" s="221"/>
      <c r="E278" s="215"/>
      <c r="F278" s="216"/>
      <c r="G278" s="206">
        <f t="shared" si="19"/>
        <v>0</v>
      </c>
      <c r="H278" s="196">
        <f t="shared" si="20"/>
        <v>0</v>
      </c>
      <c r="I278" s="207">
        <f t="shared" si="21"/>
        <v>0</v>
      </c>
    </row>
    <row r="279" spans="2:9" ht="38.25" customHeight="1" x14ac:dyDescent="0.3">
      <c r="B279" s="219"/>
      <c r="C279" s="217"/>
      <c r="D279" s="221"/>
      <c r="E279" s="215"/>
      <c r="F279" s="216"/>
      <c r="G279" s="206">
        <f t="shared" si="19"/>
        <v>0</v>
      </c>
      <c r="H279" s="196">
        <f t="shared" si="20"/>
        <v>0</v>
      </c>
      <c r="I279" s="207">
        <f t="shared" si="21"/>
        <v>0</v>
      </c>
    </row>
    <row r="280" spans="2:9" x14ac:dyDescent="0.3">
      <c r="B280" s="219"/>
      <c r="C280" s="217"/>
      <c r="D280" s="221"/>
      <c r="E280" s="215"/>
      <c r="F280" s="216"/>
      <c r="G280" s="206">
        <f t="shared" si="19"/>
        <v>0</v>
      </c>
      <c r="H280" s="196">
        <f t="shared" si="20"/>
        <v>0</v>
      </c>
      <c r="I280" s="207">
        <f t="shared" si="21"/>
        <v>0</v>
      </c>
    </row>
    <row r="281" spans="2:9" x14ac:dyDescent="0.3">
      <c r="B281" s="219"/>
      <c r="C281" s="217"/>
      <c r="D281" s="221"/>
      <c r="E281" s="215"/>
      <c r="F281" s="216"/>
      <c r="G281" s="206">
        <f t="shared" si="19"/>
        <v>0</v>
      </c>
      <c r="H281" s="196">
        <f t="shared" si="20"/>
        <v>0</v>
      </c>
      <c r="I281" s="207">
        <f t="shared" si="21"/>
        <v>0</v>
      </c>
    </row>
    <row r="282" spans="2:9" x14ac:dyDescent="0.3">
      <c r="B282" s="219"/>
      <c r="C282" s="217"/>
      <c r="D282" s="221"/>
      <c r="E282" s="215"/>
      <c r="F282" s="216"/>
      <c r="G282" s="206">
        <f t="shared" si="19"/>
        <v>0</v>
      </c>
      <c r="H282" s="196">
        <f t="shared" si="20"/>
        <v>0</v>
      </c>
      <c r="I282" s="207">
        <f t="shared" si="21"/>
        <v>0</v>
      </c>
    </row>
    <row r="283" spans="2:9" x14ac:dyDescent="0.3">
      <c r="B283" s="219"/>
      <c r="C283" s="217"/>
      <c r="D283" s="221"/>
      <c r="E283" s="215"/>
      <c r="F283" s="216"/>
      <c r="G283" s="206">
        <f t="shared" si="19"/>
        <v>0</v>
      </c>
      <c r="H283" s="196">
        <f t="shared" si="20"/>
        <v>0</v>
      </c>
      <c r="I283" s="207">
        <f t="shared" si="21"/>
        <v>0</v>
      </c>
    </row>
    <row r="284" spans="2:9" x14ac:dyDescent="0.3">
      <c r="B284" s="219"/>
      <c r="C284" s="217"/>
      <c r="D284" s="221"/>
      <c r="E284" s="215"/>
      <c r="F284" s="216"/>
      <c r="G284" s="206">
        <f t="shared" si="19"/>
        <v>0</v>
      </c>
      <c r="H284" s="196">
        <f t="shared" si="20"/>
        <v>0</v>
      </c>
      <c r="I284" s="207">
        <f t="shared" si="21"/>
        <v>0</v>
      </c>
    </row>
    <row r="285" spans="2:9" x14ac:dyDescent="0.3">
      <c r="B285" s="219"/>
      <c r="C285" s="217"/>
      <c r="D285" s="221"/>
      <c r="E285" s="215"/>
      <c r="F285" s="216"/>
      <c r="G285" s="206">
        <f t="shared" si="19"/>
        <v>0</v>
      </c>
      <c r="H285" s="196">
        <f t="shared" si="20"/>
        <v>0</v>
      </c>
      <c r="I285" s="207">
        <f t="shared" si="21"/>
        <v>0</v>
      </c>
    </row>
    <row r="286" spans="2:9" x14ac:dyDescent="0.3">
      <c r="B286" s="219"/>
      <c r="C286" s="217"/>
      <c r="D286" s="221"/>
      <c r="E286" s="215"/>
      <c r="F286" s="216"/>
      <c r="G286" s="206">
        <f t="shared" si="19"/>
        <v>0</v>
      </c>
      <c r="H286" s="196">
        <f t="shared" si="20"/>
        <v>0</v>
      </c>
      <c r="I286" s="207">
        <f t="shared" si="21"/>
        <v>0</v>
      </c>
    </row>
    <row r="287" spans="2:9" x14ac:dyDescent="0.3">
      <c r="B287" s="219"/>
      <c r="C287" s="217"/>
      <c r="D287" s="221"/>
      <c r="E287" s="215"/>
      <c r="F287" s="216"/>
      <c r="G287" s="206">
        <f t="shared" si="19"/>
        <v>0</v>
      </c>
      <c r="H287" s="196">
        <f t="shared" si="20"/>
        <v>0</v>
      </c>
      <c r="I287" s="207">
        <f t="shared" si="21"/>
        <v>0</v>
      </c>
    </row>
    <row r="288" spans="2:9" x14ac:dyDescent="0.3">
      <c r="B288" s="219"/>
      <c r="C288" s="217"/>
      <c r="D288" s="221"/>
      <c r="E288" s="215"/>
      <c r="F288" s="216"/>
      <c r="G288" s="206">
        <f t="shared" si="19"/>
        <v>0</v>
      </c>
      <c r="H288" s="196">
        <f t="shared" si="20"/>
        <v>0</v>
      </c>
      <c r="I288" s="207">
        <f t="shared" si="21"/>
        <v>0</v>
      </c>
    </row>
    <row r="289" spans="2:9" x14ac:dyDescent="0.3">
      <c r="B289" s="219"/>
      <c r="C289" s="217"/>
      <c r="D289" s="221"/>
      <c r="E289" s="215"/>
      <c r="F289" s="216"/>
      <c r="G289" s="206">
        <f t="shared" si="19"/>
        <v>0</v>
      </c>
      <c r="H289" s="196">
        <f t="shared" si="20"/>
        <v>0</v>
      </c>
      <c r="I289" s="207">
        <f t="shared" si="21"/>
        <v>0</v>
      </c>
    </row>
    <row r="290" spans="2:9" x14ac:dyDescent="0.3">
      <c r="B290" s="219"/>
      <c r="C290" s="217"/>
      <c r="D290" s="221"/>
      <c r="E290" s="215"/>
      <c r="F290" s="216"/>
      <c r="G290" s="206">
        <f t="shared" si="19"/>
        <v>0</v>
      </c>
      <c r="H290" s="196">
        <f t="shared" si="20"/>
        <v>0</v>
      </c>
      <c r="I290" s="207">
        <f t="shared" si="21"/>
        <v>0</v>
      </c>
    </row>
    <row r="291" spans="2:9" x14ac:dyDescent="0.3">
      <c r="B291" s="219"/>
      <c r="C291" s="217"/>
      <c r="D291" s="221"/>
      <c r="E291" s="215"/>
      <c r="F291" s="216"/>
      <c r="G291" s="206">
        <f t="shared" si="19"/>
        <v>0</v>
      </c>
      <c r="H291" s="196">
        <f t="shared" si="20"/>
        <v>0</v>
      </c>
      <c r="I291" s="207">
        <f t="shared" si="21"/>
        <v>0</v>
      </c>
    </row>
    <row r="292" spans="2:9" x14ac:dyDescent="0.3">
      <c r="B292" s="219"/>
      <c r="C292" s="217"/>
      <c r="D292" s="221"/>
      <c r="E292" s="215"/>
      <c r="F292" s="216"/>
      <c r="G292" s="206">
        <f t="shared" si="19"/>
        <v>0</v>
      </c>
      <c r="H292" s="196">
        <f t="shared" si="20"/>
        <v>0</v>
      </c>
      <c r="I292" s="207">
        <f t="shared" si="21"/>
        <v>0</v>
      </c>
    </row>
    <row r="293" spans="2:9" x14ac:dyDescent="0.3">
      <c r="B293" s="219"/>
      <c r="C293" s="217"/>
      <c r="D293" s="221"/>
      <c r="E293" s="215"/>
      <c r="F293" s="216"/>
      <c r="G293" s="206">
        <f t="shared" si="19"/>
        <v>0</v>
      </c>
      <c r="H293" s="196">
        <f t="shared" si="20"/>
        <v>0</v>
      </c>
      <c r="I293" s="207">
        <f t="shared" si="21"/>
        <v>0</v>
      </c>
    </row>
    <row r="294" spans="2:9" x14ac:dyDescent="0.3">
      <c r="B294" s="219"/>
      <c r="C294" s="217"/>
      <c r="D294" s="221"/>
      <c r="E294" s="215"/>
      <c r="F294" s="216"/>
      <c r="G294" s="206">
        <f t="shared" si="19"/>
        <v>0</v>
      </c>
      <c r="H294" s="196">
        <f t="shared" si="20"/>
        <v>0</v>
      </c>
      <c r="I294" s="207">
        <f t="shared" si="21"/>
        <v>0</v>
      </c>
    </row>
    <row r="295" spans="2:9" x14ac:dyDescent="0.3">
      <c r="B295" s="219"/>
      <c r="C295" s="217"/>
      <c r="D295" s="221"/>
      <c r="E295" s="215"/>
      <c r="F295" s="216"/>
      <c r="G295" s="206">
        <f t="shared" si="19"/>
        <v>0</v>
      </c>
      <c r="H295" s="196">
        <f t="shared" si="20"/>
        <v>0</v>
      </c>
      <c r="I295" s="207">
        <f t="shared" si="21"/>
        <v>0</v>
      </c>
    </row>
    <row r="296" spans="2:9" x14ac:dyDescent="0.3">
      <c r="B296" s="219"/>
      <c r="C296" s="217"/>
      <c r="D296" s="221"/>
      <c r="E296" s="215"/>
      <c r="F296" s="216"/>
      <c r="G296" s="206">
        <f t="shared" si="19"/>
        <v>0</v>
      </c>
      <c r="H296" s="196">
        <f t="shared" si="20"/>
        <v>0</v>
      </c>
      <c r="I296" s="207">
        <f t="shared" si="21"/>
        <v>0</v>
      </c>
    </row>
    <row r="297" spans="2:9" x14ac:dyDescent="0.3">
      <c r="B297" s="219"/>
      <c r="C297" s="217"/>
      <c r="D297" s="221"/>
      <c r="E297" s="215"/>
      <c r="F297" s="216"/>
      <c r="G297" s="206">
        <f t="shared" si="19"/>
        <v>0</v>
      </c>
      <c r="H297" s="196">
        <f t="shared" si="20"/>
        <v>0</v>
      </c>
      <c r="I297" s="207">
        <f t="shared" si="21"/>
        <v>0</v>
      </c>
    </row>
    <row r="298" spans="2:9" x14ac:dyDescent="0.3">
      <c r="B298" s="219"/>
      <c r="C298" s="217"/>
      <c r="D298" s="221"/>
      <c r="E298" s="215"/>
      <c r="F298" s="216"/>
      <c r="G298" s="206">
        <f t="shared" si="19"/>
        <v>0</v>
      </c>
      <c r="H298" s="196">
        <f t="shared" si="20"/>
        <v>0</v>
      </c>
      <c r="I298" s="207">
        <f t="shared" si="21"/>
        <v>0</v>
      </c>
    </row>
    <row r="299" spans="2:9" x14ac:dyDescent="0.3">
      <c r="B299" s="219"/>
      <c r="C299" s="217"/>
      <c r="D299" s="221"/>
      <c r="E299" s="215"/>
      <c r="F299" s="216"/>
      <c r="G299" s="206">
        <f t="shared" si="19"/>
        <v>0</v>
      </c>
      <c r="H299" s="196">
        <f t="shared" si="20"/>
        <v>0</v>
      </c>
      <c r="I299" s="207">
        <f t="shared" si="21"/>
        <v>0</v>
      </c>
    </row>
    <row r="300" spans="2:9" x14ac:dyDescent="0.3">
      <c r="B300" s="219"/>
      <c r="C300" s="217"/>
      <c r="D300" s="221"/>
      <c r="E300" s="215"/>
      <c r="F300" s="216"/>
      <c r="G300" s="206">
        <f t="shared" si="19"/>
        <v>0</v>
      </c>
      <c r="H300" s="196">
        <f t="shared" si="20"/>
        <v>0</v>
      </c>
      <c r="I300" s="207">
        <f t="shared" si="21"/>
        <v>0</v>
      </c>
    </row>
    <row r="301" spans="2:9" x14ac:dyDescent="0.3">
      <c r="B301" s="219"/>
      <c r="C301" s="217"/>
      <c r="D301" s="221"/>
      <c r="E301" s="215"/>
      <c r="F301" s="216"/>
      <c r="G301" s="206">
        <f t="shared" si="19"/>
        <v>0</v>
      </c>
      <c r="H301" s="196">
        <f t="shared" si="20"/>
        <v>0</v>
      </c>
      <c r="I301" s="207">
        <f t="shared" si="21"/>
        <v>0</v>
      </c>
    </row>
    <row r="302" spans="2:9" x14ac:dyDescent="0.3">
      <c r="B302" s="219"/>
      <c r="C302" s="217"/>
      <c r="D302" s="221"/>
      <c r="E302" s="215"/>
      <c r="F302" s="216"/>
      <c r="G302" s="206">
        <f t="shared" si="19"/>
        <v>0</v>
      </c>
      <c r="H302" s="196">
        <f t="shared" si="20"/>
        <v>0</v>
      </c>
      <c r="I302" s="207">
        <f t="shared" si="21"/>
        <v>0</v>
      </c>
    </row>
    <row r="303" spans="2:9" x14ac:dyDescent="0.3">
      <c r="B303" s="219"/>
      <c r="C303" s="217"/>
      <c r="D303" s="221"/>
      <c r="E303" s="215"/>
      <c r="F303" s="216"/>
      <c r="G303" s="206">
        <f t="shared" si="19"/>
        <v>0</v>
      </c>
      <c r="H303" s="196">
        <f t="shared" si="20"/>
        <v>0</v>
      </c>
      <c r="I303" s="207">
        <f t="shared" si="21"/>
        <v>0</v>
      </c>
    </row>
    <row r="304" spans="2:9" x14ac:dyDescent="0.3">
      <c r="B304" s="219"/>
      <c r="C304" s="217"/>
      <c r="D304" s="221"/>
      <c r="E304" s="215"/>
      <c r="F304" s="216"/>
      <c r="G304" s="206">
        <f>D304+F304</f>
        <v>0</v>
      </c>
      <c r="H304" s="196">
        <f t="shared" si="20"/>
        <v>0</v>
      </c>
      <c r="I304" s="207">
        <f t="shared" si="21"/>
        <v>0</v>
      </c>
    </row>
    <row r="305" spans="2:9" x14ac:dyDescent="0.3">
      <c r="B305" s="226"/>
      <c r="C305" s="217"/>
      <c r="D305" s="221"/>
      <c r="E305" s="215"/>
      <c r="F305" s="216"/>
      <c r="G305" s="206">
        <f>D305+F305</f>
        <v>0</v>
      </c>
      <c r="H305" s="196">
        <f t="shared" si="20"/>
        <v>0</v>
      </c>
      <c r="I305" s="207">
        <f t="shared" si="21"/>
        <v>0</v>
      </c>
    </row>
    <row r="306" spans="2:9" ht="17.25" thickBot="1" x14ac:dyDescent="0.35">
      <c r="B306" s="228" t="s">
        <v>345</v>
      </c>
      <c r="C306" s="229"/>
      <c r="D306" s="230"/>
      <c r="E306" s="231"/>
      <c r="F306" s="230"/>
      <c r="G306" s="232"/>
      <c r="H306" s="233">
        <f>SUM(H4:H305)</f>
        <v>547862.44000000006</v>
      </c>
      <c r="I306" s="233" t="e">
        <f>SUM(I4:I305)</f>
        <v>#REF!</v>
      </c>
    </row>
    <row r="508" spans="1:9" ht="14.1" customHeight="1" x14ac:dyDescent="0.3">
      <c r="A508" s="730"/>
      <c r="B508" s="730"/>
      <c r="C508" s="730"/>
      <c r="D508" s="730"/>
      <c r="E508" s="730"/>
      <c r="F508" s="730"/>
      <c r="G508" s="730"/>
      <c r="H508" s="730"/>
      <c r="I508" s="730"/>
    </row>
  </sheetData>
  <mergeCells count="2">
    <mergeCell ref="K8:K16"/>
    <mergeCell ref="A508:I50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80"/>
  <sheetViews>
    <sheetView showGridLines="0" view="pageBreakPreview" topLeftCell="B1" zoomScale="70" zoomScaleNormal="60" zoomScaleSheetLayoutView="70" workbookViewId="0">
      <selection activeCell="D288" sqref="D288"/>
    </sheetView>
  </sheetViews>
  <sheetFormatPr defaultColWidth="9.7109375" defaultRowHeight="18" x14ac:dyDescent="0.25"/>
  <cols>
    <col min="1" max="1" width="1.42578125" style="2" customWidth="1"/>
    <col min="2" max="2" width="8.140625" style="64" customWidth="1"/>
    <col min="3" max="3" width="27.42578125" style="46" bestFit="1" customWidth="1"/>
    <col min="4" max="4" width="65.85546875" style="1" customWidth="1"/>
    <col min="5" max="5" width="11.5703125" style="1" customWidth="1"/>
    <col min="6" max="6" width="20.5703125" style="642" customWidth="1"/>
    <col min="7" max="7" width="21"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59"/>
      <c r="C1" s="49"/>
      <c r="D1" s="484"/>
      <c r="E1" s="38"/>
      <c r="F1" s="668"/>
      <c r="G1" s="356"/>
      <c r="H1" s="684"/>
    </row>
    <row r="2" spans="1:9" s="5" customFormat="1" ht="20.25" customHeight="1" x14ac:dyDescent="0.25">
      <c r="A2" s="54"/>
      <c r="B2" s="26" t="s">
        <v>204</v>
      </c>
      <c r="C2" s="50"/>
      <c r="D2" s="485"/>
      <c r="E2" s="39"/>
      <c r="F2" s="669"/>
      <c r="G2" s="357"/>
      <c r="H2" s="685"/>
      <c r="I2" s="40"/>
    </row>
    <row r="3" spans="1:9" s="8" customFormat="1" ht="22.5" customHeight="1" x14ac:dyDescent="0.25">
      <c r="A3" s="55"/>
      <c r="B3" s="29" t="s">
        <v>19</v>
      </c>
      <c r="C3" s="51"/>
      <c r="D3" s="486"/>
      <c r="E3" s="41"/>
      <c r="F3" s="669"/>
      <c r="G3" s="358"/>
      <c r="H3" s="686"/>
      <c r="I3" s="2"/>
    </row>
    <row r="4" spans="1:9" s="8" customFormat="1" x14ac:dyDescent="0.25">
      <c r="A4" s="55"/>
      <c r="B4" s="27" t="s">
        <v>0</v>
      </c>
      <c r="C4" s="51"/>
      <c r="D4" s="486"/>
      <c r="E4" s="41"/>
      <c r="F4" s="669"/>
      <c r="G4" s="358"/>
      <c r="H4" s="686"/>
      <c r="I4" s="2"/>
    </row>
    <row r="5" spans="1:9" s="8" customFormat="1" x14ac:dyDescent="0.25">
      <c r="A5" s="55"/>
      <c r="B5" s="60"/>
      <c r="C5" s="51"/>
      <c r="D5" s="486"/>
      <c r="E5" s="41"/>
      <c r="F5" s="669"/>
      <c r="G5" s="358"/>
      <c r="H5" s="686"/>
      <c r="I5" s="2"/>
    </row>
    <row r="6" spans="1:9" ht="18" customHeight="1" x14ac:dyDescent="0.25">
      <c r="B6" s="61"/>
      <c r="C6" s="52"/>
      <c r="D6" s="487"/>
      <c r="E6" s="44"/>
      <c r="F6" s="670"/>
      <c r="G6" s="359"/>
      <c r="H6" s="687"/>
    </row>
    <row r="7" spans="1:9" ht="35.25" customHeight="1" thickBot="1" x14ac:dyDescent="0.3">
      <c r="B7" s="57" t="s">
        <v>20</v>
      </c>
      <c r="C7" s="16" t="s">
        <v>21</v>
      </c>
      <c r="D7" s="16" t="s">
        <v>1</v>
      </c>
      <c r="E7" s="17" t="s">
        <v>22</v>
      </c>
      <c r="F7" s="452" t="s">
        <v>23</v>
      </c>
      <c r="G7" s="360" t="s">
        <v>24</v>
      </c>
      <c r="H7" s="688" t="s">
        <v>30</v>
      </c>
    </row>
    <row r="8" spans="1:9" ht="12.95" customHeight="1" x14ac:dyDescent="0.25">
      <c r="B8" s="68"/>
      <c r="C8" s="9"/>
      <c r="D8" s="251"/>
      <c r="E8" s="176"/>
      <c r="F8" s="453"/>
      <c r="G8" s="361"/>
      <c r="H8" s="689"/>
      <c r="I8" s="1"/>
    </row>
    <row r="9" spans="1:9" ht="12.95" customHeight="1" x14ac:dyDescent="0.25">
      <c r="B9" s="253"/>
      <c r="C9" s="9"/>
      <c r="D9" s="251"/>
      <c r="E9" s="254"/>
      <c r="F9" s="453"/>
      <c r="G9" s="361"/>
      <c r="H9" s="690"/>
      <c r="I9" s="1"/>
    </row>
    <row r="10" spans="1:9" ht="12.95" customHeight="1" x14ac:dyDescent="0.25">
      <c r="B10" s="253"/>
      <c r="C10" s="9"/>
      <c r="D10" s="251"/>
      <c r="E10" s="254"/>
      <c r="F10" s="453"/>
      <c r="G10" s="361"/>
      <c r="H10" s="690"/>
      <c r="I10" s="1"/>
    </row>
    <row r="11" spans="1:9" x14ac:dyDescent="0.25">
      <c r="B11" s="157"/>
      <c r="C11" s="9"/>
      <c r="D11" s="74" t="s">
        <v>31</v>
      </c>
      <c r="E11" s="164"/>
      <c r="F11" s="483"/>
      <c r="G11" s="370"/>
      <c r="H11" s="690"/>
      <c r="I11" s="1"/>
    </row>
    <row r="12" spans="1:9" x14ac:dyDescent="0.25">
      <c r="B12" s="255"/>
      <c r="C12" s="9"/>
      <c r="D12" s="74" t="s">
        <v>32</v>
      </c>
      <c r="E12" s="256"/>
      <c r="F12" s="640"/>
      <c r="G12" s="371"/>
      <c r="H12" s="690"/>
      <c r="I12" s="1"/>
    </row>
    <row r="13" spans="1:9" x14ac:dyDescent="0.25">
      <c r="B13" s="157"/>
      <c r="C13" s="9"/>
      <c r="D13" s="75"/>
      <c r="E13" s="164"/>
      <c r="F13" s="483"/>
      <c r="G13" s="370"/>
      <c r="H13" s="690"/>
      <c r="I13" s="1"/>
    </row>
    <row r="14" spans="1:9" x14ac:dyDescent="0.25">
      <c r="B14" s="157"/>
      <c r="C14" s="9"/>
      <c r="D14" s="74" t="s">
        <v>5</v>
      </c>
      <c r="E14" s="164"/>
      <c r="F14" s="483"/>
      <c r="G14" s="370"/>
      <c r="H14" s="690"/>
      <c r="I14" s="1"/>
    </row>
    <row r="15" spans="1:9" x14ac:dyDescent="0.25">
      <c r="B15" s="157"/>
      <c r="C15" s="9"/>
      <c r="D15" s="74"/>
      <c r="E15" s="164"/>
      <c r="F15" s="483"/>
      <c r="G15" s="370"/>
      <c r="H15" s="690"/>
      <c r="I15" s="1"/>
    </row>
    <row r="16" spans="1:9" ht="36" x14ac:dyDescent="0.25">
      <c r="B16" s="157"/>
      <c r="C16" s="9"/>
      <c r="D16" s="75" t="s">
        <v>33</v>
      </c>
      <c r="E16" s="164"/>
      <c r="F16" s="483"/>
      <c r="G16" s="370"/>
      <c r="H16" s="690"/>
      <c r="I16" s="1"/>
    </row>
    <row r="17" spans="2:9" x14ac:dyDescent="0.25">
      <c r="B17" s="157"/>
      <c r="C17" s="9"/>
      <c r="D17" s="75"/>
      <c r="E17" s="164"/>
      <c r="F17" s="483"/>
      <c r="G17" s="370"/>
      <c r="H17" s="690"/>
      <c r="I17" s="1"/>
    </row>
    <row r="18" spans="2:9" x14ac:dyDescent="0.25">
      <c r="B18" s="157"/>
      <c r="C18" s="9"/>
      <c r="D18" s="74" t="s">
        <v>34</v>
      </c>
      <c r="E18" s="164"/>
      <c r="F18" s="483"/>
      <c r="G18" s="370"/>
      <c r="H18" s="690"/>
      <c r="I18" s="1"/>
    </row>
    <row r="19" spans="2:9" ht="72" x14ac:dyDescent="0.25">
      <c r="B19" s="157"/>
      <c r="C19" s="9"/>
      <c r="D19" s="75" t="s">
        <v>35</v>
      </c>
      <c r="E19" s="164"/>
      <c r="F19" s="483"/>
      <c r="G19" s="370"/>
      <c r="H19" s="690"/>
      <c r="I19" s="1"/>
    </row>
    <row r="20" spans="2:9" x14ac:dyDescent="0.25">
      <c r="B20" s="157"/>
      <c r="C20" s="9"/>
      <c r="D20" s="75"/>
      <c r="E20" s="164"/>
      <c r="F20" s="483"/>
      <c r="G20" s="370"/>
      <c r="H20" s="690"/>
      <c r="I20" s="1"/>
    </row>
    <row r="21" spans="2:9" ht="36" x14ac:dyDescent="0.25">
      <c r="B21" s="164">
        <v>1</v>
      </c>
      <c r="C21" s="9"/>
      <c r="D21" s="75" t="s">
        <v>36</v>
      </c>
      <c r="E21" s="164" t="s">
        <v>37</v>
      </c>
      <c r="F21" s="483">
        <f>+F244*12</f>
        <v>60</v>
      </c>
      <c r="G21" s="372">
        <v>0</v>
      </c>
      <c r="H21" s="690">
        <f>G21*F21</f>
        <v>0</v>
      </c>
      <c r="I21" s="1"/>
    </row>
    <row r="22" spans="2:9" x14ac:dyDescent="0.25">
      <c r="B22" s="164"/>
      <c r="C22" s="9"/>
      <c r="D22" s="75"/>
      <c r="E22" s="164"/>
      <c r="F22" s="483"/>
      <c r="G22" s="370"/>
      <c r="H22" s="690"/>
      <c r="I22" s="1"/>
    </row>
    <row r="23" spans="2:9" x14ac:dyDescent="0.25">
      <c r="B23" s="157"/>
      <c r="C23" s="9"/>
      <c r="D23" s="74" t="s">
        <v>38</v>
      </c>
      <c r="E23" s="164"/>
      <c r="F23" s="483"/>
      <c r="G23" s="370"/>
      <c r="H23" s="690"/>
      <c r="I23" s="1"/>
    </row>
    <row r="24" spans="2:9" x14ac:dyDescent="0.25">
      <c r="B24" s="157"/>
      <c r="C24" s="9"/>
      <c r="D24" s="75"/>
      <c r="E24" s="164"/>
      <c r="F24" s="483"/>
      <c r="G24" s="370"/>
      <c r="H24" s="690"/>
      <c r="I24" s="1"/>
    </row>
    <row r="25" spans="2:9" x14ac:dyDescent="0.25">
      <c r="B25" s="157"/>
      <c r="C25" s="9"/>
      <c r="D25" s="74" t="s">
        <v>39</v>
      </c>
      <c r="E25" s="164"/>
      <c r="F25" s="483"/>
      <c r="G25" s="370"/>
      <c r="H25" s="690"/>
      <c r="I25" s="1"/>
    </row>
    <row r="26" spans="2:9" x14ac:dyDescent="0.25">
      <c r="B26" s="157"/>
      <c r="C26" s="9"/>
      <c r="D26" s="75"/>
      <c r="E26" s="164"/>
      <c r="F26" s="483"/>
      <c r="G26" s="370"/>
      <c r="H26" s="690"/>
      <c r="I26" s="1"/>
    </row>
    <row r="27" spans="2:9" ht="72" x14ac:dyDescent="0.25">
      <c r="B27" s="157"/>
      <c r="C27" s="9"/>
      <c r="D27" s="75" t="s">
        <v>40</v>
      </c>
      <c r="E27" s="164"/>
      <c r="F27" s="483"/>
      <c r="G27" s="370"/>
      <c r="H27" s="690"/>
      <c r="I27" s="1"/>
    </row>
    <row r="28" spans="2:9" x14ac:dyDescent="0.25">
      <c r="B28" s="157"/>
      <c r="C28" s="9"/>
      <c r="D28" s="75"/>
      <c r="E28" s="164"/>
      <c r="F28" s="483"/>
      <c r="G28" s="370"/>
      <c r="H28" s="690"/>
      <c r="I28" s="1"/>
    </row>
    <row r="29" spans="2:9" x14ac:dyDescent="0.25">
      <c r="B29" s="157"/>
      <c r="C29" s="9"/>
      <c r="D29" s="74" t="s">
        <v>41</v>
      </c>
      <c r="E29" s="164"/>
      <c r="F29" s="483"/>
      <c r="G29" s="370"/>
      <c r="H29" s="690"/>
      <c r="I29" s="1"/>
    </row>
    <row r="30" spans="2:9" x14ac:dyDescent="0.25">
      <c r="B30" s="157"/>
      <c r="C30" s="9"/>
      <c r="D30" s="75"/>
      <c r="E30" s="164"/>
      <c r="F30" s="483"/>
      <c r="G30" s="370"/>
      <c r="H30" s="690"/>
      <c r="I30" s="1"/>
    </row>
    <row r="31" spans="2:9" ht="144" x14ac:dyDescent="0.25">
      <c r="B31" s="157"/>
      <c r="C31" s="9"/>
      <c r="D31" s="75" t="s">
        <v>42</v>
      </c>
      <c r="E31" s="164"/>
      <c r="F31" s="483"/>
      <c r="G31" s="370"/>
      <c r="H31" s="690"/>
      <c r="I31" s="1"/>
    </row>
    <row r="32" spans="2:9" x14ac:dyDescent="0.25">
      <c r="B32" s="157"/>
      <c r="C32" s="9"/>
      <c r="D32" s="75"/>
      <c r="E32" s="164"/>
      <c r="F32" s="483"/>
      <c r="G32" s="370"/>
      <c r="H32" s="690"/>
      <c r="I32" s="1"/>
    </row>
    <row r="33" spans="2:9" ht="126" x14ac:dyDescent="0.25">
      <c r="B33" s="157"/>
      <c r="C33" s="9"/>
      <c r="D33" s="75" t="s">
        <v>43</v>
      </c>
      <c r="E33" s="164"/>
      <c r="F33" s="483"/>
      <c r="G33" s="370"/>
      <c r="H33" s="690"/>
      <c r="I33" s="1"/>
    </row>
    <row r="34" spans="2:9" x14ac:dyDescent="0.25">
      <c r="B34" s="157"/>
      <c r="C34" s="9"/>
      <c r="D34" s="75"/>
      <c r="E34" s="164"/>
      <c r="F34" s="483"/>
      <c r="G34" s="370"/>
      <c r="H34" s="690"/>
      <c r="I34" s="1"/>
    </row>
    <row r="35" spans="2:9" x14ac:dyDescent="0.25">
      <c r="B35" s="157"/>
      <c r="C35" s="9"/>
      <c r="D35" s="74" t="s">
        <v>44</v>
      </c>
      <c r="E35" s="164"/>
      <c r="F35" s="483"/>
      <c r="G35" s="370"/>
      <c r="H35" s="690"/>
      <c r="I35" s="1"/>
    </row>
    <row r="36" spans="2:9" x14ac:dyDescent="0.25">
      <c r="B36" s="157"/>
      <c r="C36" s="9"/>
      <c r="D36" s="75"/>
      <c r="E36" s="164"/>
      <c r="F36" s="483"/>
      <c r="G36" s="370"/>
      <c r="H36" s="690"/>
      <c r="I36" s="1"/>
    </row>
    <row r="37" spans="2:9" ht="36" x14ac:dyDescent="0.25">
      <c r="B37" s="157"/>
      <c r="C37" s="9"/>
      <c r="D37" s="75" t="s">
        <v>45</v>
      </c>
      <c r="E37" s="164"/>
      <c r="F37" s="483"/>
      <c r="G37" s="370"/>
      <c r="H37" s="690"/>
      <c r="I37" s="1"/>
    </row>
    <row r="38" spans="2:9" x14ac:dyDescent="0.25">
      <c r="B38" s="157"/>
      <c r="C38" s="9"/>
      <c r="D38" s="75"/>
      <c r="E38" s="164"/>
      <c r="F38" s="483"/>
      <c r="G38" s="370"/>
      <c r="H38" s="690"/>
      <c r="I38" s="1"/>
    </row>
    <row r="39" spans="2:9" x14ac:dyDescent="0.25">
      <c r="B39" s="157"/>
      <c r="C39" s="9"/>
      <c r="D39" s="74" t="s">
        <v>46</v>
      </c>
      <c r="E39" s="164"/>
      <c r="F39" s="483"/>
      <c r="G39" s="370"/>
      <c r="H39" s="690"/>
      <c r="I39" s="1"/>
    </row>
    <row r="40" spans="2:9" x14ac:dyDescent="0.25">
      <c r="B40" s="157"/>
      <c r="C40" s="9"/>
      <c r="D40" s="75"/>
      <c r="E40" s="164"/>
      <c r="F40" s="483"/>
      <c r="G40" s="370"/>
      <c r="H40" s="690"/>
      <c r="I40" s="1"/>
    </row>
    <row r="41" spans="2:9" ht="36" x14ac:dyDescent="0.25">
      <c r="B41" s="157"/>
      <c r="C41" s="9"/>
      <c r="D41" s="75" t="s">
        <v>47</v>
      </c>
      <c r="E41" s="164"/>
      <c r="F41" s="483"/>
      <c r="G41" s="370"/>
      <c r="H41" s="690"/>
      <c r="I41" s="1"/>
    </row>
    <row r="42" spans="2:9" x14ac:dyDescent="0.25">
      <c r="B42" s="157"/>
      <c r="C42" s="9"/>
      <c r="D42" s="75"/>
      <c r="E42" s="164"/>
      <c r="F42" s="483"/>
      <c r="G42" s="370"/>
      <c r="H42" s="690"/>
      <c r="I42" s="1"/>
    </row>
    <row r="43" spans="2:9" x14ac:dyDescent="0.25">
      <c r="B43" s="157"/>
      <c r="C43" s="9"/>
      <c r="D43" s="74" t="s">
        <v>48</v>
      </c>
      <c r="E43" s="164"/>
      <c r="F43" s="483"/>
      <c r="G43" s="370"/>
      <c r="H43" s="690"/>
      <c r="I43" s="1"/>
    </row>
    <row r="44" spans="2:9" x14ac:dyDescent="0.25">
      <c r="B44" s="157"/>
      <c r="C44" s="9"/>
      <c r="D44" s="75"/>
      <c r="E44" s="164"/>
      <c r="F44" s="483"/>
      <c r="G44" s="370"/>
      <c r="H44" s="690"/>
      <c r="I44" s="1"/>
    </row>
    <row r="45" spans="2:9" ht="36" x14ac:dyDescent="0.25">
      <c r="B45" s="157"/>
      <c r="C45" s="9"/>
      <c r="D45" s="75" t="s">
        <v>49</v>
      </c>
      <c r="E45" s="164"/>
      <c r="F45" s="483"/>
      <c r="G45" s="370"/>
      <c r="H45" s="690"/>
      <c r="I45" s="1"/>
    </row>
    <row r="46" spans="2:9" x14ac:dyDescent="0.25">
      <c r="B46" s="157"/>
      <c r="C46" s="9"/>
      <c r="D46" s="75"/>
      <c r="E46" s="164"/>
      <c r="F46" s="483"/>
      <c r="G46" s="370"/>
      <c r="H46" s="690"/>
      <c r="I46" s="1"/>
    </row>
    <row r="47" spans="2:9" ht="54" x14ac:dyDescent="0.25">
      <c r="B47" s="157"/>
      <c r="C47" s="9"/>
      <c r="D47" s="75" t="s">
        <v>50</v>
      </c>
      <c r="E47" s="164"/>
      <c r="F47" s="483"/>
      <c r="G47" s="370"/>
      <c r="H47" s="690"/>
      <c r="I47" s="1"/>
    </row>
    <row r="48" spans="2:9" x14ac:dyDescent="0.25">
      <c r="B48" s="157"/>
      <c r="C48" s="9"/>
      <c r="D48" s="75"/>
      <c r="E48" s="164"/>
      <c r="F48" s="483"/>
      <c r="G48" s="370"/>
      <c r="H48" s="690"/>
      <c r="I48" s="1"/>
    </row>
    <row r="49" spans="2:9" ht="54" x14ac:dyDescent="0.25">
      <c r="B49" s="157"/>
      <c r="C49" s="9"/>
      <c r="D49" s="75" t="s">
        <v>51</v>
      </c>
      <c r="E49" s="164"/>
      <c r="F49" s="483"/>
      <c r="G49" s="370"/>
      <c r="H49" s="690"/>
      <c r="I49" s="1"/>
    </row>
    <row r="50" spans="2:9" x14ac:dyDescent="0.25">
      <c r="B50" s="157"/>
      <c r="C50" s="9"/>
      <c r="D50" s="75"/>
      <c r="E50" s="164"/>
      <c r="F50" s="483"/>
      <c r="G50" s="370"/>
      <c r="H50" s="690"/>
      <c r="I50" s="1"/>
    </row>
    <row r="51" spans="2:9" x14ac:dyDescent="0.25">
      <c r="B51" s="157"/>
      <c r="C51" s="9"/>
      <c r="D51" s="74" t="s">
        <v>52</v>
      </c>
      <c r="E51" s="164"/>
      <c r="F51" s="483"/>
      <c r="G51" s="370"/>
      <c r="H51" s="690"/>
      <c r="I51" s="1"/>
    </row>
    <row r="52" spans="2:9" x14ac:dyDescent="0.25">
      <c r="B52" s="157"/>
      <c r="C52" s="9"/>
      <c r="D52" s="75"/>
      <c r="E52" s="164"/>
      <c r="F52" s="483"/>
      <c r="G52" s="370"/>
      <c r="H52" s="690"/>
      <c r="I52" s="1"/>
    </row>
    <row r="53" spans="2:9" x14ac:dyDescent="0.25">
      <c r="B53" s="157"/>
      <c r="C53" s="9"/>
      <c r="D53" s="74" t="s">
        <v>53</v>
      </c>
      <c r="E53" s="164"/>
      <c r="F53" s="483"/>
      <c r="G53" s="370"/>
      <c r="H53" s="690"/>
      <c r="I53" s="1"/>
    </row>
    <row r="54" spans="2:9" x14ac:dyDescent="0.25">
      <c r="B54" s="157"/>
      <c r="C54" s="9"/>
      <c r="D54" s="74"/>
      <c r="E54" s="164"/>
      <c r="F54" s="483"/>
      <c r="G54" s="370"/>
      <c r="H54" s="690"/>
      <c r="I54" s="1"/>
    </row>
    <row r="55" spans="2:9" ht="36" x14ac:dyDescent="0.25">
      <c r="B55" s="157"/>
      <c r="C55" s="9"/>
      <c r="D55" s="75" t="s">
        <v>54</v>
      </c>
      <c r="E55" s="164"/>
      <c r="F55" s="483"/>
      <c r="G55" s="370"/>
      <c r="H55" s="690"/>
      <c r="I55" s="1"/>
    </row>
    <row r="56" spans="2:9" x14ac:dyDescent="0.25">
      <c r="B56" s="157"/>
      <c r="C56" s="9"/>
      <c r="D56" s="75"/>
      <c r="E56" s="164"/>
      <c r="F56" s="483"/>
      <c r="G56" s="370"/>
      <c r="H56" s="690"/>
      <c r="I56" s="1"/>
    </row>
    <row r="57" spans="2:9" x14ac:dyDescent="0.25">
      <c r="B57" s="157"/>
      <c r="C57" s="9"/>
      <c r="D57" s="74" t="s">
        <v>55</v>
      </c>
      <c r="E57" s="164"/>
      <c r="F57" s="483"/>
      <c r="G57" s="370"/>
      <c r="H57" s="690"/>
      <c r="I57" s="1"/>
    </row>
    <row r="58" spans="2:9" x14ac:dyDescent="0.25">
      <c r="B58" s="157"/>
      <c r="C58" s="9"/>
      <c r="D58" s="75"/>
      <c r="E58" s="164"/>
      <c r="F58" s="483"/>
      <c r="G58" s="370"/>
      <c r="H58" s="690"/>
      <c r="I58" s="1"/>
    </row>
    <row r="59" spans="2:9" x14ac:dyDescent="0.25">
      <c r="B59" s="157"/>
      <c r="C59" s="9"/>
      <c r="D59" s="74" t="s">
        <v>56</v>
      </c>
      <c r="E59" s="164"/>
      <c r="F59" s="483"/>
      <c r="G59" s="370"/>
      <c r="H59" s="690"/>
      <c r="I59" s="1"/>
    </row>
    <row r="60" spans="2:9" x14ac:dyDescent="0.25">
      <c r="B60" s="157"/>
      <c r="C60" s="9"/>
      <c r="D60" s="75"/>
      <c r="E60" s="164"/>
      <c r="F60" s="483"/>
      <c r="G60" s="370"/>
      <c r="H60" s="690"/>
      <c r="I60" s="1"/>
    </row>
    <row r="61" spans="2:9" ht="54" x14ac:dyDescent="0.25">
      <c r="B61" s="157"/>
      <c r="C61" s="9"/>
      <c r="D61" s="75" t="s">
        <v>57</v>
      </c>
      <c r="E61" s="164"/>
      <c r="F61" s="483"/>
      <c r="G61" s="370"/>
      <c r="H61" s="690"/>
      <c r="I61" s="1"/>
    </row>
    <row r="62" spans="2:9" x14ac:dyDescent="0.25">
      <c r="B62" s="157"/>
      <c r="C62" s="9"/>
      <c r="D62" s="75"/>
      <c r="E62" s="164"/>
      <c r="F62" s="483"/>
      <c r="G62" s="370"/>
      <c r="H62" s="690"/>
      <c r="I62" s="1"/>
    </row>
    <row r="63" spans="2:9" ht="36" x14ac:dyDescent="0.25">
      <c r="B63" s="157"/>
      <c r="C63" s="9"/>
      <c r="D63" s="74" t="s">
        <v>58</v>
      </c>
      <c r="E63" s="164"/>
      <c r="F63" s="483"/>
      <c r="G63" s="370"/>
      <c r="H63" s="690"/>
      <c r="I63" s="1"/>
    </row>
    <row r="64" spans="2:9" x14ac:dyDescent="0.25">
      <c r="B64" s="157"/>
      <c r="C64" s="9"/>
      <c r="D64" s="74"/>
      <c r="E64" s="164"/>
      <c r="F64" s="483"/>
      <c r="G64" s="370"/>
      <c r="H64" s="690"/>
      <c r="I64" s="1"/>
    </row>
    <row r="65" spans="2:9" ht="72" x14ac:dyDescent="0.25">
      <c r="B65" s="157"/>
      <c r="C65" s="9"/>
      <c r="D65" s="75" t="s">
        <v>59</v>
      </c>
      <c r="E65" s="164"/>
      <c r="F65" s="483"/>
      <c r="G65" s="370"/>
      <c r="H65" s="690"/>
      <c r="I65" s="1"/>
    </row>
    <row r="66" spans="2:9" x14ac:dyDescent="0.25">
      <c r="B66" s="157"/>
      <c r="C66" s="9"/>
      <c r="D66" s="75"/>
      <c r="E66" s="164"/>
      <c r="F66" s="483"/>
      <c r="G66" s="370"/>
      <c r="H66" s="690"/>
      <c r="I66" s="1"/>
    </row>
    <row r="67" spans="2:9" ht="36" x14ac:dyDescent="0.25">
      <c r="B67" s="157"/>
      <c r="C67" s="9"/>
      <c r="D67" s="75" t="s">
        <v>60</v>
      </c>
      <c r="E67" s="164"/>
      <c r="F67" s="483"/>
      <c r="G67" s="370"/>
      <c r="H67" s="690"/>
      <c r="I67" s="1"/>
    </row>
    <row r="68" spans="2:9" x14ac:dyDescent="0.25">
      <c r="B68" s="157"/>
      <c r="C68" s="9"/>
      <c r="D68" s="75"/>
      <c r="E68" s="164"/>
      <c r="F68" s="483"/>
      <c r="G68" s="370"/>
      <c r="H68" s="690"/>
      <c r="I68" s="1"/>
    </row>
    <row r="69" spans="2:9" x14ac:dyDescent="0.25">
      <c r="B69" s="157"/>
      <c r="C69" s="9"/>
      <c r="D69" s="74" t="s">
        <v>61</v>
      </c>
      <c r="E69" s="164"/>
      <c r="F69" s="483"/>
      <c r="G69" s="373"/>
      <c r="H69" s="690"/>
      <c r="I69" s="1"/>
    </row>
    <row r="70" spans="2:9" x14ac:dyDescent="0.25">
      <c r="B70" s="157"/>
      <c r="C70" s="9"/>
      <c r="D70" s="75"/>
      <c r="E70" s="164"/>
      <c r="F70" s="483"/>
      <c r="G70" s="370"/>
      <c r="H70" s="690"/>
      <c r="I70" s="1"/>
    </row>
    <row r="71" spans="2:9" ht="72" x14ac:dyDescent="0.25">
      <c r="B71" s="157"/>
      <c r="C71" s="9"/>
      <c r="D71" s="75" t="s">
        <v>62</v>
      </c>
      <c r="E71" s="164"/>
      <c r="F71" s="483"/>
      <c r="G71" s="370"/>
      <c r="H71" s="690"/>
      <c r="I71" s="1"/>
    </row>
    <row r="72" spans="2:9" x14ac:dyDescent="0.25">
      <c r="B72" s="157"/>
      <c r="C72" s="9"/>
      <c r="D72" s="75"/>
      <c r="E72" s="164"/>
      <c r="F72" s="483"/>
      <c r="G72" s="370"/>
      <c r="H72" s="690"/>
      <c r="I72" s="1"/>
    </row>
    <row r="73" spans="2:9" ht="36" x14ac:dyDescent="0.25">
      <c r="B73" s="157"/>
      <c r="C73" s="9"/>
      <c r="D73" s="75" t="s">
        <v>63</v>
      </c>
      <c r="E73" s="164"/>
      <c r="F73" s="483"/>
      <c r="G73" s="370"/>
      <c r="H73" s="690"/>
      <c r="I73" s="1"/>
    </row>
    <row r="74" spans="2:9" x14ac:dyDescent="0.25">
      <c r="B74" s="157"/>
      <c r="C74" s="9"/>
      <c r="D74" s="75"/>
      <c r="E74" s="164"/>
      <c r="F74" s="483"/>
      <c r="G74" s="370"/>
      <c r="H74" s="690"/>
      <c r="I74" s="1"/>
    </row>
    <row r="75" spans="2:9" x14ac:dyDescent="0.25">
      <c r="B75" s="157"/>
      <c r="C75" s="9"/>
      <c r="D75" s="75" t="s">
        <v>64</v>
      </c>
      <c r="E75" s="164"/>
      <c r="F75" s="483"/>
      <c r="G75" s="370"/>
      <c r="H75" s="690"/>
      <c r="I75" s="1"/>
    </row>
    <row r="76" spans="2:9" x14ac:dyDescent="0.25">
      <c r="B76" s="157"/>
      <c r="C76" s="9"/>
      <c r="D76" s="75"/>
      <c r="E76" s="164"/>
      <c r="F76" s="483"/>
      <c r="G76" s="370"/>
      <c r="H76" s="690"/>
      <c r="I76" s="1"/>
    </row>
    <row r="77" spans="2:9" x14ac:dyDescent="0.25">
      <c r="B77" s="157"/>
      <c r="C77" s="9"/>
      <c r="D77" s="75" t="s">
        <v>65</v>
      </c>
      <c r="E77" s="164"/>
      <c r="F77" s="483"/>
      <c r="G77" s="370"/>
      <c r="H77" s="690"/>
      <c r="I77" s="1"/>
    </row>
    <row r="78" spans="2:9" x14ac:dyDescent="0.25">
      <c r="B78" s="157"/>
      <c r="C78" s="9"/>
      <c r="D78" s="75" t="s">
        <v>66</v>
      </c>
      <c r="E78" s="164"/>
      <c r="F78" s="483"/>
      <c r="G78" s="370"/>
      <c r="H78" s="690"/>
      <c r="I78" s="1"/>
    </row>
    <row r="79" spans="2:9" x14ac:dyDescent="0.25">
      <c r="B79" s="157"/>
      <c r="C79" s="9"/>
      <c r="D79" s="75" t="s">
        <v>67</v>
      </c>
      <c r="E79" s="164"/>
      <c r="F79" s="483"/>
      <c r="G79" s="370"/>
      <c r="H79" s="690"/>
      <c r="I79" s="1"/>
    </row>
    <row r="80" spans="2:9" x14ac:dyDescent="0.25">
      <c r="B80" s="157"/>
      <c r="C80" s="9"/>
      <c r="D80" s="75" t="s">
        <v>68</v>
      </c>
      <c r="E80" s="164"/>
      <c r="F80" s="483"/>
      <c r="G80" s="370"/>
      <c r="H80" s="690"/>
      <c r="I80" s="1"/>
    </row>
    <row r="81" spans="2:9" x14ac:dyDescent="0.25">
      <c r="B81" s="157"/>
      <c r="C81" s="9"/>
      <c r="D81" s="75"/>
      <c r="E81" s="164"/>
      <c r="F81" s="483"/>
      <c r="G81" s="370"/>
      <c r="H81" s="690"/>
      <c r="I81" s="1"/>
    </row>
    <row r="82" spans="2:9" ht="36" x14ac:dyDescent="0.25">
      <c r="B82" s="157"/>
      <c r="C82" s="9"/>
      <c r="D82" s="75" t="s">
        <v>69</v>
      </c>
      <c r="E82" s="164"/>
      <c r="F82" s="483"/>
      <c r="G82" s="370"/>
      <c r="H82" s="690"/>
      <c r="I82" s="1"/>
    </row>
    <row r="83" spans="2:9" x14ac:dyDescent="0.25">
      <c r="B83" s="157"/>
      <c r="C83" s="9"/>
      <c r="D83" s="75"/>
      <c r="E83" s="164"/>
      <c r="F83" s="483"/>
      <c r="G83" s="370"/>
      <c r="H83" s="690"/>
      <c r="I83" s="1"/>
    </row>
    <row r="84" spans="2:9" ht="54" x14ac:dyDescent="0.25">
      <c r="B84" s="157"/>
      <c r="C84" s="9"/>
      <c r="D84" s="75" t="s">
        <v>70</v>
      </c>
      <c r="E84" s="164"/>
      <c r="F84" s="483"/>
      <c r="G84" s="370"/>
      <c r="H84" s="690"/>
      <c r="I84" s="1"/>
    </row>
    <row r="85" spans="2:9" x14ac:dyDescent="0.25">
      <c r="B85" s="157"/>
      <c r="C85" s="9"/>
      <c r="D85" s="75"/>
      <c r="E85" s="164"/>
      <c r="F85" s="483"/>
      <c r="G85" s="370"/>
      <c r="H85" s="690"/>
      <c r="I85" s="1"/>
    </row>
    <row r="86" spans="2:9" x14ac:dyDescent="0.25">
      <c r="B86" s="157"/>
      <c r="C86" s="9"/>
      <c r="D86" s="74" t="s">
        <v>71</v>
      </c>
      <c r="E86" s="164"/>
      <c r="F86" s="483"/>
      <c r="G86" s="370"/>
      <c r="H86" s="690"/>
      <c r="I86" s="1"/>
    </row>
    <row r="87" spans="2:9" x14ac:dyDescent="0.25">
      <c r="B87" s="157"/>
      <c r="C87" s="9"/>
      <c r="D87" s="74"/>
      <c r="E87" s="164"/>
      <c r="F87" s="483"/>
      <c r="G87" s="370"/>
      <c r="H87" s="690"/>
      <c r="I87" s="1"/>
    </row>
    <row r="88" spans="2:9" ht="54" x14ac:dyDescent="0.25">
      <c r="B88" s="157"/>
      <c r="C88" s="9"/>
      <c r="D88" s="75" t="s">
        <v>72</v>
      </c>
      <c r="E88" s="164"/>
      <c r="F88" s="483"/>
      <c r="G88" s="370"/>
      <c r="H88" s="690"/>
      <c r="I88" s="1"/>
    </row>
    <row r="89" spans="2:9" x14ac:dyDescent="0.25">
      <c r="B89" s="157"/>
      <c r="C89" s="9"/>
      <c r="D89" s="75"/>
      <c r="E89" s="164"/>
      <c r="F89" s="483"/>
      <c r="G89" s="370"/>
      <c r="H89" s="690"/>
      <c r="I89" s="1"/>
    </row>
    <row r="90" spans="2:9" x14ac:dyDescent="0.25">
      <c r="B90" s="157"/>
      <c r="C90" s="9"/>
      <c r="D90" s="74" t="s">
        <v>73</v>
      </c>
      <c r="E90" s="164"/>
      <c r="F90" s="483"/>
      <c r="G90" s="370"/>
      <c r="H90" s="690"/>
      <c r="I90" s="1"/>
    </row>
    <row r="91" spans="2:9" x14ac:dyDescent="0.25">
      <c r="B91" s="157"/>
      <c r="C91" s="9"/>
      <c r="D91" s="74"/>
      <c r="E91" s="164"/>
      <c r="F91" s="483"/>
      <c r="G91" s="370"/>
      <c r="H91" s="690"/>
      <c r="I91" s="1"/>
    </row>
    <row r="92" spans="2:9" ht="108" x14ac:dyDescent="0.25">
      <c r="B92" s="157"/>
      <c r="C92" s="9"/>
      <c r="D92" s="75" t="s">
        <v>74</v>
      </c>
      <c r="E92" s="164"/>
      <c r="F92" s="483"/>
      <c r="G92" s="370"/>
      <c r="H92" s="690"/>
      <c r="I92" s="1"/>
    </row>
    <row r="93" spans="2:9" x14ac:dyDescent="0.25">
      <c r="B93" s="157"/>
      <c r="C93" s="9"/>
      <c r="D93" s="75"/>
      <c r="E93" s="164"/>
      <c r="F93" s="483"/>
      <c r="G93" s="370"/>
      <c r="H93" s="690"/>
      <c r="I93" s="1"/>
    </row>
    <row r="94" spans="2:9" x14ac:dyDescent="0.25">
      <c r="B94" s="157"/>
      <c r="C94" s="9"/>
      <c r="D94" s="74" t="s">
        <v>75</v>
      </c>
      <c r="E94" s="164"/>
      <c r="F94" s="483"/>
      <c r="G94" s="370"/>
      <c r="H94" s="690"/>
      <c r="I94" s="1"/>
    </row>
    <row r="95" spans="2:9" x14ac:dyDescent="0.25">
      <c r="B95" s="157"/>
      <c r="C95" s="9"/>
      <c r="D95" s="74"/>
      <c r="E95" s="164"/>
      <c r="F95" s="483"/>
      <c r="G95" s="370"/>
      <c r="H95" s="690"/>
      <c r="I95" s="1"/>
    </row>
    <row r="96" spans="2:9" ht="54" x14ac:dyDescent="0.25">
      <c r="B96" s="157"/>
      <c r="C96" s="9"/>
      <c r="D96" s="75" t="s">
        <v>76</v>
      </c>
      <c r="E96" s="164"/>
      <c r="F96" s="483"/>
      <c r="G96" s="370"/>
      <c r="H96" s="690"/>
      <c r="I96" s="1"/>
    </row>
    <row r="97" spans="2:9" x14ac:dyDescent="0.25">
      <c r="B97" s="157"/>
      <c r="C97" s="9"/>
      <c r="D97" s="75"/>
      <c r="E97" s="164"/>
      <c r="F97" s="483"/>
      <c r="G97" s="370"/>
      <c r="H97" s="690"/>
      <c r="I97" s="1"/>
    </row>
    <row r="98" spans="2:9" x14ac:dyDescent="0.25">
      <c r="B98" s="157"/>
      <c r="C98" s="9"/>
      <c r="D98" s="74" t="s">
        <v>77</v>
      </c>
      <c r="E98" s="164"/>
      <c r="F98" s="483"/>
      <c r="G98" s="370"/>
      <c r="H98" s="690"/>
      <c r="I98" s="1"/>
    </row>
    <row r="99" spans="2:9" x14ac:dyDescent="0.25">
      <c r="B99" s="157"/>
      <c r="C99" s="9"/>
      <c r="D99" s="74"/>
      <c r="E99" s="164"/>
      <c r="F99" s="483"/>
      <c r="G99" s="370"/>
      <c r="H99" s="690"/>
      <c r="I99" s="1"/>
    </row>
    <row r="100" spans="2:9" ht="126" x14ac:dyDescent="0.25">
      <c r="B100" s="157"/>
      <c r="C100" s="9"/>
      <c r="D100" s="75" t="s">
        <v>78</v>
      </c>
      <c r="E100" s="164"/>
      <c r="F100" s="483"/>
      <c r="G100" s="370"/>
      <c r="H100" s="690"/>
      <c r="I100" s="1"/>
    </row>
    <row r="101" spans="2:9" x14ac:dyDescent="0.25">
      <c r="B101" s="157"/>
      <c r="C101" s="9"/>
      <c r="D101" s="75"/>
      <c r="E101" s="164"/>
      <c r="F101" s="483"/>
      <c r="G101" s="370"/>
      <c r="H101" s="690"/>
      <c r="I101" s="1"/>
    </row>
    <row r="102" spans="2:9" ht="126" x14ac:dyDescent="0.25">
      <c r="B102" s="157"/>
      <c r="C102" s="9"/>
      <c r="D102" s="75" t="s">
        <v>79</v>
      </c>
      <c r="E102" s="164"/>
      <c r="F102" s="483"/>
      <c r="G102" s="370"/>
      <c r="H102" s="690"/>
      <c r="I102" s="1"/>
    </row>
    <row r="103" spans="2:9" x14ac:dyDescent="0.25">
      <c r="B103" s="157"/>
      <c r="C103" s="9"/>
      <c r="D103" s="75"/>
      <c r="E103" s="164"/>
      <c r="F103" s="483"/>
      <c r="G103" s="370"/>
      <c r="H103" s="690"/>
      <c r="I103" s="1"/>
    </row>
    <row r="104" spans="2:9" ht="90" x14ac:dyDescent="0.25">
      <c r="B104" s="157"/>
      <c r="C104" s="9"/>
      <c r="D104" s="75" t="s">
        <v>80</v>
      </c>
      <c r="E104" s="164"/>
      <c r="F104" s="483"/>
      <c r="G104" s="370"/>
      <c r="H104" s="690"/>
      <c r="I104" s="1"/>
    </row>
    <row r="105" spans="2:9" x14ac:dyDescent="0.25">
      <c r="B105" s="157"/>
      <c r="C105" s="9"/>
      <c r="D105" s="75"/>
      <c r="E105" s="164"/>
      <c r="F105" s="483"/>
      <c r="G105" s="370"/>
      <c r="H105" s="690"/>
      <c r="I105" s="1"/>
    </row>
    <row r="106" spans="2:9" ht="90" x14ac:dyDescent="0.25">
      <c r="B106" s="157"/>
      <c r="C106" s="9"/>
      <c r="D106" s="75" t="s">
        <v>81</v>
      </c>
      <c r="E106" s="164"/>
      <c r="F106" s="483"/>
      <c r="G106" s="370"/>
      <c r="H106" s="690"/>
      <c r="I106" s="1"/>
    </row>
    <row r="107" spans="2:9" x14ac:dyDescent="0.25">
      <c r="B107" s="157"/>
      <c r="C107" s="9"/>
      <c r="D107" s="75"/>
      <c r="E107" s="164"/>
      <c r="F107" s="483"/>
      <c r="G107" s="370"/>
      <c r="H107" s="690"/>
      <c r="I107" s="1"/>
    </row>
    <row r="108" spans="2:9" ht="54" x14ac:dyDescent="0.25">
      <c r="B108" s="157"/>
      <c r="C108" s="9"/>
      <c r="D108" s="76" t="s">
        <v>82</v>
      </c>
      <c r="E108" s="164"/>
      <c r="F108" s="483"/>
      <c r="G108" s="370"/>
      <c r="H108" s="690"/>
      <c r="I108" s="1"/>
    </row>
    <row r="109" spans="2:9" x14ac:dyDescent="0.25">
      <c r="B109" s="157"/>
      <c r="C109" s="9"/>
      <c r="D109" s="75"/>
      <c r="E109" s="164"/>
      <c r="F109" s="483"/>
      <c r="G109" s="370"/>
      <c r="H109" s="690"/>
      <c r="I109" s="1"/>
    </row>
    <row r="110" spans="2:9" x14ac:dyDescent="0.25">
      <c r="B110" s="157"/>
      <c r="C110" s="9"/>
      <c r="D110" s="74" t="s">
        <v>83</v>
      </c>
      <c r="E110" s="164"/>
      <c r="F110" s="483"/>
      <c r="G110" s="370"/>
      <c r="H110" s="690"/>
      <c r="I110" s="1"/>
    </row>
    <row r="111" spans="2:9" x14ac:dyDescent="0.25">
      <c r="B111" s="157"/>
      <c r="C111" s="9"/>
      <c r="D111" s="75"/>
      <c r="E111" s="164"/>
      <c r="F111" s="483"/>
      <c r="G111" s="370"/>
      <c r="H111" s="690"/>
      <c r="I111" s="1"/>
    </row>
    <row r="112" spans="2:9" x14ac:dyDescent="0.25">
      <c r="B112" s="157"/>
      <c r="C112" s="9"/>
      <c r="D112" s="74" t="s">
        <v>84</v>
      </c>
      <c r="E112" s="164"/>
      <c r="F112" s="483"/>
      <c r="G112" s="370"/>
      <c r="H112" s="690"/>
      <c r="I112" s="1"/>
    </row>
    <row r="113" spans="2:9" x14ac:dyDescent="0.25">
      <c r="B113" s="157"/>
      <c r="C113" s="9"/>
      <c r="D113" s="75"/>
      <c r="E113" s="164"/>
      <c r="F113" s="483"/>
      <c r="G113" s="370"/>
      <c r="H113" s="690"/>
      <c r="I113" s="1"/>
    </row>
    <row r="114" spans="2:9" ht="108" x14ac:dyDescent="0.25">
      <c r="B114" s="157"/>
      <c r="C114" s="9"/>
      <c r="D114" s="75" t="s">
        <v>85</v>
      </c>
      <c r="E114" s="164"/>
      <c r="F114" s="483"/>
      <c r="G114" s="370"/>
      <c r="H114" s="690"/>
      <c r="I114" s="1"/>
    </row>
    <row r="115" spans="2:9" x14ac:dyDescent="0.25">
      <c r="B115" s="157"/>
      <c r="C115" s="9"/>
      <c r="D115" s="75"/>
      <c r="E115" s="164"/>
      <c r="F115" s="483"/>
      <c r="G115" s="370"/>
      <c r="H115" s="690"/>
      <c r="I115" s="1"/>
    </row>
    <row r="116" spans="2:9" x14ac:dyDescent="0.25">
      <c r="B116" s="157"/>
      <c r="C116" s="9"/>
      <c r="D116" s="74" t="s">
        <v>86</v>
      </c>
      <c r="E116" s="164"/>
      <c r="F116" s="483"/>
      <c r="G116" s="370"/>
      <c r="H116" s="690"/>
      <c r="I116" s="1"/>
    </row>
    <row r="117" spans="2:9" x14ac:dyDescent="0.25">
      <c r="B117" s="255"/>
      <c r="C117" s="9"/>
      <c r="D117" s="75"/>
      <c r="E117" s="256"/>
      <c r="F117" s="640"/>
      <c r="G117" s="371"/>
      <c r="H117" s="690"/>
      <c r="I117" s="1"/>
    </row>
    <row r="118" spans="2:9" ht="90" x14ac:dyDescent="0.25">
      <c r="B118" s="255"/>
      <c r="C118" s="9"/>
      <c r="D118" s="75" t="s">
        <v>87</v>
      </c>
      <c r="E118" s="256"/>
      <c r="F118" s="640"/>
      <c r="G118" s="371"/>
      <c r="H118" s="690"/>
      <c r="I118" s="1"/>
    </row>
    <row r="119" spans="2:9" x14ac:dyDescent="0.25">
      <c r="B119" s="255"/>
      <c r="C119" s="9"/>
      <c r="D119" s="75"/>
      <c r="E119" s="256"/>
      <c r="F119" s="640"/>
      <c r="G119" s="371"/>
      <c r="H119" s="690"/>
      <c r="I119" s="1"/>
    </row>
    <row r="120" spans="2:9" x14ac:dyDescent="0.25">
      <c r="B120" s="157"/>
      <c r="C120" s="9"/>
      <c r="D120" s="74" t="s">
        <v>88</v>
      </c>
      <c r="E120" s="164"/>
      <c r="F120" s="483"/>
      <c r="G120" s="370"/>
      <c r="H120" s="690"/>
      <c r="I120" s="1"/>
    </row>
    <row r="121" spans="2:9" x14ac:dyDescent="0.25">
      <c r="B121" s="157"/>
      <c r="C121" s="9"/>
      <c r="D121" s="75"/>
      <c r="E121" s="164"/>
      <c r="F121" s="483"/>
      <c r="G121" s="370"/>
      <c r="H121" s="690"/>
      <c r="I121" s="1"/>
    </row>
    <row r="122" spans="2:9" ht="72" x14ac:dyDescent="0.25">
      <c r="B122" s="157"/>
      <c r="C122" s="9"/>
      <c r="D122" s="75" t="s">
        <v>89</v>
      </c>
      <c r="E122" s="164"/>
      <c r="F122" s="483"/>
      <c r="G122" s="370"/>
      <c r="H122" s="690"/>
      <c r="I122" s="1"/>
    </row>
    <row r="123" spans="2:9" x14ac:dyDescent="0.25">
      <c r="B123" s="157"/>
      <c r="C123" s="9"/>
      <c r="D123" s="75"/>
      <c r="E123" s="164"/>
      <c r="F123" s="483"/>
      <c r="G123" s="370"/>
      <c r="H123" s="690"/>
      <c r="I123" s="1"/>
    </row>
    <row r="124" spans="2:9" x14ac:dyDescent="0.25">
      <c r="B124" s="157"/>
      <c r="C124" s="9"/>
      <c r="D124" s="74" t="s">
        <v>90</v>
      </c>
      <c r="E124" s="164"/>
      <c r="F124" s="483"/>
      <c r="G124" s="370"/>
      <c r="H124" s="690"/>
      <c r="I124" s="1"/>
    </row>
    <row r="125" spans="2:9" x14ac:dyDescent="0.25">
      <c r="B125" s="157"/>
      <c r="C125" s="9"/>
      <c r="D125" s="75"/>
      <c r="E125" s="164"/>
      <c r="F125" s="483"/>
      <c r="G125" s="370"/>
      <c r="H125" s="690"/>
      <c r="I125" s="1"/>
    </row>
    <row r="126" spans="2:9" ht="72" x14ac:dyDescent="0.25">
      <c r="B126" s="157"/>
      <c r="C126" s="9"/>
      <c r="D126" s="75" t="s">
        <v>91</v>
      </c>
      <c r="E126" s="164"/>
      <c r="F126" s="483"/>
      <c r="G126" s="373"/>
      <c r="H126" s="690"/>
      <c r="I126" s="1"/>
    </row>
    <row r="127" spans="2:9" x14ac:dyDescent="0.25">
      <c r="B127" s="157"/>
      <c r="C127" s="9"/>
      <c r="D127" s="75"/>
      <c r="E127" s="164"/>
      <c r="F127" s="483"/>
      <c r="G127" s="370"/>
      <c r="H127" s="690"/>
      <c r="I127" s="1"/>
    </row>
    <row r="128" spans="2:9" x14ac:dyDescent="0.25">
      <c r="B128" s="157"/>
      <c r="C128" s="9"/>
      <c r="D128" s="74" t="s">
        <v>55</v>
      </c>
      <c r="E128" s="164"/>
      <c r="F128" s="483"/>
      <c r="G128" s="370"/>
      <c r="H128" s="690"/>
      <c r="I128" s="1"/>
    </row>
    <row r="129" spans="2:9" x14ac:dyDescent="0.25">
      <c r="B129" s="157"/>
      <c r="C129" s="9"/>
      <c r="D129" s="75"/>
      <c r="E129" s="164"/>
      <c r="F129" s="483"/>
      <c r="G129" s="370"/>
      <c r="H129" s="690"/>
      <c r="I129" s="1"/>
    </row>
    <row r="130" spans="2:9" x14ac:dyDescent="0.25">
      <c r="B130" s="157"/>
      <c r="C130" s="9"/>
      <c r="D130" s="74" t="s">
        <v>92</v>
      </c>
      <c r="E130" s="164"/>
      <c r="F130" s="483"/>
      <c r="G130" s="370"/>
      <c r="H130" s="690"/>
      <c r="I130" s="1"/>
    </row>
    <row r="131" spans="2:9" x14ac:dyDescent="0.25">
      <c r="B131" s="157"/>
      <c r="C131" s="9"/>
      <c r="D131" s="75"/>
      <c r="E131" s="164"/>
      <c r="F131" s="483"/>
      <c r="G131" s="370"/>
      <c r="H131" s="690"/>
      <c r="I131" s="1"/>
    </row>
    <row r="132" spans="2:9" ht="90" x14ac:dyDescent="0.25">
      <c r="B132" s="157"/>
      <c r="C132" s="9"/>
      <c r="D132" s="75" t="s">
        <v>93</v>
      </c>
      <c r="E132" s="164"/>
      <c r="F132" s="483"/>
      <c r="G132" s="370"/>
      <c r="H132" s="690"/>
      <c r="I132" s="1"/>
    </row>
    <row r="133" spans="2:9" x14ac:dyDescent="0.25">
      <c r="B133" s="157"/>
      <c r="C133" s="9"/>
      <c r="D133" s="75"/>
      <c r="E133" s="164"/>
      <c r="F133" s="483"/>
      <c r="G133" s="370"/>
      <c r="H133" s="690"/>
      <c r="I133" s="1"/>
    </row>
    <row r="134" spans="2:9" x14ac:dyDescent="0.25">
      <c r="B134" s="157"/>
      <c r="C134" s="9"/>
      <c r="D134" s="74" t="s">
        <v>94</v>
      </c>
      <c r="E134" s="164"/>
      <c r="F134" s="483"/>
      <c r="G134" s="370"/>
      <c r="H134" s="690"/>
      <c r="I134" s="1"/>
    </row>
    <row r="135" spans="2:9" x14ac:dyDescent="0.25">
      <c r="B135" s="157"/>
      <c r="C135" s="9"/>
      <c r="D135" s="75"/>
      <c r="E135" s="164"/>
      <c r="F135" s="483"/>
      <c r="G135" s="370"/>
      <c r="H135" s="690"/>
      <c r="I135" s="1"/>
    </row>
    <row r="136" spans="2:9" ht="144" x14ac:dyDescent="0.25">
      <c r="B136" s="157"/>
      <c r="C136" s="9"/>
      <c r="D136" s="75" t="s">
        <v>95</v>
      </c>
      <c r="E136" s="164"/>
      <c r="F136" s="483"/>
      <c r="G136" s="370"/>
      <c r="H136" s="690"/>
      <c r="I136" s="1"/>
    </row>
    <row r="137" spans="2:9" x14ac:dyDescent="0.25">
      <c r="B137" s="157"/>
      <c r="C137" s="9"/>
      <c r="D137" s="75"/>
      <c r="E137" s="164"/>
      <c r="F137" s="483"/>
      <c r="G137" s="370"/>
      <c r="H137" s="690"/>
      <c r="I137" s="1"/>
    </row>
    <row r="138" spans="2:9" x14ac:dyDescent="0.25">
      <c r="B138" s="157"/>
      <c r="C138" s="9"/>
      <c r="D138" s="74" t="s">
        <v>96</v>
      </c>
      <c r="E138" s="164"/>
      <c r="F138" s="483"/>
      <c r="G138" s="370"/>
      <c r="H138" s="690"/>
      <c r="I138" s="1"/>
    </row>
    <row r="139" spans="2:9" x14ac:dyDescent="0.25">
      <c r="B139" s="157"/>
      <c r="C139" s="9"/>
      <c r="D139" s="75"/>
      <c r="E139" s="164"/>
      <c r="F139" s="483"/>
      <c r="G139" s="370"/>
      <c r="H139" s="690"/>
      <c r="I139" s="1"/>
    </row>
    <row r="140" spans="2:9" ht="72" x14ac:dyDescent="0.25">
      <c r="B140" s="157"/>
      <c r="C140" s="9"/>
      <c r="D140" s="75" t="s">
        <v>97</v>
      </c>
      <c r="E140" s="164"/>
      <c r="F140" s="483"/>
      <c r="G140" s="370"/>
      <c r="H140" s="690"/>
      <c r="I140" s="1"/>
    </row>
    <row r="141" spans="2:9" x14ac:dyDescent="0.25">
      <c r="B141" s="157"/>
      <c r="C141" s="9"/>
      <c r="D141" s="75"/>
      <c r="E141" s="164"/>
      <c r="F141" s="483"/>
      <c r="G141" s="370"/>
      <c r="H141" s="690"/>
      <c r="I141" s="1"/>
    </row>
    <row r="142" spans="2:9" x14ac:dyDescent="0.25">
      <c r="B142" s="157"/>
      <c r="C142" s="9"/>
      <c r="D142" s="74" t="s">
        <v>98</v>
      </c>
      <c r="E142" s="164"/>
      <c r="F142" s="483"/>
      <c r="G142" s="370"/>
      <c r="H142" s="690"/>
      <c r="I142" s="1"/>
    </row>
    <row r="143" spans="2:9" x14ac:dyDescent="0.25">
      <c r="B143" s="157"/>
      <c r="C143" s="9"/>
      <c r="D143" s="75"/>
      <c r="E143" s="164"/>
      <c r="F143" s="483"/>
      <c r="G143" s="370"/>
      <c r="H143" s="690"/>
      <c r="I143" s="1"/>
    </row>
    <row r="144" spans="2:9" ht="108" x14ac:dyDescent="0.25">
      <c r="B144" s="157"/>
      <c r="C144" s="9"/>
      <c r="D144" s="75" t="s">
        <v>99</v>
      </c>
      <c r="E144" s="164"/>
      <c r="F144" s="483"/>
      <c r="G144" s="370"/>
      <c r="H144" s="690"/>
      <c r="I144" s="1"/>
    </row>
    <row r="145" spans="2:9" x14ac:dyDescent="0.25">
      <c r="B145" s="157"/>
      <c r="C145" s="9"/>
      <c r="D145" s="75"/>
      <c r="E145" s="164"/>
      <c r="F145" s="483"/>
      <c r="G145" s="370"/>
      <c r="H145" s="690"/>
      <c r="I145" s="1"/>
    </row>
    <row r="146" spans="2:9" x14ac:dyDescent="0.25">
      <c r="B146" s="157"/>
      <c r="C146" s="9"/>
      <c r="D146" s="75"/>
      <c r="E146" s="164"/>
      <c r="F146" s="483"/>
      <c r="G146" s="370"/>
      <c r="H146" s="690"/>
      <c r="I146" s="1"/>
    </row>
    <row r="147" spans="2:9" ht="36" x14ac:dyDescent="0.25">
      <c r="B147" s="157"/>
      <c r="C147" s="9"/>
      <c r="D147" s="74" t="s">
        <v>100</v>
      </c>
      <c r="E147" s="164"/>
      <c r="F147" s="483"/>
      <c r="G147" s="370"/>
      <c r="H147" s="690"/>
      <c r="I147" s="1"/>
    </row>
    <row r="148" spans="2:9" x14ac:dyDescent="0.25">
      <c r="B148" s="157"/>
      <c r="C148" s="9"/>
      <c r="D148" s="74"/>
      <c r="E148" s="164"/>
      <c r="F148" s="483"/>
      <c r="G148" s="370"/>
      <c r="H148" s="690"/>
      <c r="I148" s="1"/>
    </row>
    <row r="149" spans="2:9" ht="108" x14ac:dyDescent="0.25">
      <c r="B149" s="157"/>
      <c r="C149" s="9"/>
      <c r="D149" s="75" t="s">
        <v>101</v>
      </c>
      <c r="E149" s="164"/>
      <c r="F149" s="483"/>
      <c r="G149" s="370"/>
      <c r="H149" s="690"/>
      <c r="I149" s="1"/>
    </row>
    <row r="150" spans="2:9" x14ac:dyDescent="0.25">
      <c r="B150" s="157"/>
      <c r="C150" s="9"/>
      <c r="D150" s="75"/>
      <c r="E150" s="164"/>
      <c r="F150" s="483"/>
      <c r="G150" s="370"/>
      <c r="H150" s="690"/>
      <c r="I150" s="1"/>
    </row>
    <row r="151" spans="2:9" x14ac:dyDescent="0.25">
      <c r="B151" s="157"/>
      <c r="C151" s="9"/>
      <c r="D151" s="74" t="s">
        <v>102</v>
      </c>
      <c r="E151" s="164"/>
      <c r="F151" s="483"/>
      <c r="G151" s="370"/>
      <c r="H151" s="690"/>
      <c r="I151" s="1"/>
    </row>
    <row r="152" spans="2:9" x14ac:dyDescent="0.25">
      <c r="B152" s="157"/>
      <c r="C152" s="9"/>
      <c r="D152" s="75"/>
      <c r="E152" s="164"/>
      <c r="F152" s="483"/>
      <c r="G152" s="370"/>
      <c r="H152" s="690"/>
      <c r="I152" s="1"/>
    </row>
    <row r="153" spans="2:9" x14ac:dyDescent="0.25">
      <c r="B153" s="157"/>
      <c r="C153" s="9"/>
      <c r="D153" s="75" t="s">
        <v>103</v>
      </c>
      <c r="E153" s="164"/>
      <c r="F153" s="483"/>
      <c r="G153" s="370"/>
      <c r="H153" s="690"/>
      <c r="I153" s="1"/>
    </row>
    <row r="154" spans="2:9" x14ac:dyDescent="0.25">
      <c r="B154" s="157"/>
      <c r="C154" s="9"/>
      <c r="D154" s="75"/>
      <c r="E154" s="164"/>
      <c r="F154" s="483"/>
      <c r="G154" s="370"/>
      <c r="H154" s="690"/>
      <c r="I154" s="1"/>
    </row>
    <row r="155" spans="2:9" x14ac:dyDescent="0.25">
      <c r="B155" s="157"/>
      <c r="C155" s="9"/>
      <c r="D155" s="74" t="s">
        <v>104</v>
      </c>
      <c r="E155" s="164"/>
      <c r="F155" s="483"/>
      <c r="G155" s="370"/>
      <c r="H155" s="690"/>
      <c r="I155" s="1"/>
    </row>
    <row r="156" spans="2:9" x14ac:dyDescent="0.25">
      <c r="B156" s="157"/>
      <c r="C156" s="9"/>
      <c r="D156" s="74"/>
      <c r="E156" s="164"/>
      <c r="F156" s="483"/>
      <c r="G156" s="370"/>
      <c r="H156" s="690"/>
      <c r="I156" s="1"/>
    </row>
    <row r="157" spans="2:9" ht="54" x14ac:dyDescent="0.25">
      <c r="B157" s="157"/>
      <c r="C157" s="9"/>
      <c r="D157" s="75" t="s">
        <v>105</v>
      </c>
      <c r="E157" s="164"/>
      <c r="F157" s="483"/>
      <c r="G157" s="370"/>
      <c r="H157" s="690"/>
      <c r="I157" s="1"/>
    </row>
    <row r="158" spans="2:9" x14ac:dyDescent="0.25">
      <c r="B158" s="157"/>
      <c r="C158" s="9"/>
      <c r="D158" s="75"/>
      <c r="E158" s="164"/>
      <c r="F158" s="483"/>
      <c r="G158" s="370"/>
      <c r="H158" s="690"/>
      <c r="I158" s="1"/>
    </row>
    <row r="159" spans="2:9" x14ac:dyDescent="0.25">
      <c r="B159" s="157"/>
      <c r="C159" s="9"/>
      <c r="D159" s="77" t="s">
        <v>106</v>
      </c>
      <c r="E159" s="164"/>
      <c r="F159" s="483"/>
      <c r="G159" s="370"/>
      <c r="H159" s="690"/>
      <c r="I159" s="1"/>
    </row>
    <row r="160" spans="2:9" x14ac:dyDescent="0.25">
      <c r="B160" s="157"/>
      <c r="C160" s="9"/>
      <c r="D160" s="78"/>
      <c r="E160" s="164"/>
      <c r="F160" s="483"/>
      <c r="G160" s="370"/>
      <c r="H160" s="690"/>
      <c r="I160" s="1"/>
    </row>
    <row r="161" spans="2:9" ht="90" x14ac:dyDescent="0.25">
      <c r="B161" s="157"/>
      <c r="C161" s="9"/>
      <c r="D161" s="75" t="s">
        <v>107</v>
      </c>
      <c r="E161" s="164"/>
      <c r="F161" s="483"/>
      <c r="G161" s="370"/>
      <c r="H161" s="690"/>
      <c r="I161" s="1"/>
    </row>
    <row r="162" spans="2:9" x14ac:dyDescent="0.25">
      <c r="B162" s="157"/>
      <c r="C162" s="9"/>
      <c r="D162" s="78"/>
      <c r="E162" s="164"/>
      <c r="F162" s="483"/>
      <c r="G162" s="370"/>
      <c r="H162" s="690"/>
      <c r="I162" s="1"/>
    </row>
    <row r="163" spans="2:9" x14ac:dyDescent="0.25">
      <c r="B163" s="157"/>
      <c r="C163" s="9"/>
      <c r="D163" s="77" t="s">
        <v>108</v>
      </c>
      <c r="E163" s="164"/>
      <c r="F163" s="483"/>
      <c r="G163" s="370"/>
      <c r="H163" s="690"/>
      <c r="I163" s="1"/>
    </row>
    <row r="164" spans="2:9" x14ac:dyDescent="0.25">
      <c r="B164" s="157"/>
      <c r="C164" s="9"/>
      <c r="D164" s="78"/>
      <c r="E164" s="164"/>
      <c r="F164" s="483"/>
      <c r="G164" s="370"/>
      <c r="H164" s="690"/>
      <c r="I164" s="1"/>
    </row>
    <row r="165" spans="2:9" ht="180" x14ac:dyDescent="0.25">
      <c r="B165" s="157"/>
      <c r="C165" s="9"/>
      <c r="D165" s="79" t="s">
        <v>109</v>
      </c>
      <c r="E165" s="164"/>
      <c r="F165" s="483"/>
      <c r="G165" s="370"/>
      <c r="H165" s="690"/>
      <c r="I165" s="1"/>
    </row>
    <row r="166" spans="2:9" x14ac:dyDescent="0.25">
      <c r="B166" s="164"/>
      <c r="C166" s="9"/>
      <c r="D166" s="78"/>
      <c r="E166" s="164"/>
      <c r="F166" s="483"/>
      <c r="G166" s="370"/>
      <c r="H166" s="690"/>
      <c r="I166" s="1"/>
    </row>
    <row r="167" spans="2:9" x14ac:dyDescent="0.25">
      <c r="B167" s="164"/>
      <c r="C167" s="9"/>
      <c r="D167" s="77" t="s">
        <v>110</v>
      </c>
      <c r="E167" s="164"/>
      <c r="F167" s="483"/>
      <c r="G167" s="370"/>
      <c r="H167" s="690"/>
      <c r="I167" s="1"/>
    </row>
    <row r="168" spans="2:9" x14ac:dyDescent="0.25">
      <c r="B168" s="164"/>
      <c r="C168" s="9"/>
      <c r="D168" s="78"/>
      <c r="E168" s="164"/>
      <c r="F168" s="483"/>
      <c r="G168" s="370"/>
      <c r="H168" s="690"/>
      <c r="I168" s="1"/>
    </row>
    <row r="169" spans="2:9" ht="126" x14ac:dyDescent="0.25">
      <c r="B169" s="164"/>
      <c r="C169" s="9"/>
      <c r="D169" s="75" t="s">
        <v>111</v>
      </c>
      <c r="E169" s="164"/>
      <c r="F169" s="483"/>
      <c r="G169" s="370"/>
      <c r="H169" s="690"/>
      <c r="I169" s="1"/>
    </row>
    <row r="170" spans="2:9" x14ac:dyDescent="0.25">
      <c r="B170" s="164"/>
      <c r="C170" s="9"/>
      <c r="D170" s="78"/>
      <c r="E170" s="164"/>
      <c r="F170" s="483"/>
      <c r="G170" s="370"/>
      <c r="H170" s="690"/>
      <c r="I170" s="1"/>
    </row>
    <row r="171" spans="2:9" x14ac:dyDescent="0.25">
      <c r="B171" s="164"/>
      <c r="C171" s="9"/>
      <c r="D171" s="77" t="s">
        <v>112</v>
      </c>
      <c r="E171" s="164"/>
      <c r="F171" s="483"/>
      <c r="G171" s="370"/>
      <c r="H171" s="690"/>
      <c r="I171" s="1"/>
    </row>
    <row r="172" spans="2:9" x14ac:dyDescent="0.25">
      <c r="B172" s="164"/>
      <c r="C172" s="9"/>
      <c r="D172" s="78"/>
      <c r="E172" s="164"/>
      <c r="F172" s="483"/>
      <c r="G172" s="370"/>
      <c r="H172" s="690"/>
      <c r="I172" s="1"/>
    </row>
    <row r="173" spans="2:9" ht="36" x14ac:dyDescent="0.25">
      <c r="B173" s="164"/>
      <c r="C173" s="9"/>
      <c r="D173" s="75" t="s">
        <v>113</v>
      </c>
      <c r="E173" s="164"/>
      <c r="F173" s="483"/>
      <c r="G173" s="370"/>
      <c r="H173" s="690"/>
      <c r="I173" s="1"/>
    </row>
    <row r="174" spans="2:9" x14ac:dyDescent="0.25">
      <c r="B174" s="164"/>
      <c r="C174" s="9"/>
      <c r="D174" s="78"/>
      <c r="E174" s="164"/>
      <c r="F174" s="483"/>
      <c r="G174" s="370"/>
      <c r="H174" s="690"/>
      <c r="I174" s="1"/>
    </row>
    <row r="175" spans="2:9" x14ac:dyDescent="0.25">
      <c r="B175" s="164"/>
      <c r="C175" s="9"/>
      <c r="D175" s="78" t="s">
        <v>114</v>
      </c>
      <c r="E175" s="167"/>
      <c r="F175" s="483"/>
      <c r="G175" s="370"/>
      <c r="H175" s="690"/>
      <c r="I175" s="1"/>
    </row>
    <row r="176" spans="2:9" x14ac:dyDescent="0.25">
      <c r="B176" s="164"/>
      <c r="C176" s="9"/>
      <c r="D176" s="78"/>
      <c r="E176" s="167"/>
      <c r="F176" s="483"/>
      <c r="G176" s="370"/>
      <c r="H176" s="690"/>
      <c r="I176" s="1"/>
    </row>
    <row r="177" spans="2:9" ht="198" x14ac:dyDescent="0.25">
      <c r="B177" s="164"/>
      <c r="C177" s="9"/>
      <c r="D177" s="75" t="s">
        <v>115</v>
      </c>
      <c r="E177" s="257"/>
      <c r="F177" s="483"/>
      <c r="G177" s="370"/>
      <c r="H177" s="690"/>
      <c r="I177" s="1"/>
    </row>
    <row r="178" spans="2:9" x14ac:dyDescent="0.25">
      <c r="B178" s="164"/>
      <c r="C178" s="9"/>
      <c r="D178" s="79"/>
      <c r="E178" s="167"/>
      <c r="F178" s="483"/>
      <c r="G178" s="370"/>
      <c r="H178" s="690"/>
      <c r="I178" s="1"/>
    </row>
    <row r="179" spans="2:9" x14ac:dyDescent="0.25">
      <c r="B179" s="164"/>
      <c r="C179" s="9"/>
      <c r="D179" s="78"/>
      <c r="E179" s="167"/>
      <c r="F179" s="483"/>
      <c r="G179" s="370"/>
      <c r="H179" s="690"/>
      <c r="I179" s="1"/>
    </row>
    <row r="180" spans="2:9" x14ac:dyDescent="0.25">
      <c r="B180" s="164"/>
      <c r="C180" s="9"/>
      <c r="D180" s="77" t="s">
        <v>116</v>
      </c>
      <c r="E180" s="167"/>
      <c r="F180" s="483"/>
      <c r="G180" s="370"/>
      <c r="H180" s="690"/>
      <c r="I180" s="1"/>
    </row>
    <row r="181" spans="2:9" x14ac:dyDescent="0.25">
      <c r="B181" s="164"/>
      <c r="C181" s="9"/>
      <c r="D181" s="78"/>
      <c r="E181" s="167"/>
      <c r="F181" s="483"/>
      <c r="G181" s="370"/>
      <c r="H181" s="690"/>
      <c r="I181" s="1"/>
    </row>
    <row r="182" spans="2:9" ht="108" x14ac:dyDescent="0.25">
      <c r="B182" s="164"/>
      <c r="C182" s="9"/>
      <c r="D182" s="79" t="s">
        <v>117</v>
      </c>
      <c r="E182" s="167"/>
      <c r="F182" s="483"/>
      <c r="G182" s="370"/>
      <c r="H182" s="690"/>
      <c r="I182" s="1"/>
    </row>
    <row r="183" spans="2:9" x14ac:dyDescent="0.25">
      <c r="B183" s="164"/>
      <c r="C183" s="9"/>
      <c r="D183" s="78"/>
      <c r="E183" s="167"/>
      <c r="F183" s="483"/>
      <c r="G183" s="370"/>
      <c r="H183" s="690"/>
      <c r="I183" s="1"/>
    </row>
    <row r="184" spans="2:9" ht="126" x14ac:dyDescent="0.25">
      <c r="B184" s="164"/>
      <c r="C184" s="9"/>
      <c r="D184" s="79" t="s">
        <v>118</v>
      </c>
      <c r="E184" s="167"/>
      <c r="F184" s="483"/>
      <c r="G184" s="370"/>
      <c r="H184" s="690"/>
      <c r="I184" s="1"/>
    </row>
    <row r="185" spans="2:9" x14ac:dyDescent="0.25">
      <c r="B185" s="164"/>
      <c r="C185" s="9"/>
      <c r="D185" s="78"/>
      <c r="E185" s="167"/>
      <c r="F185" s="483"/>
      <c r="G185" s="370"/>
      <c r="H185" s="690"/>
      <c r="I185" s="1"/>
    </row>
    <row r="186" spans="2:9" x14ac:dyDescent="0.25">
      <c r="B186" s="164"/>
      <c r="C186" s="9"/>
      <c r="D186" s="77" t="s">
        <v>119</v>
      </c>
      <c r="E186" s="167"/>
      <c r="F186" s="483"/>
      <c r="G186" s="370"/>
      <c r="H186" s="690"/>
      <c r="I186" s="1"/>
    </row>
    <row r="187" spans="2:9" x14ac:dyDescent="0.25">
      <c r="B187" s="164"/>
      <c r="C187" s="9"/>
      <c r="D187" s="78"/>
      <c r="E187" s="167"/>
      <c r="F187" s="483"/>
      <c r="G187" s="370"/>
      <c r="H187" s="690"/>
      <c r="I187" s="1"/>
    </row>
    <row r="188" spans="2:9" ht="126" x14ac:dyDescent="0.25">
      <c r="B188" s="164"/>
      <c r="C188" s="9"/>
      <c r="D188" s="76" t="s">
        <v>120</v>
      </c>
      <c r="E188" s="167"/>
      <c r="F188" s="483"/>
      <c r="G188" s="370"/>
      <c r="H188" s="690"/>
      <c r="I188" s="1"/>
    </row>
    <row r="189" spans="2:9" x14ac:dyDescent="0.25">
      <c r="B189" s="164"/>
      <c r="C189" s="9"/>
      <c r="D189" s="75"/>
      <c r="E189" s="167"/>
      <c r="F189" s="483"/>
      <c r="G189" s="370"/>
      <c r="H189" s="690"/>
      <c r="I189" s="1"/>
    </row>
    <row r="190" spans="2:9" ht="54" x14ac:dyDescent="0.25">
      <c r="B190" s="164"/>
      <c r="C190" s="9"/>
      <c r="D190" s="75" t="s">
        <v>121</v>
      </c>
      <c r="E190" s="167"/>
      <c r="F190" s="483"/>
      <c r="G190" s="370"/>
      <c r="H190" s="690"/>
      <c r="I190" s="1"/>
    </row>
    <row r="191" spans="2:9" x14ac:dyDescent="0.25">
      <c r="B191" s="164"/>
      <c r="C191" s="9"/>
      <c r="D191" s="78"/>
      <c r="E191" s="167"/>
      <c r="F191" s="483"/>
      <c r="G191" s="370"/>
      <c r="H191" s="690"/>
      <c r="I191" s="1"/>
    </row>
    <row r="192" spans="2:9" x14ac:dyDescent="0.25">
      <c r="B192" s="164"/>
      <c r="C192" s="9"/>
      <c r="D192" s="77" t="s">
        <v>122</v>
      </c>
      <c r="E192" s="167"/>
      <c r="F192" s="483"/>
      <c r="G192" s="370"/>
      <c r="H192" s="690"/>
      <c r="I192" s="1"/>
    </row>
    <row r="193" spans="2:9" x14ac:dyDescent="0.25">
      <c r="B193" s="164"/>
      <c r="C193" s="9"/>
      <c r="D193" s="78"/>
      <c r="E193" s="167"/>
      <c r="F193" s="483"/>
      <c r="G193" s="370"/>
      <c r="H193" s="690"/>
      <c r="I193" s="1"/>
    </row>
    <row r="194" spans="2:9" ht="36" x14ac:dyDescent="0.25">
      <c r="B194" s="164"/>
      <c r="C194" s="9"/>
      <c r="D194" s="75" t="s">
        <v>123</v>
      </c>
      <c r="E194" s="167"/>
      <c r="F194" s="483"/>
      <c r="G194" s="370"/>
      <c r="H194" s="690"/>
      <c r="I194" s="1"/>
    </row>
    <row r="195" spans="2:9" x14ac:dyDescent="0.25">
      <c r="B195" s="164"/>
      <c r="C195" s="9"/>
      <c r="D195" s="78"/>
      <c r="E195" s="167"/>
      <c r="F195" s="483"/>
      <c r="G195" s="370"/>
      <c r="H195" s="690"/>
      <c r="I195" s="1"/>
    </row>
    <row r="196" spans="2:9" ht="36" x14ac:dyDescent="0.25">
      <c r="B196" s="164"/>
      <c r="C196" s="9"/>
      <c r="D196" s="75" t="s">
        <v>124</v>
      </c>
      <c r="E196" s="167"/>
      <c r="F196" s="483"/>
      <c r="G196" s="370"/>
      <c r="H196" s="690"/>
      <c r="I196" s="1"/>
    </row>
    <row r="197" spans="2:9" x14ac:dyDescent="0.25">
      <c r="B197" s="164"/>
      <c r="C197" s="9"/>
      <c r="D197" s="78" t="s">
        <v>125</v>
      </c>
      <c r="E197" s="167"/>
      <c r="F197" s="483"/>
      <c r="G197" s="370"/>
      <c r="H197" s="690"/>
      <c r="I197" s="1"/>
    </row>
    <row r="198" spans="2:9" x14ac:dyDescent="0.25">
      <c r="B198" s="164"/>
      <c r="C198" s="9"/>
      <c r="D198" s="78"/>
      <c r="E198" s="167"/>
      <c r="F198" s="483"/>
      <c r="G198" s="370"/>
      <c r="H198" s="690"/>
      <c r="I198" s="1"/>
    </row>
    <row r="199" spans="2:9" ht="72" x14ac:dyDescent="0.25">
      <c r="B199" s="164"/>
      <c r="C199" s="9"/>
      <c r="D199" s="79" t="s">
        <v>126</v>
      </c>
      <c r="E199" s="167"/>
      <c r="F199" s="483"/>
      <c r="G199" s="370"/>
      <c r="H199" s="690"/>
      <c r="I199" s="1"/>
    </row>
    <row r="200" spans="2:9" x14ac:dyDescent="0.25">
      <c r="B200" s="164"/>
      <c r="C200" s="9"/>
      <c r="D200" s="78" t="s">
        <v>2</v>
      </c>
      <c r="E200" s="167"/>
      <c r="F200" s="483"/>
      <c r="G200" s="370"/>
      <c r="H200" s="690"/>
      <c r="I200" s="1"/>
    </row>
    <row r="201" spans="2:9" ht="36" x14ac:dyDescent="0.25">
      <c r="B201" s="164"/>
      <c r="C201" s="9"/>
      <c r="D201" s="74" t="s">
        <v>100</v>
      </c>
      <c r="E201" s="167"/>
      <c r="F201" s="483"/>
      <c r="G201" s="370"/>
      <c r="H201" s="690"/>
      <c r="I201" s="1"/>
    </row>
    <row r="202" spans="2:9" x14ac:dyDescent="0.25">
      <c r="B202" s="164"/>
      <c r="C202" s="9"/>
      <c r="D202" s="78"/>
      <c r="E202" s="167"/>
      <c r="F202" s="483"/>
      <c r="G202" s="370"/>
      <c r="H202" s="690"/>
      <c r="I202" s="1"/>
    </row>
    <row r="203" spans="2:9" ht="108" x14ac:dyDescent="0.25">
      <c r="B203" s="164"/>
      <c r="C203" s="9"/>
      <c r="D203" s="75" t="s">
        <v>127</v>
      </c>
      <c r="E203" s="167"/>
      <c r="F203" s="483"/>
      <c r="G203" s="370"/>
      <c r="H203" s="690"/>
      <c r="I203" s="1"/>
    </row>
    <row r="204" spans="2:9" x14ac:dyDescent="0.25">
      <c r="B204" s="164"/>
      <c r="C204" s="9"/>
      <c r="D204" s="78" t="s">
        <v>2</v>
      </c>
      <c r="E204" s="167"/>
      <c r="F204" s="483"/>
      <c r="G204" s="370"/>
      <c r="H204" s="690"/>
      <c r="I204" s="1"/>
    </row>
    <row r="205" spans="2:9" x14ac:dyDescent="0.25">
      <c r="B205" s="164"/>
      <c r="C205" s="9"/>
      <c r="D205" s="77" t="s">
        <v>128</v>
      </c>
      <c r="E205" s="167"/>
      <c r="F205" s="483"/>
      <c r="G205" s="370"/>
      <c r="H205" s="690"/>
      <c r="I205" s="1"/>
    </row>
    <row r="206" spans="2:9" x14ac:dyDescent="0.25">
      <c r="B206" s="164"/>
      <c r="C206" s="9"/>
      <c r="D206" s="78"/>
      <c r="E206" s="167"/>
      <c r="F206" s="483"/>
      <c r="G206" s="370"/>
      <c r="H206" s="690"/>
      <c r="I206" s="1"/>
    </row>
    <row r="207" spans="2:9" ht="72" x14ac:dyDescent="0.25">
      <c r="B207" s="164"/>
      <c r="C207" s="9"/>
      <c r="D207" s="76" t="s">
        <v>129</v>
      </c>
      <c r="E207" s="167"/>
      <c r="F207" s="483"/>
      <c r="G207" s="370"/>
      <c r="H207" s="690"/>
      <c r="I207" s="1"/>
    </row>
    <row r="208" spans="2:9" x14ac:dyDescent="0.25">
      <c r="B208" s="164"/>
      <c r="C208" s="9"/>
      <c r="D208" s="78" t="s">
        <v>2</v>
      </c>
      <c r="E208" s="167"/>
      <c r="F208" s="483"/>
      <c r="G208" s="370"/>
      <c r="H208" s="690"/>
      <c r="I208" s="1"/>
    </row>
    <row r="209" spans="2:9" ht="108" x14ac:dyDescent="0.25">
      <c r="B209" s="164"/>
      <c r="C209" s="9"/>
      <c r="D209" s="75" t="s">
        <v>130</v>
      </c>
      <c r="E209" s="167"/>
      <c r="F209" s="483"/>
      <c r="G209" s="370"/>
      <c r="H209" s="690"/>
      <c r="I209" s="1"/>
    </row>
    <row r="210" spans="2:9" x14ac:dyDescent="0.25">
      <c r="B210" s="164"/>
      <c r="C210" s="9"/>
      <c r="D210" s="78" t="s">
        <v>2</v>
      </c>
      <c r="E210" s="167"/>
      <c r="F210" s="483"/>
      <c r="G210" s="370"/>
      <c r="H210" s="690"/>
      <c r="I210" s="1"/>
    </row>
    <row r="211" spans="2:9" ht="126" x14ac:dyDescent="0.25">
      <c r="B211" s="164"/>
      <c r="C211" s="9"/>
      <c r="D211" s="80" t="s">
        <v>131</v>
      </c>
      <c r="E211" s="167"/>
      <c r="F211" s="483"/>
      <c r="G211" s="370"/>
      <c r="H211" s="690"/>
      <c r="I211" s="1"/>
    </row>
    <row r="212" spans="2:9" x14ac:dyDescent="0.25">
      <c r="B212" s="164"/>
      <c r="C212" s="9"/>
      <c r="D212" s="78" t="s">
        <v>2</v>
      </c>
      <c r="E212" s="167"/>
      <c r="F212" s="483"/>
      <c r="G212" s="370"/>
      <c r="H212" s="690"/>
      <c r="I212" s="1"/>
    </row>
    <row r="213" spans="2:9" x14ac:dyDescent="0.25">
      <c r="B213" s="164"/>
      <c r="C213" s="9"/>
      <c r="D213" s="77" t="s">
        <v>132</v>
      </c>
      <c r="E213" s="167"/>
      <c r="F213" s="483"/>
      <c r="G213" s="370"/>
      <c r="H213" s="690"/>
      <c r="I213" s="1"/>
    </row>
    <row r="214" spans="2:9" x14ac:dyDescent="0.25">
      <c r="B214" s="164"/>
      <c r="C214" s="9"/>
      <c r="D214" s="78"/>
      <c r="E214" s="167"/>
      <c r="F214" s="483"/>
      <c r="G214" s="370"/>
      <c r="H214" s="690"/>
      <c r="I214" s="1"/>
    </row>
    <row r="215" spans="2:9" ht="144" x14ac:dyDescent="0.25">
      <c r="B215" s="164"/>
      <c r="C215" s="9"/>
      <c r="D215" s="76" t="s">
        <v>133</v>
      </c>
      <c r="E215" s="167"/>
      <c r="F215" s="483"/>
      <c r="G215" s="370"/>
      <c r="H215" s="690"/>
      <c r="I215" s="1"/>
    </row>
    <row r="216" spans="2:9" x14ac:dyDescent="0.25">
      <c r="B216" s="164"/>
      <c r="C216" s="9"/>
      <c r="D216" s="78" t="s">
        <v>2</v>
      </c>
      <c r="E216" s="167"/>
      <c r="F216" s="483"/>
      <c r="G216" s="370"/>
      <c r="H216" s="690"/>
      <c r="I216" s="1"/>
    </row>
    <row r="217" spans="2:9" ht="162" x14ac:dyDescent="0.25">
      <c r="B217" s="164"/>
      <c r="C217" s="9"/>
      <c r="D217" s="75" t="s">
        <v>134</v>
      </c>
      <c r="E217" s="167"/>
      <c r="F217" s="483"/>
      <c r="G217" s="370"/>
      <c r="H217" s="690"/>
      <c r="I217" s="1"/>
    </row>
    <row r="218" spans="2:9" x14ac:dyDescent="0.25">
      <c r="B218" s="164"/>
      <c r="C218" s="9"/>
      <c r="D218" s="78"/>
      <c r="E218" s="167"/>
      <c r="F218" s="483"/>
      <c r="G218" s="370"/>
      <c r="H218" s="690"/>
      <c r="I218" s="1"/>
    </row>
    <row r="219" spans="2:9" x14ac:dyDescent="0.25">
      <c r="B219" s="164"/>
      <c r="C219" s="9"/>
      <c r="D219" s="77" t="s">
        <v>135</v>
      </c>
      <c r="E219" s="167"/>
      <c r="F219" s="483"/>
      <c r="G219" s="370"/>
      <c r="H219" s="690"/>
      <c r="I219" s="1"/>
    </row>
    <row r="220" spans="2:9" x14ac:dyDescent="0.25">
      <c r="B220" s="164"/>
      <c r="C220" s="9"/>
      <c r="D220" s="78"/>
      <c r="E220" s="167"/>
      <c r="F220" s="483"/>
      <c r="G220" s="370"/>
      <c r="H220" s="690"/>
      <c r="I220" s="1"/>
    </row>
    <row r="221" spans="2:9" ht="198" x14ac:dyDescent="0.25">
      <c r="B221" s="164"/>
      <c r="C221" s="9"/>
      <c r="D221" s="75" t="s">
        <v>136</v>
      </c>
      <c r="E221" s="167"/>
      <c r="F221" s="483"/>
      <c r="G221" s="370"/>
      <c r="H221" s="690"/>
      <c r="I221" s="1"/>
    </row>
    <row r="222" spans="2:9" x14ac:dyDescent="0.25">
      <c r="B222" s="164"/>
      <c r="C222" s="9"/>
      <c r="D222" s="78"/>
      <c r="E222" s="167"/>
      <c r="F222" s="483"/>
      <c r="G222" s="370"/>
      <c r="H222" s="690"/>
      <c r="I222" s="1"/>
    </row>
    <row r="223" spans="2:9" x14ac:dyDescent="0.25">
      <c r="B223" s="164"/>
      <c r="C223" s="9"/>
      <c r="D223" s="77" t="s">
        <v>137</v>
      </c>
      <c r="E223" s="167"/>
      <c r="F223" s="483"/>
      <c r="G223" s="370"/>
      <c r="H223" s="690"/>
      <c r="I223" s="1"/>
    </row>
    <row r="224" spans="2:9" x14ac:dyDescent="0.25">
      <c r="B224" s="164"/>
      <c r="C224" s="9"/>
      <c r="D224" s="78"/>
      <c r="E224" s="167"/>
      <c r="F224" s="483"/>
      <c r="G224" s="370"/>
      <c r="H224" s="690"/>
      <c r="I224" s="1"/>
    </row>
    <row r="225" spans="2:9" ht="108" x14ac:dyDescent="0.25">
      <c r="B225" s="164"/>
      <c r="C225" s="9"/>
      <c r="D225" s="75" t="s">
        <v>138</v>
      </c>
      <c r="E225" s="167"/>
      <c r="F225" s="483"/>
      <c r="G225" s="370"/>
      <c r="H225" s="690"/>
      <c r="I225" s="1"/>
    </row>
    <row r="226" spans="2:9" x14ac:dyDescent="0.25">
      <c r="B226" s="164"/>
      <c r="C226" s="9"/>
      <c r="D226" s="81"/>
      <c r="E226" s="167"/>
      <c r="F226" s="483"/>
      <c r="G226" s="370"/>
      <c r="H226" s="690"/>
      <c r="I226" s="1"/>
    </row>
    <row r="227" spans="2:9" x14ac:dyDescent="0.25">
      <c r="B227" s="164"/>
      <c r="C227" s="9"/>
      <c r="D227" s="74" t="s">
        <v>139</v>
      </c>
      <c r="E227" s="167"/>
      <c r="F227" s="483"/>
      <c r="G227" s="370"/>
      <c r="H227" s="690"/>
      <c r="I227" s="1"/>
    </row>
    <row r="228" spans="2:9" x14ac:dyDescent="0.25">
      <c r="B228" s="164"/>
      <c r="C228" s="9"/>
      <c r="D228" s="75"/>
      <c r="E228" s="167"/>
      <c r="F228" s="483"/>
      <c r="G228" s="370"/>
      <c r="H228" s="690"/>
      <c r="I228" s="1"/>
    </row>
    <row r="229" spans="2:9" ht="90" x14ac:dyDescent="0.25">
      <c r="B229" s="164"/>
      <c r="C229" s="9"/>
      <c r="D229" s="75" t="s">
        <v>140</v>
      </c>
      <c r="E229" s="167"/>
      <c r="F229" s="483"/>
      <c r="G229" s="370"/>
      <c r="H229" s="690"/>
      <c r="I229" s="1"/>
    </row>
    <row r="230" spans="2:9" x14ac:dyDescent="0.25">
      <c r="B230" s="164"/>
      <c r="C230" s="9"/>
      <c r="D230" s="75"/>
      <c r="E230" s="167"/>
      <c r="F230" s="483"/>
      <c r="G230" s="370"/>
      <c r="H230" s="690"/>
      <c r="I230" s="1"/>
    </row>
    <row r="231" spans="2:9" ht="108" x14ac:dyDescent="0.25">
      <c r="B231" s="164"/>
      <c r="C231" s="9"/>
      <c r="D231" s="75" t="s">
        <v>141</v>
      </c>
      <c r="E231" s="167"/>
      <c r="F231" s="483"/>
      <c r="G231" s="370"/>
      <c r="H231" s="690"/>
      <c r="I231" s="1"/>
    </row>
    <row r="232" spans="2:9" x14ac:dyDescent="0.25">
      <c r="B232" s="164"/>
      <c r="C232" s="9"/>
      <c r="D232" s="75"/>
      <c r="E232" s="167"/>
      <c r="F232" s="483"/>
      <c r="G232" s="370"/>
      <c r="H232" s="690"/>
      <c r="I232" s="1"/>
    </row>
    <row r="233" spans="2:9" ht="72" x14ac:dyDescent="0.25">
      <c r="B233" s="164"/>
      <c r="C233" s="9"/>
      <c r="D233" s="75" t="s">
        <v>142</v>
      </c>
      <c r="E233" s="167"/>
      <c r="F233" s="483"/>
      <c r="G233" s="370"/>
      <c r="H233" s="690"/>
      <c r="I233" s="1"/>
    </row>
    <row r="234" spans="2:9" x14ac:dyDescent="0.25">
      <c r="B234" s="164"/>
      <c r="C234" s="9"/>
      <c r="D234" s="75"/>
      <c r="E234" s="167"/>
      <c r="F234" s="483"/>
      <c r="G234" s="370"/>
      <c r="H234" s="690"/>
      <c r="I234" s="1"/>
    </row>
    <row r="235" spans="2:9" x14ac:dyDescent="0.25">
      <c r="B235" s="164"/>
      <c r="C235" s="9"/>
      <c r="D235" s="75"/>
      <c r="E235" s="167"/>
      <c r="F235" s="483"/>
      <c r="G235" s="370"/>
      <c r="H235" s="690"/>
      <c r="I235" s="1"/>
    </row>
    <row r="236" spans="2:9" ht="54" x14ac:dyDescent="0.25">
      <c r="B236" s="164"/>
      <c r="C236" s="9"/>
      <c r="D236" s="75" t="s">
        <v>143</v>
      </c>
      <c r="E236" s="167"/>
      <c r="F236" s="483"/>
      <c r="G236" s="370"/>
      <c r="H236" s="690"/>
      <c r="I236" s="1"/>
    </row>
    <row r="237" spans="2:9" x14ac:dyDescent="0.25">
      <c r="B237" s="164"/>
      <c r="C237" s="9"/>
      <c r="D237" s="75"/>
      <c r="E237" s="167"/>
      <c r="F237" s="483"/>
      <c r="G237" s="370"/>
      <c r="H237" s="690"/>
      <c r="I237" s="1"/>
    </row>
    <row r="238" spans="2:9" ht="90" x14ac:dyDescent="0.25">
      <c r="B238" s="164"/>
      <c r="C238" s="9"/>
      <c r="D238" s="75" t="s">
        <v>144</v>
      </c>
      <c r="E238" s="167"/>
      <c r="F238" s="483"/>
      <c r="G238" s="370"/>
      <c r="H238" s="690"/>
      <c r="I238" s="1"/>
    </row>
    <row r="239" spans="2:9" x14ac:dyDescent="0.25">
      <c r="B239" s="164"/>
      <c r="C239" s="9"/>
      <c r="D239" s="75"/>
      <c r="E239" s="167"/>
      <c r="F239" s="483"/>
      <c r="G239" s="370"/>
      <c r="H239" s="690"/>
      <c r="I239" s="1"/>
    </row>
    <row r="240" spans="2:9" ht="54" x14ac:dyDescent="0.25">
      <c r="B240" s="164"/>
      <c r="C240" s="9"/>
      <c r="D240" s="75" t="s">
        <v>145</v>
      </c>
      <c r="E240" s="167"/>
      <c r="F240" s="483"/>
      <c r="G240" s="370"/>
      <c r="H240" s="690"/>
      <c r="I240" s="1"/>
    </row>
    <row r="241" spans="2:9" x14ac:dyDescent="0.25">
      <c r="B241" s="164"/>
      <c r="C241" s="9"/>
      <c r="D241" s="75"/>
      <c r="E241" s="167"/>
      <c r="F241" s="483"/>
      <c r="G241" s="370"/>
      <c r="H241" s="690"/>
      <c r="I241" s="1"/>
    </row>
    <row r="242" spans="2:9" ht="72" x14ac:dyDescent="0.25">
      <c r="B242" s="164"/>
      <c r="C242" s="9"/>
      <c r="D242" s="75" t="s">
        <v>146</v>
      </c>
      <c r="E242" s="167"/>
      <c r="F242" s="483"/>
      <c r="G242" s="370"/>
      <c r="H242" s="690"/>
      <c r="I242" s="1"/>
    </row>
    <row r="243" spans="2:9" x14ac:dyDescent="0.25">
      <c r="B243" s="164"/>
      <c r="C243" s="9"/>
      <c r="D243" s="258"/>
      <c r="E243" s="167"/>
      <c r="F243" s="483"/>
      <c r="G243" s="370"/>
      <c r="H243" s="690"/>
      <c r="I243" s="1"/>
    </row>
    <row r="244" spans="2:9" x14ac:dyDescent="0.25">
      <c r="B244" s="164">
        <v>2</v>
      </c>
      <c r="C244" s="9"/>
      <c r="D244" s="75" t="s">
        <v>511</v>
      </c>
      <c r="E244" s="164" t="s">
        <v>512</v>
      </c>
      <c r="F244" s="483">
        <v>5</v>
      </c>
      <c r="G244" s="372">
        <v>0</v>
      </c>
      <c r="H244" s="690">
        <f>G244*F244</f>
        <v>0</v>
      </c>
      <c r="I244" s="1"/>
    </row>
    <row r="245" spans="2:9" x14ac:dyDescent="0.25">
      <c r="B245" s="164"/>
      <c r="C245" s="9"/>
      <c r="D245" s="258"/>
      <c r="E245" s="167"/>
      <c r="F245" s="483"/>
      <c r="G245" s="370"/>
      <c r="H245" s="690"/>
      <c r="I245" s="1"/>
    </row>
    <row r="246" spans="2:9" ht="36" x14ac:dyDescent="0.25">
      <c r="B246" s="164">
        <v>3</v>
      </c>
      <c r="C246" s="9"/>
      <c r="D246" s="75" t="s">
        <v>513</v>
      </c>
      <c r="E246" s="164" t="s">
        <v>37</v>
      </c>
      <c r="F246" s="483">
        <f>+F244*12</f>
        <v>60</v>
      </c>
      <c r="G246" s="372">
        <v>0</v>
      </c>
      <c r="H246" s="690">
        <f>G246*F246</f>
        <v>0</v>
      </c>
      <c r="I246" s="1"/>
    </row>
    <row r="247" spans="2:9" x14ac:dyDescent="0.25">
      <c r="B247" s="164"/>
      <c r="C247" s="100"/>
      <c r="D247" s="71"/>
      <c r="E247" s="164"/>
      <c r="F247" s="483"/>
      <c r="G247" s="370"/>
      <c r="H247" s="690"/>
      <c r="I247" s="1"/>
    </row>
    <row r="248" spans="2:9" x14ac:dyDescent="0.25">
      <c r="B248" s="164"/>
      <c r="C248" s="100"/>
      <c r="D248" s="71"/>
      <c r="E248" s="164"/>
      <c r="F248" s="483"/>
      <c r="G248" s="370"/>
      <c r="H248" s="690"/>
      <c r="I248" s="1"/>
    </row>
    <row r="249" spans="2:9" x14ac:dyDescent="0.25">
      <c r="B249" s="164"/>
      <c r="C249" s="9"/>
      <c r="D249" s="75"/>
      <c r="E249" s="164"/>
      <c r="F249" s="483"/>
      <c r="G249" s="370"/>
      <c r="H249" s="690"/>
      <c r="I249" s="1"/>
    </row>
    <row r="250" spans="2:9" x14ac:dyDescent="0.25">
      <c r="B250" s="164"/>
      <c r="C250" s="9"/>
      <c r="D250" s="248" t="s">
        <v>148</v>
      </c>
      <c r="E250" s="164"/>
      <c r="F250" s="483"/>
      <c r="G250" s="370"/>
      <c r="H250" s="690"/>
      <c r="I250" s="1"/>
    </row>
    <row r="251" spans="2:9" x14ac:dyDescent="0.25">
      <c r="B251" s="164">
        <v>4</v>
      </c>
      <c r="C251" s="9"/>
      <c r="D251" s="75" t="s">
        <v>514</v>
      </c>
      <c r="E251" s="164" t="s">
        <v>512</v>
      </c>
      <c r="F251" s="483">
        <f>+F244</f>
        <v>5</v>
      </c>
      <c r="G251" s="372">
        <v>0</v>
      </c>
      <c r="H251" s="690">
        <f t="shared" ref="H251:H269" si="0">G251*F251</f>
        <v>0</v>
      </c>
      <c r="I251" s="1"/>
    </row>
    <row r="252" spans="2:9" x14ac:dyDescent="0.25">
      <c r="B252" s="164"/>
      <c r="C252" s="9"/>
      <c r="D252" s="75"/>
      <c r="E252" s="164"/>
      <c r="F252" s="483"/>
      <c r="G252" s="370"/>
      <c r="H252" s="690"/>
      <c r="I252" s="1"/>
    </row>
    <row r="253" spans="2:9" x14ac:dyDescent="0.25">
      <c r="B253" s="164">
        <v>5</v>
      </c>
      <c r="C253" s="9"/>
      <c r="D253" s="75" t="s">
        <v>589</v>
      </c>
      <c r="E253" s="164" t="s">
        <v>512</v>
      </c>
      <c r="F253" s="483">
        <f>+F251</f>
        <v>5</v>
      </c>
      <c r="G253" s="372">
        <v>0</v>
      </c>
      <c r="H253" s="690">
        <f t="shared" si="0"/>
        <v>0</v>
      </c>
      <c r="I253" s="1"/>
    </row>
    <row r="254" spans="2:9" x14ac:dyDescent="0.25">
      <c r="B254" s="164"/>
      <c r="C254" s="9"/>
      <c r="D254" s="75"/>
      <c r="E254" s="164"/>
      <c r="F254" s="483"/>
      <c r="G254" s="370"/>
      <c r="H254" s="690"/>
      <c r="I254" s="1"/>
    </row>
    <row r="255" spans="2:9" x14ac:dyDescent="0.25">
      <c r="B255" s="164">
        <v>6</v>
      </c>
      <c r="C255" s="9"/>
      <c r="D255" s="75" t="s">
        <v>515</v>
      </c>
      <c r="E255" s="164" t="s">
        <v>512</v>
      </c>
      <c r="F255" s="483">
        <f>+F253</f>
        <v>5</v>
      </c>
      <c r="G255" s="372">
        <v>0</v>
      </c>
      <c r="H255" s="690">
        <f t="shared" si="0"/>
        <v>0</v>
      </c>
      <c r="I255" s="1"/>
    </row>
    <row r="256" spans="2:9" x14ac:dyDescent="0.25">
      <c r="B256" s="164"/>
      <c r="C256" s="9"/>
      <c r="D256" s="75"/>
      <c r="E256" s="164"/>
      <c r="F256" s="483"/>
      <c r="G256" s="370"/>
      <c r="H256" s="690"/>
      <c r="I256" s="1"/>
    </row>
    <row r="257" spans="1:9" x14ac:dyDescent="0.25">
      <c r="B257" s="164">
        <v>7</v>
      </c>
      <c r="C257" s="9"/>
      <c r="D257" s="75" t="s">
        <v>517</v>
      </c>
      <c r="E257" s="164" t="s">
        <v>512</v>
      </c>
      <c r="F257" s="483">
        <f>+F255</f>
        <v>5</v>
      </c>
      <c r="G257" s="372">
        <v>0</v>
      </c>
      <c r="H257" s="690">
        <f t="shared" si="0"/>
        <v>0</v>
      </c>
      <c r="I257" s="1"/>
    </row>
    <row r="258" spans="1:9" x14ac:dyDescent="0.25">
      <c r="B258" s="164"/>
      <c r="C258" s="9"/>
      <c r="D258" s="75"/>
      <c r="E258" s="164"/>
      <c r="F258" s="483"/>
      <c r="G258" s="370"/>
      <c r="H258" s="690"/>
      <c r="I258" s="1"/>
    </row>
    <row r="259" spans="1:9" ht="36" x14ac:dyDescent="0.25">
      <c r="B259" s="164">
        <v>8</v>
      </c>
      <c r="C259" s="9"/>
      <c r="D259" s="75" t="s">
        <v>519</v>
      </c>
      <c r="E259" s="164" t="s">
        <v>512</v>
      </c>
      <c r="F259" s="483">
        <f>+F257</f>
        <v>5</v>
      </c>
      <c r="G259" s="372">
        <v>0</v>
      </c>
      <c r="H259" s="690">
        <f t="shared" si="0"/>
        <v>0</v>
      </c>
      <c r="I259" s="1"/>
    </row>
    <row r="260" spans="1:9" x14ac:dyDescent="0.25">
      <c r="B260" s="164"/>
      <c r="C260" s="9"/>
      <c r="D260" s="75"/>
      <c r="E260" s="164"/>
      <c r="F260" s="483"/>
      <c r="G260" s="370"/>
      <c r="H260" s="690"/>
      <c r="I260" s="1"/>
    </row>
    <row r="261" spans="1:9" ht="36" x14ac:dyDescent="0.25">
      <c r="B261" s="164">
        <v>9</v>
      </c>
      <c r="C261" s="9"/>
      <c r="D261" s="75" t="s">
        <v>518</v>
      </c>
      <c r="E261" s="164" t="s">
        <v>512</v>
      </c>
      <c r="F261" s="483">
        <f>+F259</f>
        <v>5</v>
      </c>
      <c r="G261" s="372">
        <v>0</v>
      </c>
      <c r="H261" s="690">
        <f t="shared" si="0"/>
        <v>0</v>
      </c>
      <c r="I261" s="1"/>
    </row>
    <row r="262" spans="1:9" x14ac:dyDescent="0.25">
      <c r="B262" s="164"/>
      <c r="C262" s="9"/>
      <c r="D262" s="75"/>
      <c r="E262" s="164"/>
      <c r="F262" s="483"/>
      <c r="G262" s="374"/>
      <c r="H262" s="691"/>
      <c r="I262" s="1"/>
    </row>
    <row r="263" spans="1:9" ht="36" x14ac:dyDescent="0.25">
      <c r="A263" s="168"/>
      <c r="B263" s="164">
        <v>10</v>
      </c>
      <c r="C263" s="165"/>
      <c r="D263" s="75" t="s">
        <v>516</v>
      </c>
      <c r="E263" s="164" t="s">
        <v>512</v>
      </c>
      <c r="F263" s="483">
        <f>+F261</f>
        <v>5</v>
      </c>
      <c r="G263" s="372">
        <v>0</v>
      </c>
      <c r="H263" s="691">
        <f t="shared" si="0"/>
        <v>0</v>
      </c>
      <c r="I263" s="1"/>
    </row>
    <row r="264" spans="1:9" customFormat="1" x14ac:dyDescent="0.25">
      <c r="A264" s="169"/>
      <c r="B264" s="164"/>
      <c r="D264" s="75"/>
      <c r="E264" s="164"/>
      <c r="F264" s="483"/>
      <c r="G264" s="375"/>
      <c r="H264" s="691"/>
    </row>
    <row r="265" spans="1:9" customFormat="1" x14ac:dyDescent="0.25">
      <c r="A265" s="169"/>
      <c r="B265" s="164">
        <v>11</v>
      </c>
      <c r="D265" s="75" t="s">
        <v>520</v>
      </c>
      <c r="E265" s="164" t="s">
        <v>521</v>
      </c>
      <c r="F265" s="483">
        <f>+F263</f>
        <v>5</v>
      </c>
      <c r="G265" s="372">
        <v>0</v>
      </c>
      <c r="H265" s="691">
        <f t="shared" si="0"/>
        <v>0</v>
      </c>
    </row>
    <row r="266" spans="1:9" customFormat="1" x14ac:dyDescent="0.25">
      <c r="A266" s="169"/>
      <c r="B266" s="164"/>
      <c r="D266" s="75"/>
      <c r="E266" s="164"/>
      <c r="F266" s="483"/>
      <c r="G266" s="376"/>
      <c r="H266" s="691"/>
    </row>
    <row r="267" spans="1:9" customFormat="1" x14ac:dyDescent="0.25">
      <c r="A267" s="169"/>
      <c r="B267" s="164">
        <v>12</v>
      </c>
      <c r="D267" s="75" t="s">
        <v>522</v>
      </c>
      <c r="E267" s="164" t="s">
        <v>512</v>
      </c>
      <c r="F267" s="483">
        <f>+F265</f>
        <v>5</v>
      </c>
      <c r="G267" s="372">
        <v>0</v>
      </c>
      <c r="H267" s="691">
        <f t="shared" si="0"/>
        <v>0</v>
      </c>
    </row>
    <row r="268" spans="1:9" customFormat="1" x14ac:dyDescent="0.25">
      <c r="A268" s="169"/>
      <c r="B268" s="164"/>
      <c r="D268" s="75"/>
      <c r="E268" s="164"/>
      <c r="F268" s="483"/>
      <c r="G268" s="376"/>
      <c r="H268" s="691"/>
    </row>
    <row r="269" spans="1:9" customFormat="1" x14ac:dyDescent="0.25">
      <c r="A269" s="169"/>
      <c r="B269" s="164">
        <v>13</v>
      </c>
      <c r="D269" s="75" t="s">
        <v>149</v>
      </c>
      <c r="E269" s="164" t="s">
        <v>512</v>
      </c>
      <c r="F269" s="483">
        <f>+F267</f>
        <v>5</v>
      </c>
      <c r="G269" s="372">
        <v>0</v>
      </c>
      <c r="H269" s="691">
        <f t="shared" si="0"/>
        <v>0</v>
      </c>
    </row>
    <row r="270" spans="1:9" customFormat="1" x14ac:dyDescent="0.25">
      <c r="B270" s="164"/>
      <c r="D270" s="75"/>
      <c r="E270" s="164"/>
      <c r="F270" s="483"/>
      <c r="G270" s="375"/>
      <c r="H270" s="691"/>
    </row>
    <row r="271" spans="1:9" s="347" customFormat="1" x14ac:dyDescent="0.25">
      <c r="A271" s="343"/>
      <c r="B271" s="344"/>
      <c r="C271" s="345"/>
      <c r="D271" s="248" t="s">
        <v>150</v>
      </c>
      <c r="E271" s="346"/>
      <c r="F271" s="641"/>
      <c r="G271" s="377"/>
      <c r="H271" s="692"/>
    </row>
    <row r="272" spans="1:9" s="347" customFormat="1" x14ac:dyDescent="0.25">
      <c r="A272" s="343"/>
      <c r="B272" s="344"/>
      <c r="C272" s="345"/>
      <c r="D272" s="260"/>
      <c r="E272" s="346"/>
      <c r="F272" s="641"/>
      <c r="G272" s="377"/>
      <c r="H272" s="692"/>
    </row>
    <row r="273" spans="2:9" x14ac:dyDescent="0.25">
      <c r="B273" s="164"/>
      <c r="C273" s="9"/>
      <c r="D273" s="260" t="s">
        <v>151</v>
      </c>
      <c r="E273" s="511" t="s">
        <v>152</v>
      </c>
      <c r="F273" s="483"/>
      <c r="G273" s="372" t="s">
        <v>565</v>
      </c>
      <c r="H273" s="690" t="s">
        <v>565</v>
      </c>
      <c r="I273" s="1"/>
    </row>
    <row r="274" spans="2:9" x14ac:dyDescent="0.25">
      <c r="B274" s="164"/>
      <c r="C274" s="9"/>
      <c r="D274" s="248"/>
      <c r="E274" s="259"/>
      <c r="F274" s="483"/>
      <c r="G274" s="370"/>
      <c r="H274" s="690"/>
      <c r="I274" s="1"/>
    </row>
    <row r="275" spans="2:9" x14ac:dyDescent="0.25">
      <c r="B275" s="164"/>
      <c r="C275" s="9"/>
      <c r="D275" s="248" t="s">
        <v>153</v>
      </c>
      <c r="E275" s="259"/>
      <c r="F275" s="483"/>
      <c r="G275" s="370"/>
      <c r="H275" s="690"/>
      <c r="I275" s="1"/>
    </row>
    <row r="276" spans="2:9" x14ac:dyDescent="0.25">
      <c r="B276" s="164"/>
      <c r="C276" s="9"/>
      <c r="D276" s="260"/>
      <c r="E276" s="259"/>
      <c r="F276" s="483"/>
      <c r="G276" s="370"/>
      <c r="H276" s="690"/>
      <c r="I276" s="1"/>
    </row>
    <row r="277" spans="2:9" ht="36" x14ac:dyDescent="0.25">
      <c r="B277" s="164">
        <v>14</v>
      </c>
      <c r="C277" s="9"/>
      <c r="D277" s="260" t="s">
        <v>542</v>
      </c>
      <c r="E277" s="259" t="s">
        <v>37</v>
      </c>
      <c r="F277" s="483">
        <f>+F269*12</f>
        <v>60</v>
      </c>
      <c r="G277" s="372">
        <v>0</v>
      </c>
      <c r="H277" s="693">
        <f>G277*F277</f>
        <v>0</v>
      </c>
      <c r="I277" s="1"/>
    </row>
    <row r="278" spans="2:9" ht="12.95" customHeight="1" x14ac:dyDescent="0.25">
      <c r="B278" s="58"/>
      <c r="C278" s="9"/>
      <c r="D278" s="251"/>
      <c r="E278" s="254"/>
      <c r="F278" s="453"/>
      <c r="G278" s="361"/>
      <c r="H278" s="690"/>
      <c r="I278" s="1"/>
    </row>
    <row r="279" spans="2:9" ht="18.75" thickBot="1" x14ac:dyDescent="0.3">
      <c r="B279" s="62"/>
      <c r="C279" s="53"/>
      <c r="D279" s="725" t="s">
        <v>155</v>
      </c>
      <c r="E279" s="726"/>
      <c r="F279" s="726"/>
      <c r="G279" s="727"/>
      <c r="H279" s="694">
        <f>SUM(H8:H278)</f>
        <v>0</v>
      </c>
      <c r="I279" s="12"/>
    </row>
    <row r="280" spans="2:9" ht="18.75" thickTop="1" x14ac:dyDescent="0.25">
      <c r="B280" s="63"/>
      <c r="C280" s="20"/>
      <c r="D280" s="14"/>
      <c r="E280" s="15"/>
      <c r="F280" s="454"/>
      <c r="G280" s="368"/>
      <c r="H280" s="695"/>
    </row>
  </sheetData>
  <mergeCells count="1">
    <mergeCell ref="D279:G279"/>
  </mergeCells>
  <pageMargins left="0.7" right="0.7" top="0.75" bottom="0.75" header="0.3" footer="0.3"/>
  <pageSetup paperSize="9" scale="4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FA4E-43BA-4501-8DDF-5647C14C7FDC}">
  <sheetPr>
    <pageSetUpPr fitToPage="1"/>
  </sheetPr>
  <dimension ref="A1:K133"/>
  <sheetViews>
    <sheetView showGridLines="0" view="pageBreakPreview" zoomScale="80" zoomScaleNormal="60" zoomScaleSheetLayoutView="80" workbookViewId="0">
      <selection activeCell="D89" sqref="D89"/>
    </sheetView>
  </sheetViews>
  <sheetFormatPr defaultColWidth="9.7109375" defaultRowHeight="18" x14ac:dyDescent="0.25"/>
  <cols>
    <col min="1" max="1" width="1.7109375" style="2" customWidth="1"/>
    <col min="2" max="2" width="8.140625" style="1" customWidth="1"/>
    <col min="3" max="3" width="27.42578125" style="1" bestFit="1" customWidth="1"/>
    <col min="4" max="4" width="65.85546875" style="1" customWidth="1"/>
    <col min="5" max="5" width="9.5703125" style="1" customWidth="1"/>
    <col min="6" max="6" width="20.5703125" style="20" customWidth="1"/>
    <col min="7" max="7" width="21"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512"/>
      <c r="C1" s="484"/>
      <c r="D1" s="484"/>
      <c r="E1" s="484"/>
      <c r="F1" s="634"/>
      <c r="G1" s="513"/>
      <c r="H1" s="704"/>
    </row>
    <row r="2" spans="1:9" s="5" customFormat="1" ht="20.25" customHeight="1" x14ac:dyDescent="0.25">
      <c r="A2" s="3"/>
      <c r="B2" s="514" t="s">
        <v>204</v>
      </c>
      <c r="C2" s="515"/>
      <c r="D2" s="485"/>
      <c r="E2" s="485"/>
      <c r="F2" s="635"/>
      <c r="G2" s="516"/>
      <c r="H2" s="709"/>
      <c r="I2" s="4"/>
    </row>
    <row r="3" spans="1:9" s="8" customFormat="1" ht="22.5" customHeight="1" x14ac:dyDescent="0.25">
      <c r="A3" s="517"/>
      <c r="B3" s="518" t="s">
        <v>19</v>
      </c>
      <c r="C3" s="519"/>
      <c r="D3" s="486"/>
      <c r="E3" s="486"/>
      <c r="F3" s="635"/>
      <c r="G3" s="520"/>
      <c r="H3" s="710"/>
      <c r="I3" s="7"/>
    </row>
    <row r="4" spans="1:9" s="8" customFormat="1" x14ac:dyDescent="0.25">
      <c r="A4" s="517"/>
      <c r="B4" s="521" t="s">
        <v>0</v>
      </c>
      <c r="C4" s="519"/>
      <c r="D4" s="486"/>
      <c r="E4" s="486"/>
      <c r="F4" s="635"/>
      <c r="G4" s="520"/>
      <c r="H4" s="710"/>
      <c r="I4" s="7"/>
    </row>
    <row r="5" spans="1:9" s="8" customFormat="1" x14ac:dyDescent="0.25">
      <c r="A5" s="517"/>
      <c r="B5" s="522"/>
      <c r="C5" s="519"/>
      <c r="D5" s="486"/>
      <c r="E5" s="486"/>
      <c r="F5" s="635"/>
      <c r="G5" s="520"/>
      <c r="H5" s="710"/>
      <c r="I5" s="7"/>
    </row>
    <row r="6" spans="1:9" ht="18" customHeight="1" x14ac:dyDescent="0.25">
      <c r="B6" s="523"/>
      <c r="C6" s="524"/>
      <c r="D6" s="487"/>
      <c r="E6" s="487"/>
      <c r="F6" s="636"/>
      <c r="G6" s="525"/>
      <c r="H6" s="711"/>
    </row>
    <row r="7" spans="1:9" ht="35.25" customHeight="1" thickBot="1" x14ac:dyDescent="0.3">
      <c r="B7" s="16" t="s">
        <v>20</v>
      </c>
      <c r="C7" s="16" t="s">
        <v>21</v>
      </c>
      <c r="D7" s="16" t="s">
        <v>1</v>
      </c>
      <c r="E7" s="17" t="s">
        <v>22</v>
      </c>
      <c r="F7" s="18" t="s">
        <v>23</v>
      </c>
      <c r="G7" s="360" t="s">
        <v>24</v>
      </c>
      <c r="H7" s="688" t="s">
        <v>30</v>
      </c>
    </row>
    <row r="8" spans="1:9" ht="12.95" customHeight="1" x14ac:dyDescent="0.25">
      <c r="B8" s="66"/>
      <c r="C8" s="9"/>
      <c r="D8" s="268"/>
      <c r="E8" s="176"/>
      <c r="F8" s="252"/>
      <c r="G8" s="361"/>
      <c r="H8" s="690"/>
      <c r="I8" s="1"/>
    </row>
    <row r="9" spans="1:9" ht="24" customHeight="1" x14ac:dyDescent="0.25">
      <c r="B9" s="66"/>
      <c r="C9" s="9"/>
      <c r="D9" s="269"/>
      <c r="E9" s="176"/>
      <c r="F9" s="252"/>
      <c r="G9" s="361"/>
      <c r="H9" s="690"/>
      <c r="I9" s="1"/>
    </row>
    <row r="10" spans="1:9" x14ac:dyDescent="0.25">
      <c r="B10" s="526"/>
      <c r="C10" s="526"/>
      <c r="D10" s="488" t="s">
        <v>156</v>
      </c>
      <c r="E10" s="527"/>
      <c r="F10" s="624"/>
      <c r="G10" s="528"/>
      <c r="H10" s="690"/>
      <c r="I10" s="1"/>
    </row>
    <row r="11" spans="1:9" x14ac:dyDescent="0.25">
      <c r="B11" s="529"/>
      <c r="C11" s="529"/>
      <c r="D11" s="488" t="s">
        <v>32</v>
      </c>
      <c r="E11" s="530"/>
      <c r="F11" s="637"/>
      <c r="G11" s="531"/>
      <c r="H11" s="690"/>
      <c r="I11" s="1"/>
    </row>
    <row r="12" spans="1:9" x14ac:dyDescent="0.25">
      <c r="B12" s="529"/>
      <c r="C12" s="529"/>
      <c r="D12" s="488"/>
      <c r="E12" s="530"/>
      <c r="F12" s="637"/>
      <c r="G12" s="531"/>
      <c r="H12" s="690"/>
      <c r="I12" s="1"/>
    </row>
    <row r="13" spans="1:9" x14ac:dyDescent="0.25">
      <c r="B13" s="529"/>
      <c r="C13" s="529"/>
      <c r="D13" s="488" t="s">
        <v>557</v>
      </c>
      <c r="E13" s="530"/>
      <c r="F13" s="637"/>
      <c r="G13" s="531"/>
      <c r="H13" s="690"/>
      <c r="I13" s="1"/>
    </row>
    <row r="14" spans="1:9" x14ac:dyDescent="0.25">
      <c r="B14" s="529"/>
      <c r="C14" s="529"/>
      <c r="D14" s="488"/>
      <c r="E14" s="530"/>
      <c r="F14" s="637"/>
      <c r="G14" s="365"/>
      <c r="H14" s="690"/>
      <c r="I14" s="1"/>
    </row>
    <row r="15" spans="1:9" x14ac:dyDescent="0.25">
      <c r="B15" s="529"/>
      <c r="C15" s="529"/>
      <c r="D15" s="489" t="s">
        <v>162</v>
      </c>
      <c r="E15" s="530"/>
      <c r="F15" s="637"/>
      <c r="G15" s="365"/>
      <c r="H15" s="690"/>
      <c r="I15" s="1"/>
    </row>
    <row r="16" spans="1:9" x14ac:dyDescent="0.25">
      <c r="B16" s="529"/>
      <c r="C16" s="529"/>
      <c r="D16" s="272"/>
      <c r="E16" s="530"/>
      <c r="F16" s="637"/>
      <c r="G16" s="365"/>
      <c r="H16" s="690"/>
      <c r="I16" s="1"/>
    </row>
    <row r="17" spans="2:9" ht="54" x14ac:dyDescent="0.25">
      <c r="B17" s="529"/>
      <c r="C17" s="529"/>
      <c r="D17" s="273" t="s">
        <v>157</v>
      </c>
      <c r="E17" s="159"/>
      <c r="F17" s="637"/>
      <c r="G17" s="365"/>
      <c r="H17" s="690"/>
      <c r="I17" s="1"/>
    </row>
    <row r="18" spans="2:9" x14ac:dyDescent="0.25">
      <c r="B18" s="278"/>
      <c r="C18" s="278"/>
      <c r="D18" s="272"/>
      <c r="E18" s="159"/>
      <c r="F18" s="638"/>
      <c r="G18" s="365"/>
      <c r="H18" s="690"/>
      <c r="I18" s="1"/>
    </row>
    <row r="19" spans="2:9" x14ac:dyDescent="0.25">
      <c r="B19" s="278"/>
      <c r="C19" s="278"/>
      <c r="D19" s="489" t="s">
        <v>166</v>
      </c>
      <c r="E19" s="159"/>
      <c r="F19" s="638"/>
      <c r="G19" s="365"/>
      <c r="H19" s="690"/>
      <c r="I19" s="1"/>
    </row>
    <row r="20" spans="2:9" x14ac:dyDescent="0.25">
      <c r="B20" s="278"/>
      <c r="C20" s="278"/>
      <c r="D20" s="272"/>
      <c r="E20" s="160"/>
      <c r="F20" s="638"/>
      <c r="G20" s="365"/>
      <c r="H20" s="690"/>
      <c r="I20" s="1"/>
    </row>
    <row r="21" spans="2:9" ht="36" x14ac:dyDescent="0.25">
      <c r="B21" s="278"/>
      <c r="C21" s="278"/>
      <c r="D21" s="274" t="s">
        <v>164</v>
      </c>
      <c r="E21" s="162"/>
      <c r="F21" s="276"/>
      <c r="G21" s="365"/>
      <c r="H21" s="690"/>
      <c r="I21" s="1"/>
    </row>
    <row r="22" spans="2:9" x14ac:dyDescent="0.25">
      <c r="B22" s="278"/>
      <c r="C22" s="278"/>
      <c r="D22" s="272"/>
      <c r="E22" s="162"/>
      <c r="F22" s="276"/>
      <c r="G22" s="365"/>
      <c r="H22" s="690"/>
      <c r="I22" s="1"/>
    </row>
    <row r="23" spans="2:9" x14ac:dyDescent="0.25">
      <c r="B23" s="278"/>
      <c r="C23" s="278"/>
      <c r="D23" s="104" t="s">
        <v>165</v>
      </c>
      <c r="E23" s="162"/>
      <c r="F23" s="276"/>
      <c r="G23" s="365"/>
      <c r="H23" s="690"/>
      <c r="I23" s="1"/>
    </row>
    <row r="24" spans="2:9" x14ac:dyDescent="0.25">
      <c r="B24" s="278"/>
      <c r="C24" s="278"/>
      <c r="D24" s="147"/>
      <c r="E24" s="162"/>
      <c r="F24" s="276"/>
      <c r="G24" s="365"/>
      <c r="H24" s="690"/>
      <c r="I24" s="1"/>
    </row>
    <row r="25" spans="2:9" ht="54" x14ac:dyDescent="0.25">
      <c r="B25" s="278"/>
      <c r="C25" s="278"/>
      <c r="D25" s="104" t="s">
        <v>167</v>
      </c>
      <c r="E25" s="162"/>
      <c r="F25" s="276"/>
      <c r="G25" s="365"/>
      <c r="H25" s="690"/>
      <c r="I25" s="1"/>
    </row>
    <row r="26" spans="2:9" x14ac:dyDescent="0.25">
      <c r="B26" s="278"/>
      <c r="C26" s="278"/>
      <c r="D26" s="147"/>
      <c r="E26" s="162"/>
      <c r="F26" s="276"/>
      <c r="G26" s="365"/>
      <c r="H26" s="690"/>
      <c r="I26" s="1"/>
    </row>
    <row r="27" spans="2:9" x14ac:dyDescent="0.25">
      <c r="B27" s="278"/>
      <c r="C27" s="278"/>
      <c r="D27" s="490" t="s">
        <v>158</v>
      </c>
      <c r="E27" s="162"/>
      <c r="F27" s="276"/>
      <c r="G27" s="365"/>
      <c r="H27" s="690"/>
      <c r="I27" s="1"/>
    </row>
    <row r="28" spans="2:9" x14ac:dyDescent="0.25">
      <c r="B28" s="278"/>
      <c r="C28" s="278"/>
      <c r="D28" s="266"/>
      <c r="E28" s="162"/>
      <c r="F28" s="276"/>
      <c r="G28" s="365"/>
      <c r="H28" s="690"/>
      <c r="I28" s="1"/>
    </row>
    <row r="29" spans="2:9" x14ac:dyDescent="0.25">
      <c r="B29" s="278"/>
      <c r="C29" s="278"/>
      <c r="D29" s="266" t="s">
        <v>566</v>
      </c>
      <c r="E29" s="162"/>
      <c r="F29" s="276"/>
      <c r="G29" s="365"/>
      <c r="H29" s="690"/>
      <c r="I29" s="1"/>
    </row>
    <row r="30" spans="2:9" ht="36" x14ac:dyDescent="0.25">
      <c r="B30" s="354"/>
      <c r="C30" s="354"/>
      <c r="D30" s="266" t="s">
        <v>567</v>
      </c>
      <c r="E30" s="162"/>
      <c r="F30" s="276"/>
      <c r="G30" s="365"/>
      <c r="H30" s="690"/>
      <c r="I30" s="1"/>
    </row>
    <row r="31" spans="2:9" x14ac:dyDescent="0.25">
      <c r="B31" s="278"/>
      <c r="C31" s="278"/>
      <c r="D31" s="266" t="s">
        <v>548</v>
      </c>
      <c r="E31" s="162"/>
      <c r="F31" s="276"/>
      <c r="G31" s="365"/>
      <c r="H31" s="690"/>
      <c r="I31" s="1"/>
    </row>
    <row r="32" spans="2:9" x14ac:dyDescent="0.25">
      <c r="B32" s="278"/>
      <c r="C32" s="278"/>
      <c r="D32" s="266" t="s">
        <v>549</v>
      </c>
      <c r="E32" s="162"/>
      <c r="F32" s="276"/>
      <c r="G32" s="365"/>
      <c r="H32" s="690"/>
      <c r="I32" s="1"/>
    </row>
    <row r="33" spans="2:11" x14ac:dyDescent="0.25">
      <c r="B33" s="278"/>
      <c r="C33" s="278"/>
      <c r="D33" s="266" t="s">
        <v>550</v>
      </c>
      <c r="E33" s="162"/>
      <c r="F33" s="276"/>
      <c r="G33" s="365"/>
      <c r="H33" s="690"/>
      <c r="I33" s="1"/>
    </row>
    <row r="34" spans="2:11" x14ac:dyDescent="0.25">
      <c r="B34" s="278"/>
      <c r="C34" s="278"/>
      <c r="D34" s="266" t="s">
        <v>568</v>
      </c>
      <c r="E34" s="162"/>
      <c r="F34" s="276"/>
      <c r="G34" s="365"/>
      <c r="H34" s="690"/>
      <c r="I34" s="1"/>
    </row>
    <row r="35" spans="2:11" ht="36" x14ac:dyDescent="0.25">
      <c r="B35" s="278"/>
      <c r="C35" s="278"/>
      <c r="D35" s="266" t="s">
        <v>569</v>
      </c>
      <c r="E35" s="162"/>
      <c r="F35" s="276"/>
      <c r="G35" s="365"/>
      <c r="H35" s="690"/>
      <c r="I35" s="1"/>
    </row>
    <row r="36" spans="2:11" x14ac:dyDescent="0.25">
      <c r="B36" s="278"/>
      <c r="C36" s="278"/>
      <c r="D36" s="266" t="s">
        <v>551</v>
      </c>
      <c r="E36" s="162"/>
      <c r="F36" s="276"/>
      <c r="G36" s="365"/>
      <c r="H36" s="690"/>
      <c r="I36" s="1"/>
    </row>
    <row r="37" spans="2:11" x14ac:dyDescent="0.25">
      <c r="B37" s="278"/>
      <c r="C37" s="278"/>
      <c r="D37" s="266" t="s">
        <v>552</v>
      </c>
      <c r="E37" s="162"/>
      <c r="F37" s="276"/>
      <c r="G37" s="365"/>
      <c r="H37" s="690"/>
      <c r="I37" s="1"/>
    </row>
    <row r="38" spans="2:11" x14ac:dyDescent="0.25">
      <c r="B38" s="278"/>
      <c r="C38" s="278"/>
      <c r="D38" s="266" t="s">
        <v>553</v>
      </c>
      <c r="E38" s="162"/>
      <c r="F38" s="276"/>
      <c r="G38" s="365"/>
      <c r="H38" s="690"/>
      <c r="I38" s="1"/>
    </row>
    <row r="39" spans="2:11" ht="34.9" customHeight="1" x14ac:dyDescent="0.25">
      <c r="B39" s="278"/>
      <c r="C39" s="278"/>
      <c r="D39" s="266" t="s">
        <v>554</v>
      </c>
      <c r="E39" s="162"/>
      <c r="F39" s="276"/>
      <c r="G39" s="365"/>
      <c r="H39" s="690"/>
      <c r="I39" s="1"/>
    </row>
    <row r="40" spans="2:11" x14ac:dyDescent="0.25">
      <c r="B40" s="278"/>
      <c r="C40" s="278"/>
      <c r="D40" s="266" t="s">
        <v>555</v>
      </c>
      <c r="E40" s="162"/>
      <c r="F40" s="276"/>
      <c r="G40" s="365"/>
      <c r="H40" s="690"/>
      <c r="I40" s="1"/>
    </row>
    <row r="41" spans="2:11" x14ac:dyDescent="0.25">
      <c r="B41" s="278"/>
      <c r="C41" s="278"/>
      <c r="D41" s="266" t="s">
        <v>556</v>
      </c>
      <c r="E41" s="162"/>
      <c r="F41" s="276"/>
      <c r="G41" s="365"/>
      <c r="H41" s="690"/>
      <c r="I41" s="1"/>
    </row>
    <row r="42" spans="2:11" x14ac:dyDescent="0.25">
      <c r="B42" s="471"/>
      <c r="C42" s="478"/>
      <c r="D42" s="481"/>
      <c r="E42" s="472"/>
      <c r="F42" s="623"/>
      <c r="G42" s="465"/>
      <c r="H42" s="465"/>
      <c r="I42" s="482"/>
      <c r="K42" s="446"/>
    </row>
    <row r="43" spans="2:11" ht="36" x14ac:dyDescent="0.25">
      <c r="B43" s="477"/>
      <c r="C43" s="478"/>
      <c r="D43" s="479" t="s">
        <v>574</v>
      </c>
      <c r="E43" s="480"/>
      <c r="F43" s="623"/>
      <c r="G43" s="465"/>
      <c r="H43" s="465"/>
      <c r="I43" s="464"/>
      <c r="K43" s="446"/>
    </row>
    <row r="44" spans="2:11" x14ac:dyDescent="0.25">
      <c r="B44" s="529"/>
      <c r="C44" s="532"/>
      <c r="D44" s="92"/>
      <c r="E44" s="91"/>
      <c r="F44" s="95"/>
      <c r="G44" s="361"/>
      <c r="H44" s="690"/>
      <c r="I44" s="1"/>
    </row>
    <row r="45" spans="2:11" ht="54" x14ac:dyDescent="0.25">
      <c r="B45" s="505">
        <v>1</v>
      </c>
      <c r="C45" s="265"/>
      <c r="D45" s="332" t="s">
        <v>169</v>
      </c>
      <c r="E45" s="533" t="s">
        <v>147</v>
      </c>
      <c r="F45" s="625">
        <v>1</v>
      </c>
      <c r="G45" s="534">
        <v>0</v>
      </c>
      <c r="H45" s="712" t="s">
        <v>161</v>
      </c>
      <c r="I45" s="535"/>
    </row>
    <row r="46" spans="2:11" x14ac:dyDescent="0.25">
      <c r="B46" s="536"/>
      <c r="C46" s="532"/>
      <c r="D46" s="332"/>
      <c r="E46" s="334"/>
      <c r="F46" s="625"/>
      <c r="G46" s="367"/>
      <c r="H46" s="690"/>
      <c r="I46" s="537"/>
    </row>
    <row r="47" spans="2:11" x14ac:dyDescent="0.25">
      <c r="B47" s="505">
        <v>2</v>
      </c>
      <c r="C47" s="265"/>
      <c r="D47" s="332" t="s">
        <v>170</v>
      </c>
      <c r="E47" s="533" t="s">
        <v>147</v>
      </c>
      <c r="F47" s="625">
        <v>1</v>
      </c>
      <c r="G47" s="534">
        <v>0</v>
      </c>
      <c r="H47" s="712" t="s">
        <v>161</v>
      </c>
      <c r="I47" s="537"/>
    </row>
    <row r="48" spans="2:11" ht="18.75" customHeight="1" x14ac:dyDescent="0.25">
      <c r="B48" s="505"/>
      <c r="C48" s="265"/>
      <c r="D48" s="332"/>
      <c r="E48" s="334"/>
      <c r="F48" s="625"/>
      <c r="G48" s="367"/>
      <c r="H48" s="690"/>
      <c r="I48" s="537"/>
    </row>
    <row r="49" spans="2:11" ht="20.100000000000001" customHeight="1" x14ac:dyDescent="0.25">
      <c r="B49" s="505">
        <v>3</v>
      </c>
      <c r="C49" s="265"/>
      <c r="D49" s="332" t="s">
        <v>526</v>
      </c>
      <c r="E49" s="533" t="s">
        <v>147</v>
      </c>
      <c r="F49" s="626">
        <v>1</v>
      </c>
      <c r="G49" s="534">
        <v>0</v>
      </c>
      <c r="H49" s="712" t="s">
        <v>161</v>
      </c>
      <c r="I49" s="537" t="s">
        <v>527</v>
      </c>
    </row>
    <row r="50" spans="2:11" ht="20.100000000000001" customHeight="1" x14ac:dyDescent="0.25">
      <c r="B50" s="536"/>
      <c r="C50" s="265"/>
      <c r="D50" s="332"/>
      <c r="E50" s="334"/>
      <c r="F50" s="626"/>
      <c r="G50" s="367"/>
      <c r="H50" s="690"/>
      <c r="I50" s="537"/>
    </row>
    <row r="51" spans="2:11" ht="20.100000000000001" customHeight="1" x14ac:dyDescent="0.25">
      <c r="B51" s="505">
        <v>4</v>
      </c>
      <c r="C51" s="265"/>
      <c r="D51" s="332" t="s">
        <v>528</v>
      </c>
      <c r="E51" s="533" t="s">
        <v>147</v>
      </c>
      <c r="F51" s="625">
        <v>1</v>
      </c>
      <c r="G51" s="534">
        <v>0</v>
      </c>
      <c r="H51" s="712" t="s">
        <v>161</v>
      </c>
      <c r="I51" s="537"/>
    </row>
    <row r="52" spans="2:11" ht="20.100000000000001" customHeight="1" x14ac:dyDescent="0.25">
      <c r="B52" s="505"/>
      <c r="C52" s="265"/>
      <c r="D52" s="332"/>
      <c r="E52" s="334"/>
      <c r="F52" s="625"/>
      <c r="G52" s="367"/>
      <c r="H52" s="690"/>
      <c r="I52" s="537"/>
    </row>
    <row r="53" spans="2:11" ht="20.100000000000001" customHeight="1" x14ac:dyDescent="0.25">
      <c r="B53" s="505">
        <v>5</v>
      </c>
      <c r="C53" s="265"/>
      <c r="D53" s="332" t="s">
        <v>529</v>
      </c>
      <c r="E53" s="533" t="s">
        <v>147</v>
      </c>
      <c r="F53" s="625">
        <v>1</v>
      </c>
      <c r="G53" s="534">
        <v>0</v>
      </c>
      <c r="H53" s="712" t="s">
        <v>161</v>
      </c>
      <c r="I53" s="537"/>
    </row>
    <row r="54" spans="2:11" ht="20.100000000000001" customHeight="1" x14ac:dyDescent="0.25">
      <c r="B54" s="536"/>
      <c r="C54" s="265"/>
      <c r="D54" s="332"/>
      <c r="E54" s="334"/>
      <c r="F54" s="625"/>
      <c r="G54" s="367"/>
      <c r="H54" s="690"/>
      <c r="I54" s="537"/>
    </row>
    <row r="55" spans="2:11" ht="20.100000000000001" customHeight="1" x14ac:dyDescent="0.25">
      <c r="B55" s="505">
        <v>6</v>
      </c>
      <c r="C55" s="265"/>
      <c r="D55" s="332" t="s">
        <v>530</v>
      </c>
      <c r="E55" s="533" t="s">
        <v>147</v>
      </c>
      <c r="F55" s="625">
        <v>1</v>
      </c>
      <c r="G55" s="534">
        <v>0</v>
      </c>
      <c r="H55" s="712" t="s">
        <v>161</v>
      </c>
      <c r="I55" s="537"/>
    </row>
    <row r="56" spans="2:11" ht="20.100000000000001" customHeight="1" x14ac:dyDescent="0.25">
      <c r="B56" s="505"/>
      <c r="C56" s="265"/>
      <c r="D56" s="332"/>
      <c r="E56" s="334"/>
      <c r="F56" s="625"/>
      <c r="G56" s="367"/>
      <c r="H56" s="690"/>
      <c r="I56" s="537"/>
    </row>
    <row r="57" spans="2:11" ht="20.100000000000001" customHeight="1" x14ac:dyDescent="0.25">
      <c r="B57" s="505">
        <v>7</v>
      </c>
      <c r="C57" s="265"/>
      <c r="D57" s="332" t="s">
        <v>171</v>
      </c>
      <c r="E57" s="533" t="s">
        <v>147</v>
      </c>
      <c r="F57" s="625">
        <v>1</v>
      </c>
      <c r="G57" s="534">
        <v>0</v>
      </c>
      <c r="H57" s="712" t="s">
        <v>161</v>
      </c>
      <c r="I57" s="537"/>
    </row>
    <row r="58" spans="2:11" ht="20.100000000000001" customHeight="1" x14ac:dyDescent="0.25">
      <c r="B58" s="536"/>
      <c r="C58" s="265"/>
      <c r="D58" s="332"/>
      <c r="E58" s="334"/>
      <c r="F58" s="625"/>
      <c r="G58" s="367"/>
      <c r="H58" s="690"/>
      <c r="I58" s="537"/>
    </row>
    <row r="59" spans="2:11" ht="20.100000000000001" customHeight="1" x14ac:dyDescent="0.25">
      <c r="B59" s="505">
        <v>8</v>
      </c>
      <c r="C59" s="265"/>
      <c r="D59" s="332" t="s">
        <v>531</v>
      </c>
      <c r="E59" s="533" t="s">
        <v>147</v>
      </c>
      <c r="F59" s="625">
        <v>1</v>
      </c>
      <c r="G59" s="534">
        <v>0</v>
      </c>
      <c r="H59" s="712" t="s">
        <v>161</v>
      </c>
      <c r="I59" s="537"/>
    </row>
    <row r="60" spans="2:11" ht="20.100000000000001" customHeight="1" x14ac:dyDescent="0.25">
      <c r="B60" s="505"/>
      <c r="C60" s="265"/>
      <c r="D60" s="332"/>
      <c r="E60" s="334"/>
      <c r="F60" s="625"/>
      <c r="G60" s="367"/>
      <c r="H60" s="690"/>
      <c r="I60" s="537"/>
    </row>
    <row r="61" spans="2:11" ht="26.25" customHeight="1" x14ac:dyDescent="0.25">
      <c r="B61" s="505">
        <v>9</v>
      </c>
      <c r="C61" s="265"/>
      <c r="D61" s="491" t="s">
        <v>533</v>
      </c>
      <c r="E61" s="533" t="s">
        <v>147</v>
      </c>
      <c r="F61" s="95">
        <v>1</v>
      </c>
      <c r="G61" s="534">
        <v>0</v>
      </c>
      <c r="H61" s="712" t="s">
        <v>161</v>
      </c>
      <c r="I61" s="1"/>
    </row>
    <row r="62" spans="2:11" ht="26.25" customHeight="1" x14ac:dyDescent="0.25">
      <c r="B62" s="536"/>
      <c r="C62" s="265"/>
      <c r="D62" s="492"/>
      <c r="E62" s="538"/>
      <c r="F62" s="627"/>
      <c r="G62" s="367"/>
      <c r="H62" s="690"/>
      <c r="I62" s="1"/>
    </row>
    <row r="63" spans="2:11" ht="26.25" customHeight="1" x14ac:dyDescent="0.25">
      <c r="B63" s="505">
        <v>10</v>
      </c>
      <c r="C63" s="265"/>
      <c r="D63" s="491" t="s">
        <v>534</v>
      </c>
      <c r="E63" s="533" t="s">
        <v>147</v>
      </c>
      <c r="F63" s="95">
        <v>1</v>
      </c>
      <c r="G63" s="534">
        <v>0</v>
      </c>
      <c r="H63" s="712" t="s">
        <v>161</v>
      </c>
      <c r="I63" s="1"/>
    </row>
    <row r="64" spans="2:11" x14ac:dyDescent="0.25">
      <c r="B64" s="462"/>
      <c r="C64" s="100"/>
      <c r="D64" s="458"/>
      <c r="E64" s="463"/>
      <c r="F64" s="276"/>
      <c r="G64" s="365"/>
      <c r="H64" s="690"/>
      <c r="I64" s="464"/>
      <c r="K64" s="446"/>
    </row>
    <row r="65" spans="1:9" x14ac:dyDescent="0.25">
      <c r="A65" s="398"/>
      <c r="B65" s="505"/>
      <c r="C65" s="505"/>
      <c r="D65" s="493" t="s">
        <v>575</v>
      </c>
      <c r="E65" s="355"/>
      <c r="F65" s="639"/>
      <c r="G65" s="539"/>
      <c r="H65" s="690"/>
      <c r="I65" s="1"/>
    </row>
    <row r="66" spans="1:9" x14ac:dyDescent="0.25">
      <c r="A66" s="398"/>
      <c r="B66" s="505"/>
      <c r="C66" s="505"/>
      <c r="D66" s="399"/>
      <c r="E66" s="355"/>
      <c r="F66" s="639"/>
      <c r="G66" s="539"/>
      <c r="H66" s="690"/>
      <c r="I66" s="1"/>
    </row>
    <row r="67" spans="1:9" ht="54" x14ac:dyDescent="0.25">
      <c r="A67" s="398"/>
      <c r="B67" s="505"/>
      <c r="C67" s="505"/>
      <c r="D67" s="494" t="s">
        <v>194</v>
      </c>
      <c r="E67" s="355"/>
      <c r="F67" s="639"/>
      <c r="G67" s="539"/>
      <c r="H67" s="690"/>
      <c r="I67" s="1"/>
    </row>
    <row r="68" spans="1:9" x14ac:dyDescent="0.25">
      <c r="A68" s="398"/>
      <c r="B68" s="505"/>
      <c r="C68" s="505"/>
      <c r="D68" s="399"/>
      <c r="E68" s="355"/>
      <c r="F68" s="639"/>
      <c r="G68" s="539"/>
      <c r="H68" s="690"/>
      <c r="I68" s="1"/>
    </row>
    <row r="69" spans="1:9" x14ac:dyDescent="0.25">
      <c r="A69" s="398"/>
      <c r="B69" s="505">
        <v>11</v>
      </c>
      <c r="C69" s="505"/>
      <c r="D69" s="395" t="s">
        <v>195</v>
      </c>
      <c r="E69" s="540" t="s">
        <v>160</v>
      </c>
      <c r="F69" s="639">
        <v>1</v>
      </c>
      <c r="G69" s="534">
        <v>0</v>
      </c>
      <c r="H69" s="690" t="s">
        <v>161</v>
      </c>
      <c r="I69" s="1"/>
    </row>
    <row r="70" spans="1:9" x14ac:dyDescent="0.25">
      <c r="A70" s="398"/>
      <c r="B70" s="408"/>
      <c r="C70" s="408"/>
      <c r="D70" s="403"/>
      <c r="E70" s="404"/>
      <c r="F70" s="629"/>
      <c r="G70" s="539"/>
      <c r="H70" s="690"/>
      <c r="I70" s="1"/>
    </row>
    <row r="71" spans="1:9" ht="54" x14ac:dyDescent="0.25">
      <c r="A71" s="398"/>
      <c r="B71" s="408"/>
      <c r="C71" s="408"/>
      <c r="D71" s="495" t="s">
        <v>196</v>
      </c>
      <c r="E71" s="404"/>
      <c r="F71" s="629"/>
      <c r="G71" s="539"/>
      <c r="H71" s="690"/>
      <c r="I71" s="1"/>
    </row>
    <row r="72" spans="1:9" x14ac:dyDescent="0.25">
      <c r="A72" s="398"/>
      <c r="B72" s="408"/>
      <c r="C72" s="408"/>
      <c r="D72" s="496"/>
      <c r="E72" s="404"/>
      <c r="F72" s="629"/>
      <c r="G72" s="539"/>
      <c r="H72" s="690"/>
      <c r="I72" s="1"/>
    </row>
    <row r="73" spans="1:9" x14ac:dyDescent="0.25">
      <c r="A73" s="398"/>
      <c r="B73" s="408">
        <v>12</v>
      </c>
      <c r="C73" s="408"/>
      <c r="D73" s="395" t="s">
        <v>576</v>
      </c>
      <c r="E73" s="542" t="s">
        <v>147</v>
      </c>
      <c r="F73" s="629">
        <v>1</v>
      </c>
      <c r="G73" s="534">
        <v>0</v>
      </c>
      <c r="H73" s="690" t="s">
        <v>161</v>
      </c>
      <c r="I73" s="1"/>
    </row>
    <row r="74" spans="1:9" x14ac:dyDescent="0.25">
      <c r="A74" s="398"/>
      <c r="B74" s="408"/>
      <c r="C74" s="408"/>
      <c r="D74" s="407"/>
      <c r="E74" s="542"/>
      <c r="F74" s="629"/>
      <c r="G74" s="539"/>
      <c r="H74" s="690"/>
      <c r="I74" s="1"/>
    </row>
    <row r="75" spans="1:9" ht="54" x14ac:dyDescent="0.25">
      <c r="A75" s="398"/>
      <c r="B75" s="408"/>
      <c r="C75" s="408"/>
      <c r="D75" s="495" t="s">
        <v>198</v>
      </c>
      <c r="E75" s="404"/>
      <c r="F75" s="629"/>
      <c r="G75" s="539"/>
      <c r="H75" s="690"/>
      <c r="I75" s="1"/>
    </row>
    <row r="76" spans="1:9" x14ac:dyDescent="0.25">
      <c r="A76" s="398"/>
      <c r="B76" s="408"/>
      <c r="C76" s="408"/>
      <c r="D76" s="497"/>
      <c r="E76" s="404"/>
      <c r="F76" s="629"/>
      <c r="G76" s="539"/>
      <c r="H76" s="690"/>
      <c r="I76" s="1"/>
    </row>
    <row r="77" spans="1:9" x14ac:dyDescent="0.25">
      <c r="A77" s="398"/>
      <c r="B77" s="408">
        <v>13</v>
      </c>
      <c r="C77" s="408"/>
      <c r="D77" s="407" t="s">
        <v>197</v>
      </c>
      <c r="E77" s="542" t="s">
        <v>147</v>
      </c>
      <c r="F77" s="629">
        <v>1</v>
      </c>
      <c r="G77" s="534">
        <v>0</v>
      </c>
      <c r="H77" s="690" t="s">
        <v>161</v>
      </c>
      <c r="I77" s="1"/>
    </row>
    <row r="78" spans="1:9" x14ac:dyDescent="0.25">
      <c r="A78" s="398"/>
      <c r="B78" s="408"/>
      <c r="C78" s="408"/>
      <c r="D78" s="407"/>
      <c r="E78" s="542"/>
      <c r="F78" s="629"/>
      <c r="G78" s="539"/>
      <c r="H78" s="690"/>
      <c r="I78" s="1"/>
    </row>
    <row r="79" spans="1:9" x14ac:dyDescent="0.25">
      <c r="A79" s="398"/>
      <c r="B79" s="408"/>
      <c r="C79" s="408"/>
      <c r="D79" s="496"/>
      <c r="E79" s="541"/>
      <c r="F79" s="629"/>
      <c r="G79" s="539"/>
      <c r="H79" s="690"/>
      <c r="I79" s="1"/>
    </row>
    <row r="80" spans="1:9" x14ac:dyDescent="0.25">
      <c r="A80" s="398"/>
      <c r="B80" s="408"/>
      <c r="C80" s="408"/>
      <c r="D80" s="496"/>
      <c r="E80" s="541"/>
      <c r="F80" s="629"/>
      <c r="G80" s="539"/>
      <c r="H80" s="690"/>
      <c r="I80" s="1"/>
    </row>
    <row r="81" spans="1:11" ht="36" x14ac:dyDescent="0.25">
      <c r="A81" s="398"/>
      <c r="B81" s="408">
        <v>14</v>
      </c>
      <c r="C81" s="408"/>
      <c r="D81" s="409" t="s">
        <v>546</v>
      </c>
      <c r="E81" s="404" t="s">
        <v>147</v>
      </c>
      <c r="F81" s="628">
        <v>1</v>
      </c>
      <c r="G81" s="534">
        <v>0</v>
      </c>
      <c r="H81" s="690" t="s">
        <v>161</v>
      </c>
      <c r="I81" s="1"/>
    </row>
    <row r="82" spans="1:11" x14ac:dyDescent="0.25">
      <c r="A82" s="398"/>
      <c r="B82" s="408"/>
      <c r="C82" s="408"/>
      <c r="D82" s="403"/>
      <c r="E82" s="541"/>
      <c r="F82" s="629"/>
      <c r="G82" s="539"/>
      <c r="H82" s="690"/>
      <c r="I82" s="1"/>
    </row>
    <row r="83" spans="1:11" ht="72" x14ac:dyDescent="0.25">
      <c r="A83" s="398"/>
      <c r="B83" s="408">
        <v>15</v>
      </c>
      <c r="C83" s="408"/>
      <c r="D83" s="409" t="s">
        <v>547</v>
      </c>
      <c r="E83" s="404" t="s">
        <v>147</v>
      </c>
      <c r="F83" s="628">
        <v>1</v>
      </c>
      <c r="G83" s="534">
        <v>0</v>
      </c>
      <c r="H83" s="690" t="s">
        <v>161</v>
      </c>
      <c r="I83" s="1"/>
    </row>
    <row r="84" spans="1:11" x14ac:dyDescent="0.25">
      <c r="A84" s="398"/>
      <c r="B84" s="408"/>
      <c r="C84" s="543"/>
      <c r="D84" s="411"/>
      <c r="E84" s="408"/>
      <c r="F84" s="629"/>
      <c r="G84" s="539"/>
      <c r="H84" s="690"/>
      <c r="I84" s="1"/>
    </row>
    <row r="85" spans="1:11" ht="36" x14ac:dyDescent="0.25">
      <c r="A85" s="398"/>
      <c r="B85" s="408">
        <v>16</v>
      </c>
      <c r="C85" s="543"/>
      <c r="D85" s="411" t="s">
        <v>595</v>
      </c>
      <c r="E85" s="408" t="s">
        <v>147</v>
      </c>
      <c r="F85" s="629">
        <v>1</v>
      </c>
      <c r="G85" s="534">
        <v>0</v>
      </c>
      <c r="H85" s="690" t="s">
        <v>161</v>
      </c>
      <c r="I85" s="1"/>
    </row>
    <row r="86" spans="1:11" x14ac:dyDescent="0.25">
      <c r="A86" s="398"/>
      <c r="B86" s="408"/>
      <c r="C86" s="543"/>
      <c r="D86" s="411"/>
      <c r="E86" s="408"/>
      <c r="F86" s="629"/>
      <c r="G86" s="544"/>
      <c r="H86" s="690"/>
      <c r="I86" s="1"/>
    </row>
    <row r="87" spans="1:11" ht="36" x14ac:dyDescent="0.25">
      <c r="A87" s="398"/>
      <c r="B87" s="408">
        <v>17</v>
      </c>
      <c r="C87" s="543"/>
      <c r="D87" s="411" t="s">
        <v>577</v>
      </c>
      <c r="E87" s="408" t="s">
        <v>578</v>
      </c>
      <c r="F87" s="629">
        <v>1</v>
      </c>
      <c r="G87" s="534">
        <v>0</v>
      </c>
      <c r="H87" s="690" t="s">
        <v>161</v>
      </c>
      <c r="I87" s="1"/>
    </row>
    <row r="88" spans="1:11" x14ac:dyDescent="0.25">
      <c r="A88" s="398"/>
      <c r="B88" s="408"/>
      <c r="C88" s="408"/>
      <c r="D88" s="403"/>
      <c r="E88" s="541"/>
      <c r="F88" s="629"/>
      <c r="G88" s="539"/>
      <c r="H88" s="690"/>
      <c r="I88" s="1"/>
    </row>
    <row r="89" spans="1:11" ht="20.100000000000001" customHeight="1" x14ac:dyDescent="0.25">
      <c r="B89" s="408">
        <v>18</v>
      </c>
      <c r="C89" s="265"/>
      <c r="D89" s="83" t="s">
        <v>543</v>
      </c>
      <c r="E89" s="91" t="s">
        <v>147</v>
      </c>
      <c r="F89" s="95">
        <v>1</v>
      </c>
      <c r="G89" s="534">
        <v>0</v>
      </c>
      <c r="H89" s="690" t="s">
        <v>161</v>
      </c>
      <c r="I89" s="1"/>
    </row>
    <row r="90" spans="1:11" x14ac:dyDescent="0.25">
      <c r="B90" s="408"/>
      <c r="C90" s="97"/>
      <c r="D90" s="96"/>
      <c r="E90" s="45"/>
      <c r="F90" s="95"/>
      <c r="G90" s="546"/>
      <c r="H90" s="690"/>
      <c r="I90" s="1"/>
    </row>
    <row r="91" spans="1:11" x14ac:dyDescent="0.25">
      <c r="B91" s="408">
        <v>19</v>
      </c>
      <c r="C91" s="97"/>
      <c r="D91" s="96" t="s">
        <v>598</v>
      </c>
      <c r="E91" s="45" t="s">
        <v>147</v>
      </c>
      <c r="F91" s="95">
        <v>1</v>
      </c>
      <c r="G91" s="534">
        <v>0</v>
      </c>
      <c r="H91" s="690" t="s">
        <v>161</v>
      </c>
      <c r="I91" s="1"/>
    </row>
    <row r="92" spans="1:11" x14ac:dyDescent="0.25">
      <c r="B92" s="408"/>
      <c r="C92" s="9"/>
      <c r="D92" s="171"/>
      <c r="E92" s="172"/>
      <c r="F92" s="630"/>
      <c r="G92" s="370"/>
      <c r="H92" s="690"/>
      <c r="I92" s="1"/>
    </row>
    <row r="93" spans="1:11" ht="54" x14ac:dyDescent="0.25">
      <c r="B93" s="408">
        <v>20</v>
      </c>
      <c r="C93" s="9"/>
      <c r="D93" s="171" t="s">
        <v>260</v>
      </c>
      <c r="E93" s="172" t="s">
        <v>147</v>
      </c>
      <c r="F93" s="630">
        <v>1</v>
      </c>
      <c r="G93" s="534">
        <v>0</v>
      </c>
      <c r="H93" s="690" t="s">
        <v>161</v>
      </c>
      <c r="I93" s="1"/>
    </row>
    <row r="94" spans="1:11" ht="20.100000000000001" customHeight="1" x14ac:dyDescent="0.25">
      <c r="B94" s="547"/>
      <c r="C94" s="548"/>
      <c r="D94" s="501"/>
      <c r="E94" s="502"/>
      <c r="F94" s="631"/>
      <c r="G94" s="367"/>
      <c r="H94" s="690"/>
      <c r="I94" s="1"/>
    </row>
    <row r="95" spans="1:11" s="48" customFormat="1" ht="36" x14ac:dyDescent="0.25">
      <c r="A95" s="455"/>
      <c r="B95" s="456"/>
      <c r="C95" s="457"/>
      <c r="D95" s="458" t="s">
        <v>570</v>
      </c>
      <c r="E95" s="459"/>
      <c r="F95" s="276"/>
      <c r="G95" s="365"/>
      <c r="H95" s="690"/>
      <c r="I95" s="460"/>
      <c r="K95" s="461"/>
    </row>
    <row r="96" spans="1:11" x14ac:dyDescent="0.25">
      <c r="B96" s="462"/>
      <c r="C96" s="100"/>
      <c r="D96" s="458"/>
      <c r="E96" s="463"/>
      <c r="F96" s="276"/>
      <c r="G96" s="365"/>
      <c r="H96" s="690"/>
      <c r="I96" s="464"/>
      <c r="K96" s="446"/>
    </row>
    <row r="97" spans="1:11" s="34" customFormat="1" x14ac:dyDescent="0.25">
      <c r="A97" s="35"/>
      <c r="B97" s="473"/>
      <c r="C97" s="473"/>
      <c r="D97" s="244" t="s">
        <v>291</v>
      </c>
      <c r="E97" s="473"/>
      <c r="F97" s="632"/>
      <c r="G97" s="474"/>
      <c r="H97" s="699"/>
    </row>
    <row r="98" spans="1:11" s="34" customFormat="1" x14ac:dyDescent="0.25">
      <c r="A98" s="35"/>
      <c r="B98" s="475"/>
      <c r="C98" s="475"/>
      <c r="D98" s="470"/>
      <c r="E98" s="475"/>
      <c r="F98" s="633"/>
      <c r="G98" s="476"/>
      <c r="H98" s="699"/>
    </row>
    <row r="99" spans="1:11" s="34" customFormat="1" ht="36" x14ac:dyDescent="0.25">
      <c r="A99" s="35"/>
      <c r="B99" s="473">
        <v>21</v>
      </c>
      <c r="C99" s="473"/>
      <c r="D99" s="72" t="s">
        <v>523</v>
      </c>
      <c r="E99" s="473" t="s">
        <v>160</v>
      </c>
      <c r="F99" s="632">
        <v>1</v>
      </c>
      <c r="G99" s="534">
        <v>0</v>
      </c>
      <c r="H99" s="699" t="s">
        <v>161</v>
      </c>
    </row>
    <row r="100" spans="1:11" ht="16.5" customHeight="1" x14ac:dyDescent="0.25">
      <c r="B100" s="164"/>
      <c r="C100" s="9"/>
      <c r="D100" s="171"/>
      <c r="E100" s="172"/>
      <c r="F100" s="630"/>
      <c r="G100" s="370"/>
      <c r="H100" s="690"/>
      <c r="I100" s="1"/>
    </row>
    <row r="101" spans="1:11" ht="54" x14ac:dyDescent="0.25">
      <c r="B101" s="164">
        <v>22</v>
      </c>
      <c r="C101" s="9"/>
      <c r="D101" s="171" t="s">
        <v>509</v>
      </c>
      <c r="E101" s="172" t="s">
        <v>147</v>
      </c>
      <c r="F101" s="630">
        <v>1</v>
      </c>
      <c r="G101" s="534">
        <v>0</v>
      </c>
      <c r="H101" s="690" t="s">
        <v>161</v>
      </c>
      <c r="I101" s="1"/>
    </row>
    <row r="102" spans="1:11" s="34" customFormat="1" x14ac:dyDescent="0.25">
      <c r="A102" s="35"/>
      <c r="B102" s="473"/>
      <c r="C102" s="473"/>
      <c r="E102" s="473"/>
      <c r="F102" s="632"/>
      <c r="G102" s="474"/>
      <c r="H102" s="699"/>
    </row>
    <row r="103" spans="1:11" ht="36" x14ac:dyDescent="0.25">
      <c r="B103" s="477"/>
      <c r="C103" s="478"/>
      <c r="D103" s="503" t="s">
        <v>588</v>
      </c>
      <c r="E103" s="480"/>
      <c r="F103" s="623"/>
      <c r="G103" s="465"/>
      <c r="H103" s="465"/>
      <c r="I103" s="464"/>
      <c r="K103" s="446"/>
    </row>
    <row r="104" spans="1:11" x14ac:dyDescent="0.25">
      <c r="B104" s="164"/>
      <c r="C104" s="9"/>
      <c r="D104" s="171"/>
      <c r="E104" s="172"/>
      <c r="F104" s="630"/>
      <c r="G104" s="370"/>
      <c r="H104" s="690"/>
      <c r="I104" s="1"/>
    </row>
    <row r="105" spans="1:11" x14ac:dyDescent="0.25">
      <c r="B105" s="164">
        <v>23</v>
      </c>
      <c r="C105" s="9"/>
      <c r="D105" s="171" t="s">
        <v>261</v>
      </c>
      <c r="E105" s="172" t="s">
        <v>262</v>
      </c>
      <c r="F105" s="630">
        <v>1</v>
      </c>
      <c r="G105" s="534">
        <v>0</v>
      </c>
      <c r="H105" s="690" t="s">
        <v>161</v>
      </c>
      <c r="I105" s="1"/>
    </row>
    <row r="106" spans="1:11" x14ac:dyDescent="0.25">
      <c r="B106" s="164"/>
      <c r="C106" s="9"/>
      <c r="D106" s="171"/>
      <c r="E106" s="172"/>
      <c r="F106" s="630"/>
      <c r="G106" s="370"/>
      <c r="H106" s="690"/>
      <c r="I106" s="1"/>
    </row>
    <row r="107" spans="1:11" x14ac:dyDescent="0.25">
      <c r="B107" s="164">
        <v>24</v>
      </c>
      <c r="C107" s="9"/>
      <c r="D107" s="171" t="s">
        <v>263</v>
      </c>
      <c r="E107" s="172" t="s">
        <v>262</v>
      </c>
      <c r="F107" s="630">
        <v>1</v>
      </c>
      <c r="G107" s="534">
        <v>0</v>
      </c>
      <c r="H107" s="690" t="s">
        <v>161</v>
      </c>
      <c r="I107" s="1"/>
    </row>
    <row r="108" spans="1:11" x14ac:dyDescent="0.25">
      <c r="B108" s="164"/>
      <c r="C108" s="9"/>
      <c r="D108" s="171"/>
      <c r="E108" s="172"/>
      <c r="F108" s="630"/>
      <c r="G108" s="370"/>
      <c r="H108" s="690"/>
      <c r="I108" s="1"/>
    </row>
    <row r="109" spans="1:11" x14ac:dyDescent="0.25">
      <c r="B109" s="164">
        <v>25</v>
      </c>
      <c r="C109" s="9"/>
      <c r="D109" s="171" t="s">
        <v>264</v>
      </c>
      <c r="E109" s="172" t="s">
        <v>262</v>
      </c>
      <c r="F109" s="630">
        <v>1</v>
      </c>
      <c r="G109" s="534">
        <v>0</v>
      </c>
      <c r="H109" s="690" t="s">
        <v>161</v>
      </c>
      <c r="I109" s="1"/>
    </row>
    <row r="110" spans="1:11" x14ac:dyDescent="0.25">
      <c r="B110" s="164"/>
      <c r="C110" s="9"/>
      <c r="D110" s="171"/>
      <c r="E110" s="172"/>
      <c r="F110" s="630"/>
      <c r="G110" s="370"/>
      <c r="H110" s="690"/>
      <c r="I110" s="1"/>
    </row>
    <row r="111" spans="1:11" x14ac:dyDescent="0.25">
      <c r="B111" s="164">
        <v>26</v>
      </c>
      <c r="C111" s="9"/>
      <c r="D111" s="171" t="s">
        <v>265</v>
      </c>
      <c r="E111" s="172" t="s">
        <v>262</v>
      </c>
      <c r="F111" s="630">
        <v>1</v>
      </c>
      <c r="G111" s="534">
        <v>0</v>
      </c>
      <c r="H111" s="690" t="s">
        <v>161</v>
      </c>
      <c r="I111" s="1"/>
    </row>
    <row r="112" spans="1:11" x14ac:dyDescent="0.25">
      <c r="B112" s="164"/>
      <c r="C112" s="9"/>
      <c r="D112" s="171"/>
      <c r="E112" s="172"/>
      <c r="F112" s="630"/>
      <c r="G112" s="370"/>
      <c r="H112" s="690"/>
      <c r="I112" s="1"/>
    </row>
    <row r="113" spans="1:11" x14ac:dyDescent="0.25">
      <c r="B113" s="164">
        <v>27</v>
      </c>
      <c r="C113" s="9"/>
      <c r="D113" s="171" t="s">
        <v>462</v>
      </c>
      <c r="E113" s="172" t="s">
        <v>262</v>
      </c>
      <c r="F113" s="630">
        <v>1</v>
      </c>
      <c r="G113" s="534">
        <v>0</v>
      </c>
      <c r="H113" s="690" t="s">
        <v>161</v>
      </c>
      <c r="I113" s="1"/>
    </row>
    <row r="114" spans="1:11" x14ac:dyDescent="0.25">
      <c r="B114" s="164"/>
      <c r="C114" s="9"/>
      <c r="D114" s="171"/>
      <c r="E114" s="172"/>
      <c r="F114" s="630"/>
      <c r="G114" s="370"/>
      <c r="H114" s="690"/>
      <c r="I114" s="1"/>
    </row>
    <row r="115" spans="1:11" x14ac:dyDescent="0.25">
      <c r="B115" s="164">
        <v>28</v>
      </c>
      <c r="C115" s="9"/>
      <c r="D115" s="171" t="s">
        <v>463</v>
      </c>
      <c r="E115" s="172" t="s">
        <v>262</v>
      </c>
      <c r="F115" s="630">
        <v>1</v>
      </c>
      <c r="G115" s="534">
        <v>0</v>
      </c>
      <c r="H115" s="690" t="s">
        <v>161</v>
      </c>
      <c r="I115" s="1"/>
    </row>
    <row r="116" spans="1:11" x14ac:dyDescent="0.25">
      <c r="B116" s="164"/>
      <c r="C116" s="9"/>
      <c r="D116" s="171"/>
      <c r="E116" s="172"/>
      <c r="F116" s="630"/>
      <c r="G116" s="370"/>
      <c r="H116" s="690"/>
      <c r="I116" s="1"/>
    </row>
    <row r="117" spans="1:11" x14ac:dyDescent="0.25">
      <c r="B117" s="164">
        <v>29</v>
      </c>
      <c r="C117" s="9"/>
      <c r="D117" s="171" t="s">
        <v>464</v>
      </c>
      <c r="E117" s="172" t="s">
        <v>262</v>
      </c>
      <c r="F117" s="630">
        <v>1</v>
      </c>
      <c r="G117" s="534">
        <v>0</v>
      </c>
      <c r="H117" s="690" t="s">
        <v>161</v>
      </c>
      <c r="I117" s="1"/>
    </row>
    <row r="118" spans="1:11" x14ac:dyDescent="0.25">
      <c r="B118" s="164"/>
      <c r="C118" s="9"/>
      <c r="D118" s="171"/>
      <c r="E118" s="172"/>
      <c r="F118" s="630"/>
      <c r="G118" s="370"/>
      <c r="H118" s="690"/>
      <c r="I118" s="1"/>
    </row>
    <row r="119" spans="1:11" x14ac:dyDescent="0.25">
      <c r="B119" s="164">
        <v>30</v>
      </c>
      <c r="C119" s="9"/>
      <c r="D119" s="171" t="s">
        <v>466</v>
      </c>
      <c r="E119" s="172" t="s">
        <v>262</v>
      </c>
      <c r="F119" s="630">
        <v>1</v>
      </c>
      <c r="G119" s="534">
        <v>0</v>
      </c>
      <c r="H119" s="690" t="s">
        <v>161</v>
      </c>
      <c r="I119" s="1"/>
    </row>
    <row r="120" spans="1:11" x14ac:dyDescent="0.25">
      <c r="B120" s="164"/>
      <c r="C120" s="9"/>
      <c r="D120" s="171"/>
      <c r="E120" s="172"/>
      <c r="F120" s="630"/>
      <c r="G120" s="370"/>
      <c r="H120" s="690"/>
      <c r="I120" s="1"/>
    </row>
    <row r="121" spans="1:11" x14ac:dyDescent="0.25">
      <c r="B121" s="164">
        <v>31</v>
      </c>
      <c r="C121" s="9"/>
      <c r="D121" s="171" t="s">
        <v>465</v>
      </c>
      <c r="E121" s="172" t="s">
        <v>262</v>
      </c>
      <c r="F121" s="630">
        <v>1</v>
      </c>
      <c r="G121" s="534">
        <v>0</v>
      </c>
      <c r="H121" s="690" t="s">
        <v>161</v>
      </c>
      <c r="I121" s="1"/>
    </row>
    <row r="122" spans="1:11" x14ac:dyDescent="0.25">
      <c r="A122" s="1"/>
      <c r="B122" s="466"/>
      <c r="C122" s="165"/>
      <c r="D122" s="72"/>
      <c r="E122" s="468"/>
      <c r="F122" s="630"/>
      <c r="G122" s="365"/>
      <c r="H122" s="690"/>
      <c r="I122" s="451"/>
    </row>
    <row r="123" spans="1:11" x14ac:dyDescent="0.25">
      <c r="A123" s="1"/>
      <c r="B123" s="466"/>
      <c r="C123" s="165"/>
      <c r="D123" s="467" t="s">
        <v>153</v>
      </c>
      <c r="E123" s="468"/>
      <c r="F123" s="276"/>
      <c r="G123" s="365"/>
      <c r="H123" s="690"/>
      <c r="I123" s="451"/>
    </row>
    <row r="124" spans="1:11" x14ac:dyDescent="0.25">
      <c r="A124" s="1"/>
      <c r="B124" s="466"/>
      <c r="C124" s="165"/>
      <c r="D124" s="469"/>
      <c r="E124" s="468"/>
      <c r="F124" s="276"/>
      <c r="G124" s="365"/>
      <c r="H124" s="690"/>
      <c r="I124" s="451"/>
    </row>
    <row r="125" spans="1:11" ht="36" x14ac:dyDescent="0.25">
      <c r="A125" s="1"/>
      <c r="B125" s="466">
        <v>32</v>
      </c>
      <c r="C125" s="165"/>
      <c r="D125" s="469" t="s">
        <v>564</v>
      </c>
      <c r="E125" s="468" t="s">
        <v>154</v>
      </c>
      <c r="F125" s="276">
        <v>1</v>
      </c>
      <c r="G125" s="534">
        <v>0</v>
      </c>
      <c r="H125" s="690" t="s">
        <v>161</v>
      </c>
      <c r="I125" s="451"/>
    </row>
    <row r="126" spans="1:11" x14ac:dyDescent="0.25">
      <c r="B126" s="278"/>
      <c r="C126" s="278"/>
      <c r="D126" s="266"/>
      <c r="E126" s="162"/>
      <c r="F126" s="276"/>
      <c r="G126" s="365"/>
      <c r="H126" s="690"/>
      <c r="I126" s="1"/>
    </row>
    <row r="127" spans="1:11" ht="19.5" customHeight="1" x14ac:dyDescent="0.25">
      <c r="B127" s="442"/>
      <c r="C127" s="100"/>
      <c r="D127" s="443" t="s">
        <v>562</v>
      </c>
      <c r="E127" s="444"/>
      <c r="F127" s="276"/>
      <c r="G127" s="365"/>
      <c r="H127" s="690"/>
      <c r="I127" s="445"/>
      <c r="K127" s="446"/>
    </row>
    <row r="128" spans="1:11" ht="19.5" customHeight="1" x14ac:dyDescent="0.25">
      <c r="B128" s="442"/>
      <c r="C128" s="100"/>
      <c r="D128" s="444"/>
      <c r="E128" s="444"/>
      <c r="F128" s="276"/>
      <c r="G128" s="365"/>
      <c r="H128" s="690"/>
      <c r="I128" s="445"/>
      <c r="K128" s="446"/>
    </row>
    <row r="129" spans="1:11" ht="378" x14ac:dyDescent="0.25">
      <c r="A129" s="447"/>
      <c r="B129" s="448">
        <v>33</v>
      </c>
      <c r="C129" s="100"/>
      <c r="D129" s="449" t="s">
        <v>609</v>
      </c>
      <c r="E129" s="450" t="s">
        <v>563</v>
      </c>
      <c r="F129" s="276">
        <v>1</v>
      </c>
      <c r="G129" s="549">
        <v>20000000</v>
      </c>
      <c r="H129" s="693">
        <f>+F129*G129</f>
        <v>20000000</v>
      </c>
      <c r="I129" s="445"/>
      <c r="J129" s="2"/>
      <c r="K129" s="446"/>
    </row>
    <row r="130" spans="1:11" x14ac:dyDescent="0.25">
      <c r="B130" s="278"/>
      <c r="C130" s="278"/>
      <c r="D130" s="266"/>
      <c r="E130" s="162"/>
      <c r="F130" s="276"/>
      <c r="G130" s="365"/>
      <c r="H130" s="690"/>
      <c r="I130" s="1"/>
    </row>
    <row r="131" spans="1:11" x14ac:dyDescent="0.25">
      <c r="B131" s="278"/>
      <c r="C131" s="278"/>
      <c r="D131" s="266"/>
      <c r="E131" s="162"/>
      <c r="F131" s="276"/>
      <c r="G131" s="365"/>
      <c r="H131" s="690"/>
      <c r="I131" s="1"/>
    </row>
    <row r="132" spans="1:11" ht="18.75" thickBot="1" x14ac:dyDescent="0.3">
      <c r="B132" s="11"/>
      <c r="C132" s="23"/>
      <c r="D132" s="725" t="s">
        <v>155</v>
      </c>
      <c r="E132" s="726"/>
      <c r="F132" s="726"/>
      <c r="G132" s="727"/>
      <c r="H132" s="694">
        <f>SUM(H8:H131)</f>
        <v>20000000</v>
      </c>
      <c r="I132" s="12"/>
    </row>
    <row r="133" spans="1:11" ht="18.75" thickTop="1" x14ac:dyDescent="0.25">
      <c r="B133" s="13"/>
      <c r="C133" s="13"/>
      <c r="D133" s="14"/>
      <c r="E133" s="15"/>
      <c r="F133" s="19"/>
      <c r="G133" s="368"/>
      <c r="H133" s="695"/>
    </row>
  </sheetData>
  <mergeCells count="1">
    <mergeCell ref="D132:G132"/>
  </mergeCells>
  <conditionalFormatting sqref="D1:D1048576">
    <cfRule type="duplicateValues" dxfId="5" priority="1"/>
  </conditionalFormatting>
  <conditionalFormatting sqref="D42:D63">
    <cfRule type="duplicateValues" dxfId="4" priority="3"/>
  </conditionalFormatting>
  <conditionalFormatting sqref="D103">
    <cfRule type="duplicateValues" dxfId="3" priority="2"/>
  </conditionalFormatting>
  <conditionalFormatting sqref="D122 D64:D101">
    <cfRule type="duplicateValues" dxfId="2" priority="7"/>
  </conditionalFormatting>
  <conditionalFormatting sqref="D123:D125">
    <cfRule type="duplicateValues" dxfId="1" priority="4"/>
  </conditionalFormatting>
  <conditionalFormatting sqref="D127:D129">
    <cfRule type="duplicateValues" dxfId="0" priority="6"/>
  </conditionalFormatting>
  <pageMargins left="0.7" right="0.7" top="0.75" bottom="0.75" header="0.3" footer="0.3"/>
  <pageSetup paperSize="9" scale="49" fitToHeight="0" orientation="portrait" r:id="rId1"/>
  <rowBreaks count="2" manualBreakCount="2">
    <brk id="68" max="8" man="1"/>
    <brk id="129"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3"/>
  <sheetViews>
    <sheetView showGridLines="0" view="pageBreakPreview" topLeftCell="A40" zoomScale="80" zoomScaleNormal="60" zoomScaleSheetLayoutView="80" workbookViewId="0">
      <selection activeCell="H75" sqref="H75"/>
    </sheetView>
  </sheetViews>
  <sheetFormatPr defaultColWidth="9.7109375" defaultRowHeight="18" x14ac:dyDescent="0.25"/>
  <cols>
    <col min="1" max="1" width="1.7109375" style="2" customWidth="1"/>
    <col min="2" max="2" width="8.140625" style="1" customWidth="1"/>
    <col min="3" max="3" width="23.42578125" style="46" customWidth="1"/>
    <col min="4" max="4" width="68.42578125" style="1" customWidth="1"/>
    <col min="5" max="5" width="11" style="1" bestFit="1" customWidth="1"/>
    <col min="6" max="6" width="20.5703125" style="20" customWidth="1"/>
    <col min="7" max="7" width="21"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512"/>
      <c r="C1" s="550"/>
      <c r="D1" s="484"/>
      <c r="E1" s="484"/>
      <c r="F1" s="634"/>
      <c r="G1" s="513"/>
      <c r="H1" s="704"/>
    </row>
    <row r="2" spans="1:9" s="5" customFormat="1" ht="20.25" customHeight="1" x14ac:dyDescent="0.25">
      <c r="A2" s="3"/>
      <c r="B2" s="514" t="s">
        <v>204</v>
      </c>
      <c r="C2" s="551"/>
      <c r="D2" s="485"/>
      <c r="E2" s="485"/>
      <c r="F2" s="635"/>
      <c r="G2" s="516"/>
      <c r="H2" s="709"/>
      <c r="I2" s="4"/>
    </row>
    <row r="3" spans="1:9" s="8" customFormat="1" ht="22.5" customHeight="1" x14ac:dyDescent="0.25">
      <c r="A3" s="517"/>
      <c r="B3" s="518" t="s">
        <v>19</v>
      </c>
      <c r="C3" s="552"/>
      <c r="D3" s="486"/>
      <c r="E3" s="486"/>
      <c r="F3" s="635"/>
      <c r="G3" s="520"/>
      <c r="H3" s="710"/>
      <c r="I3" s="7"/>
    </row>
    <row r="4" spans="1:9" s="8" customFormat="1" x14ac:dyDescent="0.25">
      <c r="A4" s="517"/>
      <c r="B4" s="521" t="s">
        <v>0</v>
      </c>
      <c r="C4" s="552"/>
      <c r="D4" s="486"/>
      <c r="E4" s="486"/>
      <c r="F4" s="635"/>
      <c r="G4" s="520"/>
      <c r="H4" s="710"/>
      <c r="I4" s="7"/>
    </row>
    <row r="5" spans="1:9" s="8" customFormat="1" x14ac:dyDescent="0.25">
      <c r="A5" s="517"/>
      <c r="B5" s="522"/>
      <c r="C5" s="552"/>
      <c r="D5" s="486"/>
      <c r="E5" s="486"/>
      <c r="F5" s="635"/>
      <c r="G5" s="520"/>
      <c r="H5" s="710"/>
      <c r="I5" s="7"/>
    </row>
    <row r="6" spans="1:9" ht="18" customHeight="1" x14ac:dyDescent="0.25">
      <c r="B6" s="523"/>
      <c r="C6" s="553"/>
      <c r="D6" s="487"/>
      <c r="E6" s="487"/>
      <c r="F6" s="636"/>
      <c r="G6" s="525"/>
      <c r="H6" s="711"/>
    </row>
    <row r="7" spans="1:9" ht="35.25" customHeight="1" thickBot="1" x14ac:dyDescent="0.3">
      <c r="B7" s="16" t="s">
        <v>20</v>
      </c>
      <c r="C7" s="16" t="s">
        <v>21</v>
      </c>
      <c r="D7" s="16" t="s">
        <v>1</v>
      </c>
      <c r="E7" s="17" t="s">
        <v>22</v>
      </c>
      <c r="F7" s="18" t="s">
        <v>23</v>
      </c>
      <c r="G7" s="360" t="s">
        <v>24</v>
      </c>
      <c r="H7" s="688" t="s">
        <v>30</v>
      </c>
    </row>
    <row r="8" spans="1:9" ht="12.95" customHeight="1" x14ac:dyDescent="0.25">
      <c r="B8" s="66"/>
      <c r="C8" s="9"/>
      <c r="D8" s="176"/>
      <c r="E8" s="176"/>
      <c r="F8" s="252"/>
      <c r="G8" s="361"/>
      <c r="H8" s="690"/>
      <c r="I8" s="1"/>
    </row>
    <row r="9" spans="1:9" x14ac:dyDescent="0.25">
      <c r="B9" s="526"/>
      <c r="C9" s="554"/>
      <c r="D9" s="555" t="s">
        <v>599</v>
      </c>
      <c r="E9" s="527"/>
      <c r="F9" s="624"/>
      <c r="G9" s="361"/>
      <c r="H9" s="690"/>
      <c r="I9" s="1"/>
    </row>
    <row r="10" spans="1:9" x14ac:dyDescent="0.25">
      <c r="B10" s="529"/>
      <c r="C10" s="532"/>
      <c r="D10" s="555" t="s">
        <v>32</v>
      </c>
      <c r="E10" s="530"/>
      <c r="F10" s="637"/>
      <c r="G10" s="361"/>
      <c r="H10" s="690"/>
      <c r="I10" s="1"/>
    </row>
    <row r="11" spans="1:9" x14ac:dyDescent="0.25">
      <c r="B11" s="529"/>
      <c r="C11" s="532"/>
      <c r="D11" s="556"/>
      <c r="E11" s="530"/>
      <c r="F11" s="637"/>
      <c r="G11" s="361"/>
      <c r="H11" s="690"/>
      <c r="I11" s="1"/>
    </row>
    <row r="12" spans="1:9" x14ac:dyDescent="0.25">
      <c r="B12" s="529"/>
      <c r="C12" s="532"/>
      <c r="D12" s="555" t="s">
        <v>6</v>
      </c>
      <c r="E12" s="530"/>
      <c r="F12" s="637"/>
      <c r="G12" s="361"/>
      <c r="H12" s="690"/>
      <c r="I12" s="1"/>
    </row>
    <row r="13" spans="1:9" x14ac:dyDescent="0.25">
      <c r="B13" s="529"/>
      <c r="C13" s="532"/>
      <c r="D13" s="555"/>
      <c r="E13" s="530"/>
      <c r="F13" s="637"/>
      <c r="G13" s="361"/>
      <c r="H13" s="690"/>
      <c r="I13" s="1"/>
    </row>
    <row r="14" spans="1:9" x14ac:dyDescent="0.25">
      <c r="B14" s="529"/>
      <c r="C14" s="532"/>
      <c r="D14" s="557" t="s">
        <v>162</v>
      </c>
      <c r="E14" s="530"/>
      <c r="F14" s="637"/>
      <c r="G14" s="361"/>
      <c r="H14" s="690"/>
      <c r="I14" s="1"/>
    </row>
    <row r="15" spans="1:9" x14ac:dyDescent="0.25">
      <c r="B15" s="529"/>
      <c r="C15" s="532"/>
      <c r="D15" s="157"/>
      <c r="E15" s="530"/>
      <c r="F15" s="637"/>
      <c r="G15" s="361"/>
      <c r="H15" s="690"/>
      <c r="I15" s="1"/>
    </row>
    <row r="16" spans="1:9" ht="54" x14ac:dyDescent="0.25">
      <c r="B16" s="529"/>
      <c r="C16" s="532"/>
      <c r="D16" s="158" t="s">
        <v>157</v>
      </c>
      <c r="E16" s="530"/>
      <c r="F16" s="637"/>
      <c r="G16" s="361"/>
      <c r="H16" s="690"/>
      <c r="I16" s="1"/>
    </row>
    <row r="17" spans="2:9" x14ac:dyDescent="0.25">
      <c r="B17" s="278"/>
      <c r="C17" s="265"/>
      <c r="D17" s="157"/>
      <c r="E17" s="558"/>
      <c r="F17" s="638"/>
      <c r="G17" s="361"/>
      <c r="H17" s="690"/>
      <c r="I17" s="1"/>
    </row>
    <row r="18" spans="2:9" x14ac:dyDescent="0.25">
      <c r="B18" s="278"/>
      <c r="C18" s="265"/>
      <c r="D18" s="557" t="s">
        <v>163</v>
      </c>
      <c r="E18" s="558"/>
      <c r="F18" s="638"/>
      <c r="G18" s="361"/>
      <c r="H18" s="690"/>
      <c r="I18" s="1"/>
    </row>
    <row r="19" spans="2:9" x14ac:dyDescent="0.25">
      <c r="B19" s="278"/>
      <c r="C19" s="265"/>
      <c r="D19" s="157"/>
      <c r="E19" s="558"/>
      <c r="F19" s="638"/>
      <c r="G19" s="361"/>
      <c r="H19" s="690"/>
      <c r="I19" s="1"/>
    </row>
    <row r="20" spans="2:9" x14ac:dyDescent="0.25">
      <c r="B20" s="529"/>
      <c r="C20" s="532"/>
      <c r="D20" s="557" t="s">
        <v>166</v>
      </c>
      <c r="E20" s="263"/>
      <c r="F20" s="637"/>
      <c r="G20" s="361"/>
      <c r="H20" s="690"/>
      <c r="I20" s="1"/>
    </row>
    <row r="21" spans="2:9" x14ac:dyDescent="0.25">
      <c r="B21" s="529"/>
      <c r="C21" s="532"/>
      <c r="D21" s="157"/>
      <c r="E21" s="263"/>
      <c r="F21" s="637"/>
      <c r="G21" s="361"/>
      <c r="H21" s="690"/>
      <c r="I21" s="1"/>
    </row>
    <row r="22" spans="2:9" ht="36" x14ac:dyDescent="0.25">
      <c r="B22" s="529"/>
      <c r="C22" s="532"/>
      <c r="D22" s="161" t="s">
        <v>164</v>
      </c>
      <c r="E22" s="264"/>
      <c r="F22" s="637"/>
      <c r="G22" s="361"/>
      <c r="H22" s="690"/>
      <c r="I22" s="1"/>
    </row>
    <row r="23" spans="2:9" x14ac:dyDescent="0.25">
      <c r="B23" s="529"/>
      <c r="C23" s="532"/>
      <c r="D23" s="157"/>
      <c r="E23" s="264"/>
      <c r="F23" s="637"/>
      <c r="G23" s="361"/>
      <c r="H23" s="690"/>
      <c r="I23" s="1"/>
    </row>
    <row r="24" spans="2:9" x14ac:dyDescent="0.25">
      <c r="B24" s="278"/>
      <c r="C24" s="548"/>
      <c r="D24" s="89" t="s">
        <v>165</v>
      </c>
      <c r="E24" s="45"/>
      <c r="F24" s="95"/>
      <c r="G24" s="361"/>
      <c r="H24" s="690"/>
      <c r="I24" s="1"/>
    </row>
    <row r="25" spans="2:9" x14ac:dyDescent="0.25">
      <c r="B25" s="529"/>
      <c r="C25" s="559"/>
      <c r="D25" s="90"/>
      <c r="E25" s="45"/>
      <c r="F25" s="95"/>
      <c r="G25" s="361"/>
      <c r="H25" s="690"/>
      <c r="I25" s="1"/>
    </row>
    <row r="26" spans="2:9" ht="54" x14ac:dyDescent="0.25">
      <c r="B26" s="529"/>
      <c r="C26" s="559"/>
      <c r="D26" s="89" t="s">
        <v>167</v>
      </c>
      <c r="E26" s="45"/>
      <c r="F26" s="95"/>
      <c r="G26" s="361"/>
      <c r="H26" s="690"/>
      <c r="I26" s="1"/>
    </row>
    <row r="27" spans="2:9" x14ac:dyDescent="0.25">
      <c r="B27" s="529"/>
      <c r="C27" s="559"/>
      <c r="D27" s="90"/>
      <c r="E27" s="45"/>
      <c r="F27" s="95"/>
      <c r="G27" s="361"/>
      <c r="H27" s="690"/>
      <c r="I27" s="1"/>
    </row>
    <row r="28" spans="2:9" x14ac:dyDescent="0.25">
      <c r="B28" s="278"/>
      <c r="C28" s="548"/>
      <c r="D28" s="560" t="s">
        <v>158</v>
      </c>
      <c r="E28" s="45"/>
      <c r="F28" s="95"/>
      <c r="G28" s="361"/>
      <c r="H28" s="690"/>
      <c r="I28" s="1"/>
    </row>
    <row r="29" spans="2:9" x14ac:dyDescent="0.25">
      <c r="B29" s="278"/>
      <c r="C29" s="548"/>
      <c r="D29" s="71"/>
      <c r="E29" s="45"/>
      <c r="F29" s="95"/>
      <c r="G29" s="361"/>
      <c r="H29" s="690"/>
      <c r="I29" s="1"/>
    </row>
    <row r="30" spans="2:9" ht="54" x14ac:dyDescent="0.25">
      <c r="B30" s="529"/>
      <c r="C30" s="532"/>
      <c r="D30" s="161" t="s">
        <v>159</v>
      </c>
      <c r="E30" s="45"/>
      <c r="F30" s="95"/>
      <c r="G30" s="361"/>
      <c r="H30" s="690"/>
      <c r="I30" s="1"/>
    </row>
    <row r="31" spans="2:9" x14ac:dyDescent="0.25">
      <c r="B31" s="529"/>
      <c r="C31" s="532"/>
      <c r="D31" s="36"/>
      <c r="E31" s="45"/>
      <c r="F31" s="95"/>
      <c r="G31" s="361"/>
      <c r="H31" s="690"/>
      <c r="I31" s="1"/>
    </row>
    <row r="32" spans="2:9" x14ac:dyDescent="0.25">
      <c r="B32" s="278"/>
      <c r="C32" s="265"/>
      <c r="D32" s="82" t="s">
        <v>168</v>
      </c>
      <c r="E32" s="91"/>
      <c r="F32" s="95"/>
      <c r="G32" s="361"/>
      <c r="H32" s="690"/>
      <c r="I32" s="1"/>
    </row>
    <row r="33" spans="2:9" ht="26.25" customHeight="1" x14ac:dyDescent="0.25">
      <c r="B33" s="505"/>
      <c r="C33" s="265"/>
      <c r="D33" s="492"/>
      <c r="E33" s="538"/>
      <c r="F33" s="627"/>
      <c r="G33" s="367"/>
      <c r="H33" s="690"/>
      <c r="I33" s="1"/>
    </row>
    <row r="34" spans="2:9" ht="20.100000000000001" customHeight="1" x14ac:dyDescent="0.25">
      <c r="B34" s="505">
        <v>1</v>
      </c>
      <c r="C34" s="265"/>
      <c r="D34" s="83" t="s">
        <v>172</v>
      </c>
      <c r="E34" s="91" t="s">
        <v>512</v>
      </c>
      <c r="F34" s="95">
        <v>5</v>
      </c>
      <c r="G34" s="367">
        <v>0</v>
      </c>
      <c r="H34" s="690">
        <f>G34*F34</f>
        <v>0</v>
      </c>
      <c r="I34" s="1"/>
    </row>
    <row r="35" spans="2:9" ht="20.100000000000001" customHeight="1" x14ac:dyDescent="0.25">
      <c r="B35" s="536"/>
      <c r="C35" s="548"/>
      <c r="D35" s="93"/>
      <c r="E35" s="91"/>
      <c r="F35" s="95"/>
      <c r="G35" s="367"/>
      <c r="H35" s="690"/>
      <c r="I35" s="1"/>
    </row>
    <row r="36" spans="2:9" ht="20.100000000000001" customHeight="1" x14ac:dyDescent="0.25">
      <c r="B36" s="505">
        <v>2</v>
      </c>
      <c r="C36" s="265"/>
      <c r="D36" s="83" t="s">
        <v>173</v>
      </c>
      <c r="E36" s="91" t="s">
        <v>512</v>
      </c>
      <c r="F36" s="95">
        <v>5</v>
      </c>
      <c r="G36" s="367">
        <v>0</v>
      </c>
      <c r="H36" s="690">
        <f>G36*F36</f>
        <v>0</v>
      </c>
      <c r="I36" s="1"/>
    </row>
    <row r="37" spans="2:9" ht="20.100000000000001" customHeight="1" x14ac:dyDescent="0.25">
      <c r="B37" s="505"/>
      <c r="C37" s="548"/>
      <c r="D37" s="561"/>
      <c r="E37" s="91"/>
      <c r="F37" s="95"/>
      <c r="G37" s="367"/>
      <c r="H37" s="690"/>
      <c r="I37" s="1"/>
    </row>
    <row r="38" spans="2:9" ht="20.100000000000001" customHeight="1" x14ac:dyDescent="0.25">
      <c r="B38" s="505">
        <v>3</v>
      </c>
      <c r="C38" s="548"/>
      <c r="D38" s="562" t="s">
        <v>174</v>
      </c>
      <c r="E38" s="91" t="s">
        <v>512</v>
      </c>
      <c r="F38" s="95">
        <v>5</v>
      </c>
      <c r="G38" s="367">
        <v>0</v>
      </c>
      <c r="H38" s="690">
        <f>G38*F38</f>
        <v>0</v>
      </c>
      <c r="I38" s="1"/>
    </row>
    <row r="39" spans="2:9" ht="20.100000000000001" customHeight="1" x14ac:dyDescent="0.25">
      <c r="B39" s="536"/>
      <c r="C39" s="265"/>
      <c r="D39" s="83"/>
      <c r="E39" s="91"/>
      <c r="F39" s="95"/>
      <c r="G39" s="367"/>
      <c r="H39" s="690"/>
      <c r="I39" s="1"/>
    </row>
    <row r="40" spans="2:9" ht="20.100000000000001" customHeight="1" x14ac:dyDescent="0.25">
      <c r="B40" s="505">
        <v>4</v>
      </c>
      <c r="C40" s="265"/>
      <c r="D40" s="83" t="s">
        <v>175</v>
      </c>
      <c r="E40" s="91" t="s">
        <v>512</v>
      </c>
      <c r="F40" s="95">
        <v>5</v>
      </c>
      <c r="G40" s="367">
        <v>0</v>
      </c>
      <c r="H40" s="690">
        <f>G40*F40</f>
        <v>0</v>
      </c>
      <c r="I40" s="1"/>
    </row>
    <row r="41" spans="2:9" ht="20.100000000000001" customHeight="1" x14ac:dyDescent="0.25">
      <c r="B41" s="505"/>
      <c r="C41" s="265"/>
      <c r="D41" s="83"/>
      <c r="E41" s="45"/>
      <c r="F41" s="95"/>
      <c r="G41" s="367"/>
      <c r="H41" s="690"/>
      <c r="I41" s="1"/>
    </row>
    <row r="42" spans="2:9" ht="20.100000000000001" customHeight="1" x14ac:dyDescent="0.25">
      <c r="B42" s="505">
        <v>5</v>
      </c>
      <c r="C42" s="265"/>
      <c r="D42" s="83" t="s">
        <v>176</v>
      </c>
      <c r="E42" s="91" t="s">
        <v>512</v>
      </c>
      <c r="F42" s="95">
        <v>5</v>
      </c>
      <c r="G42" s="367">
        <v>0</v>
      </c>
      <c r="H42" s="690">
        <f>G42*F42</f>
        <v>0</v>
      </c>
      <c r="I42" s="1"/>
    </row>
    <row r="43" spans="2:9" ht="20.100000000000001" customHeight="1" x14ac:dyDescent="0.25">
      <c r="B43" s="536"/>
      <c r="C43" s="265"/>
      <c r="D43" s="83"/>
      <c r="E43" s="91"/>
      <c r="F43" s="95"/>
      <c r="G43" s="367"/>
      <c r="H43" s="690"/>
      <c r="I43" s="1"/>
    </row>
    <row r="44" spans="2:9" ht="20.100000000000001" customHeight="1" x14ac:dyDescent="0.25">
      <c r="B44" s="505">
        <v>6</v>
      </c>
      <c r="C44" s="265"/>
      <c r="D44" s="83" t="s">
        <v>177</v>
      </c>
      <c r="E44" s="91" t="s">
        <v>512</v>
      </c>
      <c r="F44" s="95">
        <v>5</v>
      </c>
      <c r="G44" s="367">
        <v>0</v>
      </c>
      <c r="H44" s="690">
        <f>G44*F44</f>
        <v>0</v>
      </c>
      <c r="I44" s="1"/>
    </row>
    <row r="45" spans="2:9" ht="20.100000000000001" customHeight="1" x14ac:dyDescent="0.25">
      <c r="B45" s="505"/>
      <c r="C45" s="265"/>
      <c r="D45" s="83"/>
      <c r="E45" s="45"/>
      <c r="F45" s="95"/>
      <c r="G45" s="367"/>
      <c r="H45" s="690"/>
      <c r="I45" s="1"/>
    </row>
    <row r="46" spans="2:9" ht="20.100000000000001" customHeight="1" x14ac:dyDescent="0.25">
      <c r="B46" s="505">
        <v>7</v>
      </c>
      <c r="C46" s="265"/>
      <c r="D46" s="83" t="s">
        <v>178</v>
      </c>
      <c r="E46" s="91" t="s">
        <v>512</v>
      </c>
      <c r="F46" s="95">
        <v>5</v>
      </c>
      <c r="G46" s="367">
        <v>0</v>
      </c>
      <c r="H46" s="690">
        <f>G46*F46</f>
        <v>0</v>
      </c>
      <c r="I46" s="1"/>
    </row>
    <row r="47" spans="2:9" ht="20.100000000000001" customHeight="1" x14ac:dyDescent="0.25">
      <c r="B47" s="536"/>
      <c r="C47" s="265"/>
      <c r="D47" s="36"/>
      <c r="E47" s="45"/>
      <c r="F47" s="95"/>
      <c r="G47" s="367"/>
      <c r="H47" s="690"/>
      <c r="I47" s="1"/>
    </row>
    <row r="48" spans="2:9" ht="20.100000000000001" customHeight="1" x14ac:dyDescent="0.25">
      <c r="B48" s="505">
        <v>8</v>
      </c>
      <c r="C48" s="265"/>
      <c r="D48" s="83" t="s">
        <v>179</v>
      </c>
      <c r="E48" s="91" t="s">
        <v>512</v>
      </c>
      <c r="F48" s="95">
        <v>5</v>
      </c>
      <c r="G48" s="367">
        <v>0</v>
      </c>
      <c r="H48" s="690">
        <f>G48*F48</f>
        <v>0</v>
      </c>
      <c r="I48" s="1"/>
    </row>
    <row r="49" spans="2:9" ht="20.100000000000001" customHeight="1" x14ac:dyDescent="0.25">
      <c r="B49" s="505"/>
      <c r="C49" s="265"/>
      <c r="D49" s="332"/>
      <c r="E49" s="334"/>
      <c r="F49" s="662"/>
      <c r="G49" s="367"/>
      <c r="H49" s="690"/>
      <c r="I49" s="1"/>
    </row>
    <row r="50" spans="2:9" ht="20.100000000000001" customHeight="1" x14ac:dyDescent="0.25">
      <c r="B50" s="505">
        <v>9</v>
      </c>
      <c r="C50" s="265"/>
      <c r="D50" s="83" t="s">
        <v>596</v>
      </c>
      <c r="E50" s="91" t="s">
        <v>512</v>
      </c>
      <c r="F50" s="95">
        <v>5</v>
      </c>
      <c r="G50" s="367">
        <v>0</v>
      </c>
      <c r="H50" s="690">
        <f>G50*F50</f>
        <v>0</v>
      </c>
      <c r="I50" s="1"/>
    </row>
    <row r="51" spans="2:9" ht="20.100000000000001" customHeight="1" x14ac:dyDescent="0.25">
      <c r="B51" s="536"/>
      <c r="C51" s="265"/>
      <c r="D51" s="332"/>
      <c r="E51" s="334"/>
      <c r="F51" s="662"/>
      <c r="G51" s="367"/>
      <c r="H51" s="690"/>
      <c r="I51" s="1"/>
    </row>
    <row r="52" spans="2:9" ht="20.100000000000001" customHeight="1" x14ac:dyDescent="0.25">
      <c r="B52" s="505">
        <v>10</v>
      </c>
      <c r="C52" s="265"/>
      <c r="D52" s="83" t="s">
        <v>544</v>
      </c>
      <c r="E52" s="91" t="s">
        <v>512</v>
      </c>
      <c r="F52" s="662">
        <v>5</v>
      </c>
      <c r="G52" s="367">
        <v>0</v>
      </c>
      <c r="H52" s="690">
        <f>G52*F52</f>
        <v>0</v>
      </c>
      <c r="I52" s="1"/>
    </row>
    <row r="53" spans="2:9" ht="20.100000000000001" customHeight="1" x14ac:dyDescent="0.25">
      <c r="B53" s="505"/>
      <c r="C53" s="265"/>
      <c r="D53" s="36"/>
      <c r="E53" s="45"/>
      <c r="F53" s="95"/>
      <c r="G53" s="367"/>
      <c r="H53" s="690"/>
      <c r="I53" s="1"/>
    </row>
    <row r="54" spans="2:9" ht="20.100000000000001" customHeight="1" x14ac:dyDescent="0.25">
      <c r="B54" s="505">
        <v>11</v>
      </c>
      <c r="D54" s="83" t="s">
        <v>180</v>
      </c>
      <c r="E54" s="91" t="s">
        <v>571</v>
      </c>
      <c r="F54" s="95">
        <f>F50*4</f>
        <v>20</v>
      </c>
      <c r="G54" s="367">
        <v>0</v>
      </c>
      <c r="H54" s="690">
        <f>G54*F54</f>
        <v>0</v>
      </c>
      <c r="I54" s="1"/>
    </row>
    <row r="55" spans="2:9" ht="20.100000000000001" customHeight="1" x14ac:dyDescent="0.25">
      <c r="B55" s="536"/>
      <c r="C55" s="265"/>
      <c r="D55" s="94"/>
      <c r="E55" s="45"/>
      <c r="F55" s="95"/>
      <c r="G55" s="367"/>
      <c r="H55" s="690"/>
      <c r="I55" s="1"/>
    </row>
    <row r="56" spans="2:9" ht="20.100000000000001" customHeight="1" x14ac:dyDescent="0.25">
      <c r="B56" s="505">
        <v>12</v>
      </c>
      <c r="D56" s="83" t="s">
        <v>181</v>
      </c>
      <c r="E56" s="91" t="s">
        <v>571</v>
      </c>
      <c r="F56" s="95">
        <f>F54</f>
        <v>20</v>
      </c>
      <c r="G56" s="367">
        <v>0</v>
      </c>
      <c r="H56" s="690">
        <f>G56*F56</f>
        <v>0</v>
      </c>
      <c r="I56" s="1"/>
    </row>
    <row r="57" spans="2:9" ht="20.100000000000001" customHeight="1" x14ac:dyDescent="0.25">
      <c r="B57" s="505"/>
      <c r="C57" s="265"/>
      <c r="D57" s="36"/>
      <c r="E57" s="45"/>
      <c r="F57" s="95"/>
      <c r="G57" s="367"/>
      <c r="H57" s="690"/>
      <c r="I57" s="1"/>
    </row>
    <row r="58" spans="2:9" ht="20.100000000000001" customHeight="1" x14ac:dyDescent="0.25">
      <c r="B58" s="505">
        <v>13</v>
      </c>
      <c r="D58" s="83" t="s">
        <v>182</v>
      </c>
      <c r="E58" s="91" t="s">
        <v>571</v>
      </c>
      <c r="F58" s="95">
        <f>F56</f>
        <v>20</v>
      </c>
      <c r="G58" s="367">
        <v>0</v>
      </c>
      <c r="H58" s="690">
        <f>G58*F58</f>
        <v>0</v>
      </c>
      <c r="I58" s="1"/>
    </row>
    <row r="59" spans="2:9" ht="20.100000000000001" customHeight="1" x14ac:dyDescent="0.25">
      <c r="B59" s="536"/>
      <c r="C59" s="265"/>
      <c r="D59" s="36"/>
      <c r="E59" s="45"/>
      <c r="F59" s="95"/>
      <c r="G59" s="563"/>
      <c r="H59" s="690"/>
      <c r="I59" s="1"/>
    </row>
    <row r="60" spans="2:9" ht="20.100000000000001" customHeight="1" x14ac:dyDescent="0.25">
      <c r="B60" s="505">
        <v>14</v>
      </c>
      <c r="D60" s="83" t="s">
        <v>183</v>
      </c>
      <c r="E60" s="91" t="s">
        <v>571</v>
      </c>
      <c r="F60" s="95">
        <f>F58</f>
        <v>20</v>
      </c>
      <c r="G60" s="367">
        <v>0</v>
      </c>
      <c r="H60" s="690">
        <f>G60*F60</f>
        <v>0</v>
      </c>
      <c r="I60" s="1"/>
    </row>
    <row r="61" spans="2:9" ht="20.100000000000001" customHeight="1" x14ac:dyDescent="0.25">
      <c r="B61" s="505"/>
      <c r="C61" s="265"/>
      <c r="D61" s="83"/>
      <c r="E61" s="91"/>
      <c r="F61" s="95"/>
      <c r="G61" s="564"/>
      <c r="H61" s="690"/>
      <c r="I61" s="1"/>
    </row>
    <row r="62" spans="2:9" ht="20.100000000000001" customHeight="1" x14ac:dyDescent="0.25">
      <c r="B62" s="505">
        <v>15</v>
      </c>
      <c r="D62" s="36" t="s">
        <v>184</v>
      </c>
      <c r="E62" s="91" t="s">
        <v>571</v>
      </c>
      <c r="F62" s="95">
        <f>F60</f>
        <v>20</v>
      </c>
      <c r="G62" s="367">
        <v>0</v>
      </c>
      <c r="H62" s="690">
        <f>G62*F62</f>
        <v>0</v>
      </c>
      <c r="I62" s="1"/>
    </row>
    <row r="63" spans="2:9" ht="20.100000000000001" customHeight="1" x14ac:dyDescent="0.25">
      <c r="B63" s="536"/>
      <c r="C63" s="265"/>
      <c r="D63" s="36"/>
      <c r="E63" s="45"/>
      <c r="F63" s="95"/>
      <c r="G63" s="564"/>
      <c r="H63" s="690"/>
      <c r="I63" s="1"/>
    </row>
    <row r="64" spans="2:9" ht="20.100000000000001" customHeight="1" x14ac:dyDescent="0.25">
      <c r="B64" s="505">
        <v>16</v>
      </c>
      <c r="D64" s="36" t="s">
        <v>185</v>
      </c>
      <c r="E64" s="91" t="s">
        <v>571</v>
      </c>
      <c r="F64" s="95">
        <f>F62</f>
        <v>20</v>
      </c>
      <c r="G64" s="367">
        <v>0</v>
      </c>
      <c r="H64" s="690">
        <f>G64*F64</f>
        <v>0</v>
      </c>
      <c r="I64" s="1"/>
    </row>
    <row r="65" spans="2:9" ht="20.100000000000001" customHeight="1" x14ac:dyDescent="0.25">
      <c r="B65" s="505"/>
      <c r="C65" s="265"/>
      <c r="D65" s="36"/>
      <c r="E65" s="45"/>
      <c r="F65" s="95"/>
      <c r="G65" s="563"/>
      <c r="H65" s="690"/>
      <c r="I65" s="1"/>
    </row>
    <row r="66" spans="2:9" ht="42" customHeight="1" x14ac:dyDescent="0.25">
      <c r="B66" s="505">
        <v>17</v>
      </c>
      <c r="C66" s="45"/>
      <c r="D66" s="266" t="s">
        <v>186</v>
      </c>
      <c r="E66" s="45" t="s">
        <v>558</v>
      </c>
      <c r="F66" s="95">
        <f>F64/2</f>
        <v>10</v>
      </c>
      <c r="G66" s="367">
        <v>0</v>
      </c>
      <c r="H66" s="690">
        <f>G66*F66</f>
        <v>0</v>
      </c>
      <c r="I66" s="1"/>
    </row>
    <row r="67" spans="2:9" ht="20.100000000000001" customHeight="1" x14ac:dyDescent="0.25">
      <c r="B67" s="536"/>
      <c r="C67" s="267"/>
      <c r="D67" s="266"/>
      <c r="E67" s="46"/>
      <c r="F67" s="95"/>
      <c r="G67" s="564"/>
      <c r="H67" s="690"/>
      <c r="I67" s="1"/>
    </row>
    <row r="68" spans="2:9" ht="20.100000000000001" customHeight="1" x14ac:dyDescent="0.25">
      <c r="B68" s="505">
        <v>18</v>
      </c>
      <c r="C68" s="267"/>
      <c r="D68" s="266" t="s">
        <v>187</v>
      </c>
      <c r="E68" s="91" t="s">
        <v>512</v>
      </c>
      <c r="F68" s="95">
        <f>F66/2</f>
        <v>5</v>
      </c>
      <c r="G68" s="367">
        <v>0</v>
      </c>
      <c r="H68" s="690">
        <f>G68*F68</f>
        <v>0</v>
      </c>
      <c r="I68" s="1"/>
    </row>
    <row r="69" spans="2:9" ht="20.100000000000001" customHeight="1" x14ac:dyDescent="0.25">
      <c r="B69" s="505"/>
      <c r="C69" s="267"/>
      <c r="D69" s="266"/>
      <c r="E69" s="46"/>
      <c r="F69" s="95"/>
      <c r="G69" s="564"/>
      <c r="H69" s="690"/>
      <c r="I69" s="1"/>
    </row>
    <row r="70" spans="2:9" ht="20.100000000000001" customHeight="1" x14ac:dyDescent="0.25">
      <c r="B70" s="505">
        <v>19</v>
      </c>
      <c r="C70" s="267"/>
      <c r="D70" s="266" t="s">
        <v>188</v>
      </c>
      <c r="E70" s="46" t="s">
        <v>37</v>
      </c>
      <c r="F70" s="95">
        <f>F68*12</f>
        <v>60</v>
      </c>
      <c r="G70" s="367">
        <v>0</v>
      </c>
      <c r="H70" s="690">
        <f>G70*F70</f>
        <v>0</v>
      </c>
      <c r="I70" s="1"/>
    </row>
    <row r="71" spans="2:9" x14ac:dyDescent="0.25">
      <c r="B71" s="278"/>
      <c r="C71" s="265"/>
      <c r="D71" s="557"/>
      <c r="E71" s="558"/>
      <c r="F71" s="638"/>
      <c r="G71" s="382"/>
      <c r="H71" s="699"/>
      <c r="I71" s="1"/>
    </row>
    <row r="72" spans="2:9" ht="18.75" thickBot="1" x14ac:dyDescent="0.3">
      <c r="B72" s="11"/>
      <c r="C72" s="53"/>
      <c r="D72" s="725" t="s">
        <v>155</v>
      </c>
      <c r="E72" s="726"/>
      <c r="F72" s="726"/>
      <c r="G72" s="727"/>
      <c r="H72" s="694">
        <f>SUM(H8:H71)</f>
        <v>0</v>
      </c>
      <c r="I72" s="12"/>
    </row>
    <row r="73" spans="2:9" ht="18.75" thickTop="1" x14ac:dyDescent="0.25">
      <c r="B73" s="13"/>
      <c r="C73" s="20"/>
      <c r="D73" s="14"/>
      <c r="E73" s="15"/>
      <c r="F73" s="19"/>
      <c r="G73" s="368"/>
      <c r="H73" s="695"/>
    </row>
  </sheetData>
  <mergeCells count="1">
    <mergeCell ref="D72:G72"/>
  </mergeCells>
  <pageMargins left="0.7" right="0.7" top="0.75" bottom="0.75" header="0.3" footer="0.3"/>
  <pageSetup paperSize="9" scale="4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46"/>
  <sheetViews>
    <sheetView showGridLines="0" view="pageBreakPreview" topLeftCell="A28" zoomScale="80" zoomScaleNormal="60" zoomScaleSheetLayoutView="80" workbookViewId="0">
      <selection activeCell="G268" sqref="G1:G1048576"/>
    </sheetView>
  </sheetViews>
  <sheetFormatPr defaultColWidth="9.7109375" defaultRowHeight="18" x14ac:dyDescent="0.25"/>
  <cols>
    <col min="1" max="1" width="1.7109375" style="2" customWidth="1"/>
    <col min="2" max="2" width="8.140625" style="1" customWidth="1"/>
    <col min="3" max="3" width="27.42578125" style="1" bestFit="1" customWidth="1"/>
    <col min="4" max="4" width="65.85546875" style="1" customWidth="1"/>
    <col min="5" max="5" width="11" style="1" bestFit="1" customWidth="1"/>
    <col min="6" max="6" width="20.5703125" style="20" customWidth="1"/>
    <col min="7" max="7" width="21"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37"/>
      <c r="C1" s="38"/>
      <c r="D1" s="38"/>
      <c r="E1" s="38"/>
      <c r="F1" s="650"/>
      <c r="G1" s="356"/>
      <c r="H1" s="684"/>
    </row>
    <row r="2" spans="1:9" s="5" customFormat="1" ht="20.25" customHeight="1" x14ac:dyDescent="0.25">
      <c r="A2" s="3"/>
      <c r="B2" s="26" t="s">
        <v>204</v>
      </c>
      <c r="C2" s="21"/>
      <c r="D2" s="39"/>
      <c r="E2" s="39"/>
      <c r="F2" s="163"/>
      <c r="G2" s="357"/>
      <c r="H2" s="685"/>
      <c r="I2" s="4"/>
    </row>
    <row r="3" spans="1:9" s="8" customFormat="1" ht="22.5" customHeight="1" x14ac:dyDescent="0.25">
      <c r="A3" s="6"/>
      <c r="B3" s="29" t="s">
        <v>19</v>
      </c>
      <c r="C3" s="22"/>
      <c r="D3" s="41"/>
      <c r="E3" s="41"/>
      <c r="F3" s="163"/>
      <c r="G3" s="358"/>
      <c r="H3" s="686"/>
      <c r="I3" s="7"/>
    </row>
    <row r="4" spans="1:9" s="8" customFormat="1" x14ac:dyDescent="0.25">
      <c r="A4" s="6"/>
      <c r="B4" s="27" t="s">
        <v>0</v>
      </c>
      <c r="C4" s="22"/>
      <c r="D4" s="41"/>
      <c r="E4" s="41"/>
      <c r="F4" s="163"/>
      <c r="G4" s="358"/>
      <c r="H4" s="686"/>
      <c r="I4" s="7"/>
    </row>
    <row r="5" spans="1:9" s="8" customFormat="1" x14ac:dyDescent="0.25">
      <c r="A5" s="6"/>
      <c r="B5" s="28"/>
      <c r="C5" s="22"/>
      <c r="D5" s="41"/>
      <c r="E5" s="41"/>
      <c r="F5" s="163"/>
      <c r="G5" s="358"/>
      <c r="H5" s="686"/>
      <c r="I5" s="7"/>
    </row>
    <row r="6" spans="1:9" ht="18" customHeight="1" x14ac:dyDescent="0.25">
      <c r="B6" s="42"/>
      <c r="C6" s="43"/>
      <c r="D6" s="44"/>
      <c r="E6" s="44"/>
      <c r="F6" s="651"/>
      <c r="G6" s="359"/>
      <c r="H6" s="687"/>
    </row>
    <row r="7" spans="1:9" ht="35.25" customHeight="1" thickBot="1" x14ac:dyDescent="0.3">
      <c r="B7" s="16" t="s">
        <v>20</v>
      </c>
      <c r="C7" s="16" t="s">
        <v>21</v>
      </c>
      <c r="D7" s="16" t="s">
        <v>1</v>
      </c>
      <c r="E7" s="17" t="s">
        <v>22</v>
      </c>
      <c r="F7" s="18" t="s">
        <v>23</v>
      </c>
      <c r="G7" s="360" t="s">
        <v>24</v>
      </c>
      <c r="H7" s="688" t="s">
        <v>30</v>
      </c>
    </row>
    <row r="8" spans="1:9" ht="12.95" customHeight="1" x14ac:dyDescent="0.25">
      <c r="B8" s="66"/>
      <c r="C8" s="9"/>
      <c r="D8" s="268"/>
      <c r="E8" s="176"/>
      <c r="F8" s="252"/>
      <c r="G8" s="361"/>
      <c r="H8" s="690"/>
      <c r="I8" s="1"/>
    </row>
    <row r="9" spans="1:9" ht="24" customHeight="1" x14ac:dyDescent="0.25">
      <c r="B9" s="66"/>
      <c r="C9" s="9"/>
      <c r="D9" s="269"/>
      <c r="E9" s="176"/>
      <c r="F9" s="252"/>
      <c r="G9" s="361"/>
      <c r="H9" s="690"/>
      <c r="I9" s="1"/>
    </row>
    <row r="10" spans="1:9" x14ac:dyDescent="0.25">
      <c r="B10" s="261"/>
      <c r="C10" s="261"/>
      <c r="D10" s="270" t="s">
        <v>600</v>
      </c>
      <c r="E10" s="84"/>
      <c r="F10" s="665"/>
      <c r="G10" s="362"/>
      <c r="H10" s="690"/>
      <c r="I10" s="1"/>
    </row>
    <row r="11" spans="1:9" x14ac:dyDescent="0.25">
      <c r="B11" s="262"/>
      <c r="C11" s="262"/>
      <c r="D11" s="270" t="s">
        <v>32</v>
      </c>
      <c r="E11" s="85"/>
      <c r="F11" s="680"/>
      <c r="G11" s="363"/>
      <c r="H11" s="690"/>
      <c r="I11" s="1"/>
    </row>
    <row r="12" spans="1:9" x14ac:dyDescent="0.25">
      <c r="B12" s="262"/>
      <c r="C12" s="262"/>
      <c r="D12" s="270"/>
      <c r="E12" s="85"/>
      <c r="F12" s="680"/>
      <c r="G12" s="363"/>
      <c r="H12" s="690"/>
      <c r="I12" s="1"/>
    </row>
    <row r="13" spans="1:9" x14ac:dyDescent="0.25">
      <c r="B13" s="262"/>
      <c r="C13" s="262"/>
      <c r="D13" s="270" t="s">
        <v>189</v>
      </c>
      <c r="E13" s="85"/>
      <c r="F13" s="680"/>
      <c r="G13" s="363"/>
      <c r="H13" s="690"/>
      <c r="I13" s="1"/>
    </row>
    <row r="14" spans="1:9" x14ac:dyDescent="0.25">
      <c r="B14" s="262"/>
      <c r="C14" s="262"/>
      <c r="D14" s="270"/>
      <c r="E14" s="85"/>
      <c r="F14" s="680"/>
      <c r="G14" s="364"/>
      <c r="H14" s="690"/>
      <c r="I14" s="1"/>
    </row>
    <row r="15" spans="1:9" x14ac:dyDescent="0.25">
      <c r="B15" s="262"/>
      <c r="C15" s="262"/>
      <c r="D15" s="271" t="s">
        <v>162</v>
      </c>
      <c r="E15" s="85"/>
      <c r="F15" s="680"/>
      <c r="G15" s="364"/>
      <c r="H15" s="690"/>
      <c r="I15" s="1"/>
    </row>
    <row r="16" spans="1:9" x14ac:dyDescent="0.25">
      <c r="B16" s="262"/>
      <c r="C16" s="262"/>
      <c r="D16" s="272"/>
      <c r="E16" s="85"/>
      <c r="F16" s="680"/>
      <c r="G16" s="364"/>
      <c r="H16" s="690"/>
      <c r="I16" s="1"/>
    </row>
    <row r="17" spans="2:9" ht="54" x14ac:dyDescent="0.25">
      <c r="B17" s="262"/>
      <c r="C17" s="262"/>
      <c r="D17" s="273" t="s">
        <v>157</v>
      </c>
      <c r="E17" s="159"/>
      <c r="F17" s="680"/>
      <c r="G17" s="364"/>
      <c r="H17" s="690"/>
      <c r="I17" s="1"/>
    </row>
    <row r="18" spans="2:9" x14ac:dyDescent="0.25">
      <c r="B18" s="170"/>
      <c r="C18" s="170"/>
      <c r="D18" s="272"/>
      <c r="E18" s="159"/>
      <c r="F18" s="683"/>
      <c r="G18" s="364"/>
      <c r="H18" s="690"/>
      <c r="I18" s="1"/>
    </row>
    <row r="19" spans="2:9" x14ac:dyDescent="0.25">
      <c r="B19" s="170"/>
      <c r="C19" s="170"/>
      <c r="D19" s="271" t="s">
        <v>163</v>
      </c>
      <c r="E19" s="159"/>
      <c r="F19" s="683"/>
      <c r="G19" s="364"/>
      <c r="H19" s="690"/>
      <c r="I19" s="1"/>
    </row>
    <row r="20" spans="2:9" x14ac:dyDescent="0.25">
      <c r="B20" s="170"/>
      <c r="C20" s="170"/>
      <c r="D20" s="272"/>
      <c r="E20" s="159"/>
      <c r="F20" s="683"/>
      <c r="G20" s="364"/>
      <c r="H20" s="690"/>
      <c r="I20" s="1"/>
    </row>
    <row r="21" spans="2:9" x14ac:dyDescent="0.25">
      <c r="B21" s="170"/>
      <c r="C21" s="170"/>
      <c r="D21" s="271" t="s">
        <v>166</v>
      </c>
      <c r="E21" s="159"/>
      <c r="F21" s="683"/>
      <c r="G21" s="364"/>
      <c r="H21" s="690"/>
      <c r="I21" s="1"/>
    </row>
    <row r="22" spans="2:9" x14ac:dyDescent="0.25">
      <c r="B22" s="170"/>
      <c r="C22" s="170"/>
      <c r="D22" s="272"/>
      <c r="E22" s="160"/>
      <c r="F22" s="683"/>
      <c r="G22" s="364"/>
      <c r="H22" s="690"/>
      <c r="I22" s="1"/>
    </row>
    <row r="23" spans="2:9" ht="36" x14ac:dyDescent="0.25">
      <c r="B23" s="170"/>
      <c r="C23" s="170"/>
      <c r="D23" s="274" t="s">
        <v>164</v>
      </c>
      <c r="E23" s="162"/>
      <c r="F23" s="276"/>
      <c r="G23" s="364"/>
      <c r="H23" s="690"/>
      <c r="I23" s="1"/>
    </row>
    <row r="24" spans="2:9" x14ac:dyDescent="0.25">
      <c r="B24" s="170"/>
      <c r="C24" s="170"/>
      <c r="D24" s="272"/>
      <c r="E24" s="162"/>
      <c r="F24" s="276"/>
      <c r="G24" s="364"/>
      <c r="H24" s="690"/>
      <c r="I24" s="1"/>
    </row>
    <row r="25" spans="2:9" x14ac:dyDescent="0.25">
      <c r="B25" s="170"/>
      <c r="C25" s="170"/>
      <c r="D25" s="104" t="s">
        <v>165</v>
      </c>
      <c r="E25" s="162"/>
      <c r="F25" s="276"/>
      <c r="G25" s="364"/>
      <c r="H25" s="690"/>
      <c r="I25" s="1"/>
    </row>
    <row r="26" spans="2:9" x14ac:dyDescent="0.25">
      <c r="B26" s="170"/>
      <c r="C26" s="170"/>
      <c r="D26" s="147"/>
      <c r="E26" s="162"/>
      <c r="F26" s="276"/>
      <c r="G26" s="364"/>
      <c r="H26" s="690"/>
      <c r="I26" s="1"/>
    </row>
    <row r="27" spans="2:9" ht="54" x14ac:dyDescent="0.25">
      <c r="B27" s="170"/>
      <c r="C27" s="170"/>
      <c r="D27" s="104" t="s">
        <v>167</v>
      </c>
      <c r="E27" s="162"/>
      <c r="F27" s="276"/>
      <c r="G27" s="364"/>
      <c r="H27" s="690"/>
      <c r="I27" s="1"/>
    </row>
    <row r="28" spans="2:9" x14ac:dyDescent="0.25">
      <c r="B28" s="170"/>
      <c r="C28" s="170"/>
      <c r="D28" s="147"/>
      <c r="E28" s="162"/>
      <c r="F28" s="276"/>
      <c r="G28" s="364"/>
      <c r="H28" s="690"/>
      <c r="I28" s="1"/>
    </row>
    <row r="29" spans="2:9" x14ac:dyDescent="0.25">
      <c r="B29" s="170"/>
      <c r="C29" s="170"/>
      <c r="D29" s="105" t="s">
        <v>158</v>
      </c>
      <c r="E29" s="162"/>
      <c r="F29" s="276"/>
      <c r="G29" s="364"/>
      <c r="H29" s="690"/>
      <c r="I29" s="1"/>
    </row>
    <row r="30" spans="2:9" x14ac:dyDescent="0.25">
      <c r="B30" s="170"/>
      <c r="C30" s="170"/>
      <c r="D30" s="147"/>
      <c r="E30" s="162"/>
      <c r="F30" s="276"/>
      <c r="G30" s="364"/>
      <c r="H30" s="690"/>
      <c r="I30" s="1"/>
    </row>
    <row r="31" spans="2:9" ht="54" x14ac:dyDescent="0.25">
      <c r="B31" s="170"/>
      <c r="C31" s="170"/>
      <c r="D31" s="274" t="s">
        <v>159</v>
      </c>
      <c r="E31" s="162"/>
      <c r="F31" s="276"/>
      <c r="G31" s="364"/>
      <c r="H31" s="690"/>
      <c r="I31" s="1"/>
    </row>
    <row r="32" spans="2:9" x14ac:dyDescent="0.25">
      <c r="B32" s="170"/>
      <c r="C32" s="170"/>
      <c r="D32" s="266"/>
      <c r="E32" s="162"/>
      <c r="F32" s="276"/>
      <c r="G32" s="364"/>
      <c r="H32" s="690"/>
      <c r="I32" s="1"/>
    </row>
    <row r="33" spans="2:9" ht="36" x14ac:dyDescent="0.25">
      <c r="B33" s="278">
        <v>1</v>
      </c>
      <c r="C33" s="278"/>
      <c r="D33" s="266" t="s">
        <v>471</v>
      </c>
      <c r="E33" s="91" t="s">
        <v>512</v>
      </c>
      <c r="F33" s="276">
        <f>'1. Preliminaries'!F269</f>
        <v>5</v>
      </c>
      <c r="G33" s="365">
        <v>0</v>
      </c>
      <c r="H33" s="690">
        <f>G33*F33</f>
        <v>0</v>
      </c>
      <c r="I33" s="1"/>
    </row>
    <row r="34" spans="2:9" x14ac:dyDescent="0.25">
      <c r="B34" s="354"/>
      <c r="C34" s="354"/>
      <c r="D34" s="266"/>
      <c r="E34" s="355"/>
      <c r="F34" s="662"/>
      <c r="G34" s="366"/>
      <c r="H34" s="690"/>
      <c r="I34" s="1"/>
    </row>
    <row r="35" spans="2:9" ht="36" x14ac:dyDescent="0.25">
      <c r="B35" s="170">
        <v>2</v>
      </c>
      <c r="C35" s="170"/>
      <c r="D35" s="266" t="s">
        <v>190</v>
      </c>
      <c r="E35" s="162" t="s">
        <v>37</v>
      </c>
      <c r="F35" s="276">
        <f>F33*12</f>
        <v>60</v>
      </c>
      <c r="G35" s="364">
        <v>0</v>
      </c>
      <c r="H35" s="690">
        <f>G35*F35</f>
        <v>0</v>
      </c>
      <c r="I35" s="1"/>
    </row>
    <row r="36" spans="2:9" x14ac:dyDescent="0.25">
      <c r="B36" s="170"/>
      <c r="C36" s="170"/>
      <c r="D36" s="266"/>
      <c r="E36" s="162"/>
      <c r="F36" s="276"/>
      <c r="G36" s="364"/>
      <c r="H36" s="690"/>
      <c r="I36" s="1"/>
    </row>
    <row r="37" spans="2:9" ht="36" x14ac:dyDescent="0.25">
      <c r="B37" s="170">
        <v>3</v>
      </c>
      <c r="C37" s="170"/>
      <c r="D37" s="266" t="s">
        <v>535</v>
      </c>
      <c r="E37" s="91" t="s">
        <v>512</v>
      </c>
      <c r="F37" s="276">
        <f>F33</f>
        <v>5</v>
      </c>
      <c r="G37" s="365">
        <v>0</v>
      </c>
      <c r="H37" s="690">
        <f>G37*F37</f>
        <v>0</v>
      </c>
      <c r="I37" s="1"/>
    </row>
    <row r="38" spans="2:9" x14ac:dyDescent="0.25">
      <c r="B38" s="170"/>
      <c r="C38" s="170"/>
      <c r="D38" s="266"/>
      <c r="E38" s="162"/>
      <c r="F38" s="276"/>
      <c r="G38" s="366"/>
      <c r="H38" s="690"/>
      <c r="I38" s="1"/>
    </row>
    <row r="39" spans="2:9" ht="54" x14ac:dyDescent="0.25">
      <c r="B39" s="170">
        <v>4</v>
      </c>
      <c r="C39" s="170"/>
      <c r="D39" s="275" t="s">
        <v>545</v>
      </c>
      <c r="E39" s="174" t="s">
        <v>37</v>
      </c>
      <c r="F39" s="276">
        <f>F37*12</f>
        <v>60</v>
      </c>
      <c r="G39" s="364">
        <v>0</v>
      </c>
      <c r="H39" s="690">
        <f>G39*F39</f>
        <v>0</v>
      </c>
      <c r="I39" s="1"/>
    </row>
    <row r="40" spans="2:9" x14ac:dyDescent="0.25">
      <c r="B40" s="170"/>
      <c r="C40" s="170"/>
      <c r="D40" s="266"/>
      <c r="E40" s="162"/>
      <c r="F40" s="276"/>
      <c r="G40" s="364"/>
      <c r="H40" s="690"/>
      <c r="I40" s="1"/>
    </row>
    <row r="41" spans="2:9" ht="54" x14ac:dyDescent="0.25">
      <c r="B41" s="170">
        <v>5</v>
      </c>
      <c r="C41" s="170"/>
      <c r="D41" s="48" t="s">
        <v>191</v>
      </c>
      <c r="E41" s="174" t="s">
        <v>37</v>
      </c>
      <c r="F41" s="276">
        <f>+F39</f>
        <v>60</v>
      </c>
      <c r="G41" s="365">
        <v>0</v>
      </c>
      <c r="H41" s="690">
        <f>G41*F41</f>
        <v>0</v>
      </c>
      <c r="I41" s="1"/>
    </row>
    <row r="42" spans="2:9" x14ac:dyDescent="0.25">
      <c r="B42" s="170"/>
      <c r="C42" s="32"/>
      <c r="D42" s="260"/>
      <c r="E42" s="174"/>
      <c r="F42" s="276"/>
      <c r="G42" s="366"/>
      <c r="H42" s="690"/>
      <c r="I42" s="1"/>
    </row>
    <row r="43" spans="2:9" ht="36" x14ac:dyDescent="0.25">
      <c r="B43" s="153">
        <v>6</v>
      </c>
      <c r="C43" s="32"/>
      <c r="D43" s="171" t="s">
        <v>532</v>
      </c>
      <c r="E43" s="162" t="s">
        <v>571</v>
      </c>
      <c r="F43" s="276">
        <f>F41/3</f>
        <v>20</v>
      </c>
      <c r="G43" s="364">
        <v>0</v>
      </c>
      <c r="H43" s="690">
        <f>G43*F43</f>
        <v>0</v>
      </c>
      <c r="I43" s="1"/>
    </row>
    <row r="44" spans="2:9" x14ac:dyDescent="0.25">
      <c r="B44" s="170"/>
      <c r="C44" s="32"/>
      <c r="D44" s="260"/>
      <c r="E44" s="174"/>
      <c r="F44" s="276"/>
      <c r="G44" s="361"/>
      <c r="H44" s="690"/>
      <c r="I44" s="1"/>
    </row>
    <row r="45" spans="2:9" ht="18.75" thickBot="1" x14ac:dyDescent="0.3">
      <c r="B45" s="11"/>
      <c r="C45" s="23"/>
      <c r="D45" s="725" t="s">
        <v>155</v>
      </c>
      <c r="E45" s="726"/>
      <c r="F45" s="726"/>
      <c r="G45" s="727"/>
      <c r="H45" s="694">
        <f>SUM(H8:H44)</f>
        <v>0</v>
      </c>
      <c r="I45" s="12"/>
    </row>
    <row r="46" spans="2:9" ht="18.75" thickTop="1" x14ac:dyDescent="0.25">
      <c r="B46" s="13"/>
      <c r="C46" s="13"/>
      <c r="D46" s="14"/>
      <c r="E46" s="15"/>
      <c r="F46" s="19"/>
      <c r="G46" s="368"/>
      <c r="H46" s="695"/>
    </row>
  </sheetData>
  <mergeCells count="1">
    <mergeCell ref="D45:G45"/>
  </mergeCells>
  <pageMargins left="0.7" right="0.7" top="0.75" bottom="0.75" header="0.3" footer="0.3"/>
  <pageSetup paperSize="9" scale="4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67"/>
  <sheetViews>
    <sheetView showGridLines="0" view="pageBreakPreview" topLeftCell="A38" zoomScale="70" zoomScaleNormal="60" zoomScaleSheetLayoutView="70" workbookViewId="0">
      <selection activeCell="G268" sqref="G1:G1048576"/>
    </sheetView>
  </sheetViews>
  <sheetFormatPr defaultColWidth="9.7109375" defaultRowHeight="18" x14ac:dyDescent="0.25"/>
  <cols>
    <col min="1" max="1" width="1.7109375" style="2" customWidth="1"/>
    <col min="2" max="2" width="8.140625" style="1" customWidth="1"/>
    <col min="3" max="3" width="27.42578125" style="1" bestFit="1" customWidth="1"/>
    <col min="4" max="4" width="87.28515625" style="1" bestFit="1" customWidth="1"/>
    <col min="5" max="5" width="12" style="1" bestFit="1" customWidth="1"/>
    <col min="6" max="6" width="20.5703125" style="20" customWidth="1"/>
    <col min="7" max="7" width="21"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37"/>
      <c r="C1" s="38"/>
      <c r="D1" s="38"/>
      <c r="E1" s="38"/>
      <c r="F1" s="650"/>
      <c r="G1" s="413"/>
      <c r="H1" s="684"/>
    </row>
    <row r="2" spans="1:9" s="5" customFormat="1" ht="20.25" customHeight="1" x14ac:dyDescent="0.25">
      <c r="A2" s="3"/>
      <c r="B2" s="26" t="s">
        <v>204</v>
      </c>
      <c r="C2" s="21"/>
      <c r="D2" s="39"/>
      <c r="E2" s="39"/>
      <c r="F2" s="163"/>
      <c r="G2" s="414"/>
      <c r="H2" s="685"/>
      <c r="I2" s="4"/>
    </row>
    <row r="3" spans="1:9" s="8" customFormat="1" ht="22.5" customHeight="1" x14ac:dyDescent="0.25">
      <c r="A3" s="6"/>
      <c r="B3" s="29" t="s">
        <v>19</v>
      </c>
      <c r="C3" s="22"/>
      <c r="D3" s="41"/>
      <c r="E3" s="41"/>
      <c r="F3" s="163"/>
      <c r="G3" s="415"/>
      <c r="H3" s="686"/>
      <c r="I3" s="7"/>
    </row>
    <row r="4" spans="1:9" s="8" customFormat="1" x14ac:dyDescent="0.25">
      <c r="A4" s="6"/>
      <c r="B4" s="27" t="s">
        <v>0</v>
      </c>
      <c r="C4" s="22"/>
      <c r="D4" s="41"/>
      <c r="E4" s="41"/>
      <c r="F4" s="163"/>
      <c r="G4" s="415"/>
      <c r="H4" s="686"/>
      <c r="I4" s="7"/>
    </row>
    <row r="5" spans="1:9" s="8" customFormat="1" x14ac:dyDescent="0.25">
      <c r="A5" s="6"/>
      <c r="B5" s="28"/>
      <c r="C5" s="22"/>
      <c r="D5" s="41"/>
      <c r="E5" s="41"/>
      <c r="F5" s="163"/>
      <c r="G5" s="415"/>
      <c r="H5" s="686"/>
      <c r="I5" s="7"/>
    </row>
    <row r="6" spans="1:9" ht="18" customHeight="1" x14ac:dyDescent="0.25">
      <c r="B6" s="42"/>
      <c r="C6" s="43"/>
      <c r="D6" s="44"/>
      <c r="E6" s="44"/>
      <c r="F6" s="651"/>
      <c r="G6" s="416"/>
      <c r="H6" s="687"/>
    </row>
    <row r="7" spans="1:9" ht="35.25" customHeight="1" thickBot="1" x14ac:dyDescent="0.3">
      <c r="B7" s="16" t="s">
        <v>20</v>
      </c>
      <c r="C7" s="16" t="s">
        <v>21</v>
      </c>
      <c r="D7" s="16" t="s">
        <v>1</v>
      </c>
      <c r="E7" s="17" t="s">
        <v>22</v>
      </c>
      <c r="F7" s="18" t="s">
        <v>23</v>
      </c>
      <c r="G7" s="360" t="s">
        <v>24</v>
      </c>
      <c r="H7" s="688" t="s">
        <v>30</v>
      </c>
    </row>
    <row r="8" spans="1:9" ht="12.95" customHeight="1" x14ac:dyDescent="0.25">
      <c r="B8" s="66"/>
      <c r="C8" s="9"/>
      <c r="D8" s="176"/>
      <c r="E8" s="176"/>
      <c r="F8" s="252"/>
      <c r="G8" s="367"/>
      <c r="H8" s="690"/>
      <c r="I8" s="1"/>
    </row>
    <row r="9" spans="1:9" x14ac:dyDescent="0.25">
      <c r="B9" s="66"/>
      <c r="C9" s="9"/>
      <c r="D9" s="176"/>
      <c r="E9" s="176"/>
      <c r="F9" s="252"/>
      <c r="G9" s="367"/>
      <c r="H9" s="690"/>
      <c r="I9" s="1"/>
    </row>
    <row r="10" spans="1:9" x14ac:dyDescent="0.25">
      <c r="B10" s="170"/>
      <c r="C10" s="261"/>
      <c r="D10" s="270" t="s">
        <v>601</v>
      </c>
      <c r="E10" s="84"/>
      <c r="F10" s="665"/>
      <c r="G10" s="367"/>
      <c r="H10" s="690"/>
      <c r="I10" s="1"/>
    </row>
    <row r="11" spans="1:9" x14ac:dyDescent="0.25">
      <c r="B11" s="277"/>
      <c r="C11" s="262"/>
      <c r="D11" s="270" t="s">
        <v>32</v>
      </c>
      <c r="E11" s="85"/>
      <c r="F11" s="680"/>
      <c r="G11" s="417"/>
      <c r="H11" s="690"/>
      <c r="I11" s="1"/>
    </row>
    <row r="12" spans="1:9" x14ac:dyDescent="0.25">
      <c r="B12" s="277"/>
      <c r="C12" s="262"/>
      <c r="D12" s="270"/>
      <c r="E12" s="85"/>
      <c r="F12" s="680"/>
      <c r="G12" s="378"/>
      <c r="H12" s="690"/>
      <c r="I12" s="1"/>
    </row>
    <row r="13" spans="1:9" x14ac:dyDescent="0.25">
      <c r="B13" s="277"/>
      <c r="C13" s="262"/>
      <c r="D13" s="270" t="s">
        <v>8</v>
      </c>
      <c r="E13" s="85"/>
      <c r="F13" s="680"/>
      <c r="G13" s="378"/>
      <c r="H13" s="690"/>
      <c r="I13" s="1"/>
    </row>
    <row r="14" spans="1:9" x14ac:dyDescent="0.25">
      <c r="B14" s="385"/>
      <c r="C14" s="333"/>
      <c r="D14" s="391"/>
      <c r="E14" s="386"/>
      <c r="F14" s="681"/>
      <c r="G14" s="378"/>
      <c r="H14" s="690"/>
      <c r="I14" s="1"/>
    </row>
    <row r="15" spans="1:9" x14ac:dyDescent="0.25">
      <c r="B15" s="385"/>
      <c r="C15" s="333"/>
      <c r="D15" s="392" t="s">
        <v>162</v>
      </c>
      <c r="E15" s="386"/>
      <c r="F15" s="681"/>
      <c r="G15" s="378"/>
      <c r="H15" s="690"/>
      <c r="I15" s="1"/>
    </row>
    <row r="16" spans="1:9" x14ac:dyDescent="0.25">
      <c r="B16" s="385"/>
      <c r="C16" s="333"/>
      <c r="D16" s="393"/>
      <c r="E16" s="386"/>
      <c r="F16" s="681"/>
      <c r="G16" s="378"/>
      <c r="H16" s="690"/>
      <c r="I16" s="1"/>
    </row>
    <row r="17" spans="1:9" ht="54" x14ac:dyDescent="0.25">
      <c r="B17" s="385"/>
      <c r="C17" s="333"/>
      <c r="D17" s="394" t="s">
        <v>157</v>
      </c>
      <c r="E17" s="386"/>
      <c r="F17" s="681"/>
      <c r="G17" s="378"/>
      <c r="H17" s="690"/>
      <c r="I17" s="1"/>
    </row>
    <row r="18" spans="1:9" x14ac:dyDescent="0.25">
      <c r="B18" s="331"/>
      <c r="C18" s="331"/>
      <c r="D18" s="393"/>
      <c r="E18" s="387"/>
      <c r="F18" s="682"/>
      <c r="G18" s="378"/>
      <c r="H18" s="690"/>
      <c r="I18" s="1"/>
    </row>
    <row r="19" spans="1:9" x14ac:dyDescent="0.25">
      <c r="B19" s="331"/>
      <c r="C19" s="331"/>
      <c r="D19" s="392" t="s">
        <v>163</v>
      </c>
      <c r="E19" s="387"/>
      <c r="F19" s="682"/>
      <c r="G19" s="378"/>
      <c r="H19" s="690"/>
      <c r="I19" s="1"/>
    </row>
    <row r="20" spans="1:9" x14ac:dyDescent="0.25">
      <c r="B20" s="331"/>
      <c r="C20" s="331"/>
      <c r="D20" s="393"/>
      <c r="E20" s="387"/>
      <c r="F20" s="682"/>
      <c r="G20" s="378"/>
      <c r="H20" s="690"/>
      <c r="I20" s="1"/>
    </row>
    <row r="21" spans="1:9" x14ac:dyDescent="0.25">
      <c r="B21" s="385"/>
      <c r="C21" s="333"/>
      <c r="D21" s="392" t="s">
        <v>166</v>
      </c>
      <c r="E21" s="386"/>
      <c r="F21" s="681"/>
      <c r="G21" s="378"/>
      <c r="H21" s="690"/>
      <c r="I21" s="1"/>
    </row>
    <row r="22" spans="1:9" x14ac:dyDescent="0.25">
      <c r="B22" s="331"/>
      <c r="C22" s="331"/>
      <c r="D22" s="393"/>
      <c r="E22" s="387"/>
      <c r="F22" s="682"/>
      <c r="G22" s="378"/>
      <c r="H22" s="690"/>
      <c r="I22" s="1"/>
    </row>
    <row r="23" spans="1:9" ht="36" x14ac:dyDescent="0.25">
      <c r="B23" s="331"/>
      <c r="C23" s="331"/>
      <c r="D23" s="395" t="s">
        <v>164</v>
      </c>
      <c r="E23" s="387"/>
      <c r="F23" s="682"/>
      <c r="G23" s="378"/>
      <c r="H23" s="690"/>
      <c r="I23" s="1"/>
    </row>
    <row r="24" spans="1:9" x14ac:dyDescent="0.25">
      <c r="B24" s="331"/>
      <c r="C24" s="331"/>
      <c r="D24" s="393"/>
      <c r="E24" s="387"/>
      <c r="F24" s="682"/>
      <c r="G24" s="378"/>
      <c r="H24" s="690"/>
      <c r="I24" s="1"/>
    </row>
    <row r="25" spans="1:9" x14ac:dyDescent="0.25">
      <c r="B25" s="331"/>
      <c r="C25" s="331"/>
      <c r="D25" s="395" t="s">
        <v>165</v>
      </c>
      <c r="E25" s="387"/>
      <c r="F25" s="682"/>
      <c r="G25" s="378"/>
      <c r="H25" s="690"/>
      <c r="I25" s="1"/>
    </row>
    <row r="26" spans="1:9" x14ac:dyDescent="0.25">
      <c r="B26" s="331"/>
      <c r="C26" s="331"/>
      <c r="D26" s="393"/>
      <c r="E26" s="387"/>
      <c r="F26" s="682"/>
      <c r="G26" s="378"/>
      <c r="H26" s="690"/>
      <c r="I26" s="1"/>
    </row>
    <row r="27" spans="1:9" ht="36" x14ac:dyDescent="0.25">
      <c r="B27" s="385"/>
      <c r="C27" s="333"/>
      <c r="D27" s="395" t="s">
        <v>167</v>
      </c>
      <c r="E27" s="386"/>
      <c r="F27" s="681"/>
      <c r="G27" s="378"/>
      <c r="H27" s="690"/>
      <c r="I27" s="1"/>
    </row>
    <row r="28" spans="1:9" x14ac:dyDescent="0.25">
      <c r="B28" s="331"/>
      <c r="C28" s="331"/>
      <c r="D28" s="393"/>
      <c r="E28" s="387"/>
      <c r="F28" s="682"/>
      <c r="G28" s="378"/>
      <c r="H28" s="690"/>
      <c r="I28" s="1"/>
    </row>
    <row r="29" spans="1:9" x14ac:dyDescent="0.25">
      <c r="B29" s="331"/>
      <c r="C29" s="331"/>
      <c r="D29" s="392" t="s">
        <v>158</v>
      </c>
      <c r="E29" s="387"/>
      <c r="F29" s="682"/>
      <c r="G29" s="378"/>
      <c r="H29" s="690"/>
      <c r="I29" s="1"/>
    </row>
    <row r="30" spans="1:9" x14ac:dyDescent="0.25">
      <c r="B30" s="331"/>
      <c r="C30" s="331"/>
      <c r="D30" s="396"/>
      <c r="E30" s="387"/>
      <c r="F30" s="682"/>
      <c r="G30" s="378"/>
      <c r="H30" s="690"/>
      <c r="I30" s="1"/>
    </row>
    <row r="31" spans="1:9" ht="36" x14ac:dyDescent="0.25">
      <c r="B31" s="385"/>
      <c r="C31" s="333"/>
      <c r="D31" s="395" t="s">
        <v>159</v>
      </c>
      <c r="E31" s="386"/>
      <c r="F31" s="681"/>
      <c r="G31" s="378"/>
      <c r="H31" s="690"/>
      <c r="I31" s="1"/>
    </row>
    <row r="32" spans="1:9" x14ac:dyDescent="0.25">
      <c r="A32" s="398"/>
      <c r="B32" s="331"/>
      <c r="C32" s="331"/>
      <c r="D32" s="399" t="s">
        <v>192</v>
      </c>
      <c r="E32" s="387"/>
      <c r="F32" s="682"/>
      <c r="G32" s="378"/>
      <c r="H32" s="690"/>
      <c r="I32" s="1"/>
    </row>
    <row r="33" spans="1:9" x14ac:dyDescent="0.25">
      <c r="A33" s="398"/>
      <c r="B33" s="331"/>
      <c r="C33" s="331"/>
      <c r="D33" s="397"/>
      <c r="E33" s="387"/>
      <c r="F33" s="682"/>
      <c r="G33" s="378"/>
      <c r="H33" s="690"/>
      <c r="I33" s="1"/>
    </row>
    <row r="34" spans="1:9" ht="36" x14ac:dyDescent="0.25">
      <c r="A34" s="398"/>
      <c r="B34" s="331">
        <v>1</v>
      </c>
      <c r="C34" s="400"/>
      <c r="D34" s="401" t="s">
        <v>193</v>
      </c>
      <c r="E34" s="355" t="s">
        <v>147</v>
      </c>
      <c r="F34" s="662">
        <f>'4. Water Treatment'!F33</f>
        <v>5</v>
      </c>
      <c r="G34" s="378">
        <v>0</v>
      </c>
      <c r="H34" s="690">
        <f>G34*F34</f>
        <v>0</v>
      </c>
      <c r="I34" s="1"/>
    </row>
    <row r="35" spans="1:9" x14ac:dyDescent="0.25">
      <c r="A35" s="398"/>
      <c r="B35" s="331"/>
      <c r="C35" s="331"/>
      <c r="D35" s="397"/>
      <c r="E35" s="387"/>
      <c r="F35" s="682"/>
      <c r="G35" s="378"/>
      <c r="H35" s="690"/>
      <c r="I35" s="1"/>
    </row>
    <row r="36" spans="1:9" x14ac:dyDescent="0.25">
      <c r="A36" s="398"/>
      <c r="B36" s="402"/>
      <c r="C36" s="402"/>
      <c r="D36" s="406" t="s">
        <v>199</v>
      </c>
      <c r="E36" s="405"/>
      <c r="F36" s="666"/>
      <c r="G36" s="378"/>
      <c r="H36" s="690"/>
      <c r="I36" s="1"/>
    </row>
    <row r="37" spans="1:9" x14ac:dyDescent="0.25">
      <c r="A37" s="398"/>
      <c r="B37" s="402"/>
      <c r="C37" s="402"/>
      <c r="D37" s="410"/>
      <c r="E37" s="405"/>
      <c r="F37" s="666"/>
      <c r="G37" s="378"/>
      <c r="H37" s="690"/>
      <c r="I37" s="1"/>
    </row>
    <row r="38" spans="1:9" ht="36" x14ac:dyDescent="0.25">
      <c r="A38" s="398"/>
      <c r="B38" s="402">
        <v>2</v>
      </c>
      <c r="C38" s="402"/>
      <c r="D38" s="407" t="s">
        <v>200</v>
      </c>
      <c r="E38" s="404" t="s">
        <v>147</v>
      </c>
      <c r="F38" s="628">
        <f>60*2</f>
        <v>120</v>
      </c>
      <c r="G38" s="378">
        <v>0</v>
      </c>
      <c r="H38" s="690">
        <f>G38*F38</f>
        <v>0</v>
      </c>
      <c r="I38" s="1"/>
    </row>
    <row r="39" spans="1:9" x14ac:dyDescent="0.25">
      <c r="A39" s="398"/>
      <c r="B39" s="402"/>
      <c r="C39" s="402"/>
      <c r="D39" s="407"/>
      <c r="E39" s="404"/>
      <c r="F39" s="628"/>
      <c r="G39" s="378"/>
      <c r="H39" s="690"/>
      <c r="I39" s="1"/>
    </row>
    <row r="40" spans="1:9" ht="36" x14ac:dyDescent="0.25">
      <c r="A40" s="398"/>
      <c r="B40" s="408">
        <v>3</v>
      </c>
      <c r="C40" s="408"/>
      <c r="D40" s="409" t="s">
        <v>560</v>
      </c>
      <c r="E40" s="404" t="s">
        <v>571</v>
      </c>
      <c r="F40" s="628">
        <f>F34*4</f>
        <v>20</v>
      </c>
      <c r="G40" s="378">
        <v>0</v>
      </c>
      <c r="H40" s="690">
        <f>G40*F40</f>
        <v>0</v>
      </c>
      <c r="I40" s="1"/>
    </row>
    <row r="41" spans="1:9" x14ac:dyDescent="0.25">
      <c r="A41" s="398"/>
      <c r="B41" s="408"/>
      <c r="C41" s="408"/>
      <c r="D41" s="409"/>
      <c r="E41" s="404"/>
      <c r="F41" s="628"/>
      <c r="G41" s="378"/>
      <c r="H41" s="690"/>
      <c r="I41" s="1"/>
    </row>
    <row r="42" spans="1:9" x14ac:dyDescent="0.25">
      <c r="A42" s="398"/>
      <c r="B42" s="402">
        <v>4</v>
      </c>
      <c r="C42" s="408"/>
      <c r="D42" s="409" t="s">
        <v>561</v>
      </c>
      <c r="E42" s="404" t="s">
        <v>571</v>
      </c>
      <c r="F42" s="628">
        <f>F40</f>
        <v>20</v>
      </c>
      <c r="G42" s="378">
        <v>0</v>
      </c>
      <c r="H42" s="690">
        <f>G42*F42</f>
        <v>0</v>
      </c>
      <c r="I42" s="1"/>
    </row>
    <row r="43" spans="1:9" x14ac:dyDescent="0.25">
      <c r="A43" s="398"/>
      <c r="B43" s="402"/>
      <c r="C43" s="408"/>
      <c r="D43" s="409"/>
      <c r="E43" s="404"/>
      <c r="F43" s="628"/>
      <c r="G43" s="378"/>
      <c r="H43" s="690"/>
      <c r="I43" s="1"/>
    </row>
    <row r="44" spans="1:9" ht="36" x14ac:dyDescent="0.25">
      <c r="A44" s="398"/>
      <c r="B44" s="408">
        <v>5</v>
      </c>
      <c r="C44" s="408"/>
      <c r="D44" s="411" t="s">
        <v>201</v>
      </c>
      <c r="E44" s="404" t="s">
        <v>512</v>
      </c>
      <c r="F44" s="628">
        <f>'1. Preliminaries'!F269</f>
        <v>5</v>
      </c>
      <c r="G44" s="378">
        <v>0</v>
      </c>
      <c r="H44" s="690">
        <f>G44*F44</f>
        <v>0</v>
      </c>
      <c r="I44" s="1"/>
    </row>
    <row r="45" spans="1:9" x14ac:dyDescent="0.25">
      <c r="A45" s="398"/>
      <c r="B45" s="408"/>
      <c r="C45" s="408"/>
      <c r="D45" s="411"/>
      <c r="E45" s="404"/>
      <c r="F45" s="628"/>
      <c r="G45" s="378"/>
      <c r="H45" s="690"/>
      <c r="I45" s="1"/>
    </row>
    <row r="46" spans="1:9" ht="36" x14ac:dyDescent="0.25">
      <c r="A46" s="398"/>
      <c r="B46" s="402">
        <v>6</v>
      </c>
      <c r="C46" s="408"/>
      <c r="D46" s="411" t="s">
        <v>493</v>
      </c>
      <c r="E46" s="404" t="s">
        <v>37</v>
      </c>
      <c r="F46" s="628">
        <f>F44*12</f>
        <v>60</v>
      </c>
      <c r="G46" s="378">
        <v>0</v>
      </c>
      <c r="H46" s="690">
        <f>G46*F46</f>
        <v>0</v>
      </c>
      <c r="I46" s="1"/>
    </row>
    <row r="47" spans="1:9" x14ac:dyDescent="0.25">
      <c r="A47" s="398"/>
      <c r="B47" s="402"/>
      <c r="C47" s="408"/>
      <c r="D47" s="411"/>
      <c r="E47" s="404"/>
      <c r="F47" s="628"/>
      <c r="G47" s="378"/>
      <c r="H47" s="690"/>
      <c r="I47" s="1"/>
    </row>
    <row r="48" spans="1:9" ht="36" x14ac:dyDescent="0.25">
      <c r="A48" s="398"/>
      <c r="B48" s="408">
        <v>7</v>
      </c>
      <c r="C48" s="408"/>
      <c r="D48" s="411" t="s">
        <v>202</v>
      </c>
      <c r="E48" s="404" t="s">
        <v>512</v>
      </c>
      <c r="F48" s="628">
        <f>F46/12</f>
        <v>5</v>
      </c>
      <c r="G48" s="378">
        <v>0</v>
      </c>
      <c r="H48" s="690">
        <f>G48*F48</f>
        <v>0</v>
      </c>
      <c r="I48" s="1"/>
    </row>
    <row r="49" spans="1:9" x14ac:dyDescent="0.25">
      <c r="A49" s="398"/>
      <c r="B49" s="408"/>
      <c r="C49" s="408"/>
      <c r="D49" s="411"/>
      <c r="E49" s="404"/>
      <c r="F49" s="628"/>
      <c r="G49" s="378"/>
      <c r="H49" s="690"/>
      <c r="I49" s="1"/>
    </row>
    <row r="50" spans="1:9" ht="36" x14ac:dyDescent="0.25">
      <c r="A50" s="398"/>
      <c r="B50" s="402">
        <v>8</v>
      </c>
      <c r="C50" s="408"/>
      <c r="D50" s="411" t="s">
        <v>492</v>
      </c>
      <c r="E50" s="404" t="s">
        <v>37</v>
      </c>
      <c r="F50" s="628">
        <f>F48*12</f>
        <v>60</v>
      </c>
      <c r="G50" s="378">
        <v>0</v>
      </c>
      <c r="H50" s="690">
        <f>G50*F50</f>
        <v>0</v>
      </c>
      <c r="I50" s="1"/>
    </row>
    <row r="51" spans="1:9" x14ac:dyDescent="0.25">
      <c r="A51" s="398"/>
      <c r="B51" s="402"/>
      <c r="C51" s="408"/>
      <c r="D51" s="411"/>
      <c r="E51" s="404"/>
      <c r="F51" s="628"/>
      <c r="G51" s="378"/>
      <c r="H51" s="690"/>
      <c r="I51" s="1"/>
    </row>
    <row r="52" spans="1:9" x14ac:dyDescent="0.25">
      <c r="A52" s="398"/>
      <c r="B52" s="408">
        <v>9</v>
      </c>
      <c r="C52" s="408"/>
      <c r="D52" s="411" t="s">
        <v>203</v>
      </c>
      <c r="E52" s="404" t="s">
        <v>512</v>
      </c>
      <c r="F52" s="628">
        <f>+F50/12</f>
        <v>5</v>
      </c>
      <c r="G52" s="378">
        <v>0</v>
      </c>
      <c r="H52" s="690">
        <f>G52*F52</f>
        <v>0</v>
      </c>
      <c r="I52" s="1"/>
    </row>
    <row r="53" spans="1:9" x14ac:dyDescent="0.25">
      <c r="A53" s="398"/>
      <c r="B53" s="408"/>
      <c r="C53" s="408"/>
      <c r="D53" s="411"/>
      <c r="E53" s="404"/>
      <c r="F53" s="628"/>
      <c r="G53" s="378"/>
      <c r="H53" s="690"/>
      <c r="I53" s="1"/>
    </row>
    <row r="54" spans="1:9" ht="36" x14ac:dyDescent="0.25">
      <c r="A54" s="398"/>
      <c r="B54" s="402">
        <v>10</v>
      </c>
      <c r="C54" s="408"/>
      <c r="D54" s="411" t="s">
        <v>491</v>
      </c>
      <c r="E54" s="404" t="s">
        <v>37</v>
      </c>
      <c r="F54" s="628">
        <f>F52*12</f>
        <v>60</v>
      </c>
      <c r="G54" s="378">
        <v>0</v>
      </c>
      <c r="H54" s="690">
        <f>G54*F54</f>
        <v>0</v>
      </c>
      <c r="I54" s="1"/>
    </row>
    <row r="55" spans="1:9" x14ac:dyDescent="0.25">
      <c r="A55" s="398"/>
      <c r="B55" s="402"/>
      <c r="C55" s="408"/>
      <c r="D55" s="411"/>
      <c r="E55" s="404"/>
      <c r="F55" s="628"/>
      <c r="G55" s="378"/>
      <c r="H55" s="690"/>
      <c r="I55" s="1"/>
    </row>
    <row r="56" spans="1:9" ht="36" x14ac:dyDescent="0.25">
      <c r="A56" s="398"/>
      <c r="B56" s="408">
        <v>11</v>
      </c>
      <c r="C56" s="408"/>
      <c r="D56" s="411" t="s">
        <v>494</v>
      </c>
      <c r="E56" s="404" t="s">
        <v>571</v>
      </c>
      <c r="F56" s="628">
        <f>F54/3</f>
        <v>20</v>
      </c>
      <c r="G56" s="378">
        <v>0</v>
      </c>
      <c r="H56" s="690">
        <f>G56*F56</f>
        <v>0</v>
      </c>
      <c r="I56" s="1"/>
    </row>
    <row r="57" spans="1:9" x14ac:dyDescent="0.25">
      <c r="A57" s="398"/>
      <c r="B57" s="408"/>
      <c r="C57" s="412"/>
      <c r="D57" s="411"/>
      <c r="E57" s="402"/>
      <c r="F57" s="666"/>
      <c r="G57" s="378"/>
      <c r="H57" s="690"/>
      <c r="I57" s="1"/>
    </row>
    <row r="58" spans="1:9" ht="36" x14ac:dyDescent="0.25">
      <c r="A58" s="398"/>
      <c r="B58" s="402">
        <v>12</v>
      </c>
      <c r="C58" s="412"/>
      <c r="D58" s="411" t="s">
        <v>592</v>
      </c>
      <c r="E58" s="404" t="s">
        <v>512</v>
      </c>
      <c r="F58" s="666">
        <v>5</v>
      </c>
      <c r="G58" s="378">
        <v>0</v>
      </c>
      <c r="H58" s="690">
        <f>G58*F58</f>
        <v>0</v>
      </c>
      <c r="I58" s="1"/>
    </row>
    <row r="59" spans="1:9" x14ac:dyDescent="0.25">
      <c r="A59" s="398"/>
      <c r="B59" s="402"/>
      <c r="C59" s="412"/>
      <c r="D59" s="411"/>
      <c r="E59" s="402"/>
      <c r="F59" s="666"/>
      <c r="G59" s="378"/>
      <c r="H59" s="690"/>
      <c r="I59" s="1"/>
    </row>
    <row r="60" spans="1:9" ht="36" x14ac:dyDescent="0.25">
      <c r="A60" s="398"/>
      <c r="B60" s="408">
        <v>13</v>
      </c>
      <c r="C60" s="412"/>
      <c r="D60" s="411" t="s">
        <v>500</v>
      </c>
      <c r="E60" s="404" t="s">
        <v>571</v>
      </c>
      <c r="F60" s="666">
        <v>20</v>
      </c>
      <c r="G60" s="378">
        <v>0</v>
      </c>
      <c r="H60" s="690">
        <f>G60*F60</f>
        <v>0</v>
      </c>
      <c r="I60" s="1"/>
    </row>
    <row r="61" spans="1:9" x14ac:dyDescent="0.25">
      <c r="A61" s="327"/>
      <c r="B61" s="388"/>
      <c r="C61" s="389"/>
      <c r="D61" s="390"/>
      <c r="E61" s="388"/>
      <c r="F61" s="667"/>
      <c r="G61" s="378"/>
      <c r="H61" s="690"/>
      <c r="I61" s="1"/>
    </row>
    <row r="62" spans="1:9" x14ac:dyDescent="0.25">
      <c r="A62" s="327"/>
      <c r="B62" s="11"/>
      <c r="C62" s="11"/>
      <c r="D62" s="728" t="s">
        <v>155</v>
      </c>
      <c r="E62" s="728"/>
      <c r="F62" s="728"/>
      <c r="G62" s="728"/>
      <c r="H62" s="708">
        <f>SUM(H8:H56)</f>
        <v>0</v>
      </c>
      <c r="I62" s="1"/>
    </row>
    <row r="63" spans="1:9" x14ac:dyDescent="0.25">
      <c r="B63" s="13"/>
      <c r="C63" s="13"/>
      <c r="D63" s="14"/>
      <c r="E63" s="15"/>
      <c r="F63" s="19"/>
      <c r="G63" s="418"/>
      <c r="H63" s="695"/>
      <c r="I63" s="1"/>
    </row>
    <row r="64" spans="1:9" x14ac:dyDescent="0.25">
      <c r="I64" s="1"/>
    </row>
    <row r="65" spans="9:9" x14ac:dyDescent="0.25">
      <c r="I65" s="1"/>
    </row>
    <row r="66" spans="9:9" x14ac:dyDescent="0.25">
      <c r="I66" s="1"/>
    </row>
    <row r="67" spans="9:9" x14ac:dyDescent="0.25">
      <c r="I67" s="1"/>
    </row>
  </sheetData>
  <mergeCells count="1">
    <mergeCell ref="D62:G62"/>
  </mergeCells>
  <pageMargins left="0.7" right="0.7" top="0.75" bottom="0.75" header="0.3" footer="0.3"/>
  <pageSetup paperSize="9" scale="4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46"/>
  <sheetViews>
    <sheetView showGridLines="0" view="pageBreakPreview" topLeftCell="A106" zoomScale="80" zoomScaleNormal="60" zoomScaleSheetLayoutView="80" workbookViewId="0">
      <selection activeCell="G268" sqref="G1:G1048576"/>
    </sheetView>
  </sheetViews>
  <sheetFormatPr defaultColWidth="9.7109375" defaultRowHeight="18" x14ac:dyDescent="0.25"/>
  <cols>
    <col min="1" max="1" width="1.7109375" style="2" customWidth="1"/>
    <col min="2" max="2" width="8.140625" style="1" customWidth="1"/>
    <col min="3" max="3" width="27.42578125" style="1" bestFit="1" customWidth="1"/>
    <col min="4" max="4" width="65.85546875" style="1" customWidth="1"/>
    <col min="5" max="5" width="13.85546875" style="1" bestFit="1" customWidth="1"/>
    <col min="6" max="6" width="20.5703125" style="20" customWidth="1"/>
    <col min="7" max="7" width="21"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512"/>
      <c r="C1" s="484"/>
      <c r="D1" s="484"/>
      <c r="E1" s="484"/>
      <c r="F1" s="634"/>
      <c r="G1" s="513"/>
      <c r="H1" s="704"/>
    </row>
    <row r="2" spans="1:9" s="5" customFormat="1" x14ac:dyDescent="0.25">
      <c r="A2" s="3"/>
      <c r="B2" s="565" t="s">
        <v>204</v>
      </c>
      <c r="C2" s="515"/>
      <c r="D2" s="485"/>
      <c r="E2" s="485"/>
      <c r="F2" s="635"/>
      <c r="G2" s="516"/>
      <c r="H2" s="705"/>
      <c r="I2" s="4"/>
    </row>
    <row r="3" spans="1:9" s="8" customFormat="1" x14ac:dyDescent="0.25">
      <c r="A3" s="517"/>
      <c r="B3" s="566" t="s">
        <v>19</v>
      </c>
      <c r="C3" s="519"/>
      <c r="D3" s="486"/>
      <c r="E3" s="486"/>
      <c r="F3" s="635"/>
      <c r="G3" s="520"/>
      <c r="H3" s="706"/>
      <c r="I3" s="7"/>
    </row>
    <row r="4" spans="1:9" s="8" customFormat="1" x14ac:dyDescent="0.25">
      <c r="A4" s="517"/>
      <c r="B4" s="567" t="s">
        <v>0</v>
      </c>
      <c r="C4" s="519"/>
      <c r="D4" s="486"/>
      <c r="E4" s="486"/>
      <c r="F4" s="635"/>
      <c r="G4" s="520"/>
      <c r="H4" s="706"/>
      <c r="I4" s="7"/>
    </row>
    <row r="5" spans="1:9" ht="35.25" customHeight="1" thickBot="1" x14ac:dyDescent="0.3">
      <c r="B5" s="16" t="s">
        <v>20</v>
      </c>
      <c r="C5" s="175" t="s">
        <v>21</v>
      </c>
      <c r="D5" s="16" t="s">
        <v>1</v>
      </c>
      <c r="E5" s="17" t="s">
        <v>22</v>
      </c>
      <c r="F5" s="18" t="s">
        <v>23</v>
      </c>
      <c r="G5" s="360" t="s">
        <v>24</v>
      </c>
      <c r="H5" s="688" t="s">
        <v>30</v>
      </c>
    </row>
    <row r="6" spans="1:9" ht="12.95" customHeight="1" x14ac:dyDescent="0.25">
      <c r="B6" s="99"/>
      <c r="C6" s="175"/>
      <c r="D6" s="30"/>
      <c r="E6" s="30"/>
      <c r="F6" s="31"/>
      <c r="G6" s="361"/>
      <c r="H6" s="690"/>
      <c r="I6" s="1"/>
    </row>
    <row r="7" spans="1:9" x14ac:dyDescent="0.25">
      <c r="B7" s="99"/>
      <c r="C7" s="30"/>
      <c r="D7" s="30"/>
      <c r="E7" s="30"/>
      <c r="F7" s="31"/>
      <c r="G7" s="361"/>
      <c r="H7" s="690"/>
      <c r="I7" s="1"/>
    </row>
    <row r="8" spans="1:9" x14ac:dyDescent="0.25">
      <c r="B8" s="568"/>
      <c r="C8" s="569"/>
      <c r="D8" s="570" t="s">
        <v>602</v>
      </c>
      <c r="E8" s="571"/>
      <c r="F8" s="664"/>
      <c r="G8" s="361"/>
      <c r="H8" s="690"/>
      <c r="I8" s="1"/>
    </row>
    <row r="9" spans="1:9" x14ac:dyDescent="0.25">
      <c r="B9" s="572"/>
      <c r="C9" s="573"/>
      <c r="D9" s="570" t="s">
        <v>32</v>
      </c>
      <c r="E9" s="574"/>
      <c r="F9" s="678"/>
      <c r="G9" s="361"/>
      <c r="H9" s="690"/>
      <c r="I9" s="1"/>
    </row>
    <row r="10" spans="1:9" x14ac:dyDescent="0.25">
      <c r="B10" s="572"/>
      <c r="C10" s="573"/>
      <c r="D10" s="570"/>
      <c r="E10" s="574"/>
      <c r="F10" s="678"/>
      <c r="G10" s="367"/>
      <c r="H10" s="690"/>
      <c r="I10" s="1"/>
    </row>
    <row r="11" spans="1:9" x14ac:dyDescent="0.25">
      <c r="B11" s="572"/>
      <c r="C11" s="573"/>
      <c r="D11" s="570" t="s">
        <v>205</v>
      </c>
      <c r="E11" s="574"/>
      <c r="F11" s="678"/>
      <c r="G11" s="367"/>
      <c r="H11" s="690"/>
      <c r="I11" s="1"/>
    </row>
    <row r="12" spans="1:9" x14ac:dyDescent="0.25">
      <c r="B12" s="572"/>
      <c r="C12" s="573"/>
      <c r="D12" s="570"/>
      <c r="E12" s="574"/>
      <c r="F12" s="678"/>
      <c r="G12" s="367"/>
      <c r="H12" s="690"/>
      <c r="I12" s="1"/>
    </row>
    <row r="13" spans="1:9" x14ac:dyDescent="0.25">
      <c r="B13" s="572"/>
      <c r="C13" s="573"/>
      <c r="D13" s="575" t="s">
        <v>162</v>
      </c>
      <c r="E13" s="574"/>
      <c r="F13" s="678"/>
      <c r="G13" s="367"/>
      <c r="H13" s="690"/>
      <c r="I13" s="1"/>
    </row>
    <row r="14" spans="1:9" x14ac:dyDescent="0.25">
      <c r="B14" s="572"/>
      <c r="C14" s="573"/>
      <c r="D14" s="148"/>
      <c r="E14" s="574"/>
      <c r="F14" s="678"/>
      <c r="G14" s="367"/>
      <c r="H14" s="690"/>
      <c r="I14" s="1"/>
    </row>
    <row r="15" spans="1:9" ht="54" x14ac:dyDescent="0.25">
      <c r="B15" s="572"/>
      <c r="C15" s="573"/>
      <c r="D15" s="149" t="s">
        <v>157</v>
      </c>
      <c r="E15" s="574"/>
      <c r="F15" s="678"/>
      <c r="G15" s="367"/>
      <c r="H15" s="690"/>
      <c r="I15" s="1"/>
    </row>
    <row r="16" spans="1:9" x14ac:dyDescent="0.25">
      <c r="B16" s="576"/>
      <c r="C16" s="577"/>
      <c r="D16" s="148"/>
      <c r="E16" s="578"/>
      <c r="F16" s="679"/>
      <c r="G16" s="367"/>
      <c r="H16" s="690"/>
      <c r="I16" s="1"/>
    </row>
    <row r="17" spans="1:9" x14ac:dyDescent="0.25">
      <c r="B17" s="576"/>
      <c r="C17" s="577"/>
      <c r="D17" s="575" t="s">
        <v>163</v>
      </c>
      <c r="E17" s="578"/>
      <c r="F17" s="679"/>
      <c r="G17" s="367"/>
      <c r="H17" s="690"/>
      <c r="I17" s="1"/>
    </row>
    <row r="18" spans="1:9" x14ac:dyDescent="0.25">
      <c r="B18" s="576"/>
      <c r="C18" s="577"/>
      <c r="D18" s="148"/>
      <c r="E18" s="578"/>
      <c r="F18" s="679"/>
      <c r="G18" s="367"/>
      <c r="H18" s="690"/>
      <c r="I18" s="1"/>
    </row>
    <row r="19" spans="1:9" x14ac:dyDescent="0.25">
      <c r="B19" s="576"/>
      <c r="C19" s="577"/>
      <c r="D19" s="575" t="s">
        <v>166</v>
      </c>
      <c r="E19" s="578"/>
      <c r="F19" s="679"/>
      <c r="G19" s="367"/>
      <c r="H19" s="690"/>
      <c r="I19" s="1"/>
    </row>
    <row r="20" spans="1:9" x14ac:dyDescent="0.25">
      <c r="B20" s="576"/>
      <c r="C20" s="577"/>
      <c r="D20" s="148"/>
      <c r="E20" s="578"/>
      <c r="F20" s="679"/>
      <c r="G20" s="367"/>
      <c r="H20" s="690"/>
      <c r="I20" s="1"/>
    </row>
    <row r="21" spans="1:9" ht="36" x14ac:dyDescent="0.25">
      <c r="B21" s="581"/>
      <c r="C21" s="573"/>
      <c r="D21" s="150" t="s">
        <v>164</v>
      </c>
      <c r="E21" s="151"/>
      <c r="F21" s="678"/>
      <c r="G21" s="367"/>
      <c r="H21" s="690"/>
      <c r="I21" s="1"/>
    </row>
    <row r="22" spans="1:9" x14ac:dyDescent="0.25">
      <c r="B22" s="572"/>
      <c r="C22" s="573"/>
      <c r="D22" s="148"/>
      <c r="E22" s="151"/>
      <c r="F22" s="678"/>
      <c r="G22" s="367"/>
      <c r="H22" s="690"/>
      <c r="I22" s="1"/>
    </row>
    <row r="23" spans="1:9" x14ac:dyDescent="0.25">
      <c r="B23" s="583"/>
      <c r="C23" s="573"/>
      <c r="D23" s="150" t="s">
        <v>165</v>
      </c>
      <c r="E23" s="151"/>
      <c r="F23" s="678"/>
      <c r="G23" s="367"/>
      <c r="H23" s="690"/>
      <c r="I23" s="1"/>
    </row>
    <row r="24" spans="1:9" x14ac:dyDescent="0.25">
      <c r="B24" s="572"/>
      <c r="C24" s="577"/>
      <c r="D24" s="148"/>
      <c r="E24" s="151"/>
      <c r="F24" s="679"/>
      <c r="G24" s="367"/>
      <c r="H24" s="690"/>
      <c r="I24" s="1"/>
    </row>
    <row r="25" spans="1:9" ht="54" x14ac:dyDescent="0.25">
      <c r="B25" s="572"/>
      <c r="C25" s="577"/>
      <c r="D25" s="150" t="s">
        <v>167</v>
      </c>
      <c r="E25" s="106"/>
      <c r="F25" s="95"/>
      <c r="G25" s="367"/>
      <c r="H25" s="690"/>
      <c r="I25" s="1"/>
    </row>
    <row r="26" spans="1:9" x14ac:dyDescent="0.25">
      <c r="B26" s="576"/>
      <c r="C26" s="577"/>
      <c r="D26" s="148"/>
      <c r="E26" s="151"/>
      <c r="F26" s="679"/>
      <c r="G26" s="367"/>
      <c r="H26" s="690"/>
      <c r="I26" s="1"/>
    </row>
    <row r="27" spans="1:9" x14ac:dyDescent="0.25">
      <c r="B27" s="576"/>
      <c r="C27" s="577"/>
      <c r="D27" s="575" t="s">
        <v>158</v>
      </c>
      <c r="E27" s="106"/>
      <c r="F27" s="95"/>
      <c r="G27" s="367"/>
      <c r="H27" s="690"/>
      <c r="I27" s="1"/>
    </row>
    <row r="28" spans="1:9" x14ac:dyDescent="0.25">
      <c r="B28" s="576"/>
      <c r="C28" s="577"/>
      <c r="D28" s="148"/>
      <c r="E28" s="106"/>
      <c r="F28" s="95"/>
      <c r="G28" s="367"/>
      <c r="H28" s="690"/>
      <c r="I28" s="1"/>
    </row>
    <row r="29" spans="1:9" s="34" customFormat="1" ht="54" x14ac:dyDescent="0.25">
      <c r="A29" s="35"/>
      <c r="B29" s="576"/>
      <c r="C29" s="580"/>
      <c r="D29" s="150" t="s">
        <v>159</v>
      </c>
      <c r="E29" s="419"/>
      <c r="F29" s="95"/>
      <c r="G29" s="420"/>
      <c r="H29" s="699"/>
    </row>
    <row r="30" spans="1:9" s="34" customFormat="1" x14ac:dyDescent="0.25">
      <c r="A30" s="35"/>
      <c r="B30" s="576"/>
      <c r="C30" s="582"/>
      <c r="D30" s="421"/>
      <c r="E30" s="422"/>
      <c r="F30" s="678"/>
      <c r="G30" s="420"/>
      <c r="H30" s="699"/>
    </row>
    <row r="31" spans="1:9" s="34" customFormat="1" ht="72" x14ac:dyDescent="0.25">
      <c r="A31" s="35"/>
      <c r="B31" s="579">
        <v>1</v>
      </c>
      <c r="C31" s="580"/>
      <c r="D31" s="150" t="s">
        <v>472</v>
      </c>
      <c r="E31" s="419" t="s">
        <v>37</v>
      </c>
      <c r="F31" s="95">
        <f>'1. Preliminaries'!F269*12</f>
        <v>60</v>
      </c>
      <c r="G31" s="420">
        <v>0</v>
      </c>
      <c r="H31" s="699">
        <f>G31*F31</f>
        <v>0</v>
      </c>
    </row>
    <row r="32" spans="1:9" s="34" customFormat="1" x14ac:dyDescent="0.25">
      <c r="A32" s="35"/>
      <c r="B32" s="581"/>
      <c r="C32" s="423"/>
      <c r="D32" s="150"/>
      <c r="E32" s="424"/>
      <c r="F32" s="95"/>
      <c r="G32" s="420"/>
      <c r="H32" s="699"/>
    </row>
    <row r="33" spans="1:8" s="34" customFormat="1" ht="72" x14ac:dyDescent="0.25">
      <c r="A33" s="35"/>
      <c r="B33" s="579">
        <v>2</v>
      </c>
      <c r="C33" s="423"/>
      <c r="D33" s="150" t="s">
        <v>473</v>
      </c>
      <c r="E33" s="424" t="s">
        <v>512</v>
      </c>
      <c r="F33" s="95">
        <f>F31/12</f>
        <v>5</v>
      </c>
      <c r="G33" s="420">
        <v>0</v>
      </c>
      <c r="H33" s="699">
        <f t="shared" ref="H33:H67" si="0">G33*F33</f>
        <v>0</v>
      </c>
    </row>
    <row r="34" spans="1:8" s="34" customFormat="1" x14ac:dyDescent="0.25">
      <c r="A34" s="35"/>
      <c r="B34" s="583"/>
      <c r="C34" s="423"/>
      <c r="D34" s="150"/>
      <c r="E34" s="424"/>
      <c r="F34" s="95"/>
      <c r="G34" s="420"/>
      <c r="H34" s="699"/>
    </row>
    <row r="35" spans="1:8" s="35" customFormat="1" ht="72" x14ac:dyDescent="0.25">
      <c r="B35" s="579">
        <v>3</v>
      </c>
      <c r="C35" s="423"/>
      <c r="D35" s="150" t="s">
        <v>474</v>
      </c>
      <c r="E35" s="425" t="s">
        <v>579</v>
      </c>
      <c r="F35" s="152">
        <f>F33*12</f>
        <v>60</v>
      </c>
      <c r="G35" s="420">
        <v>0</v>
      </c>
      <c r="H35" s="699">
        <f t="shared" si="0"/>
        <v>0</v>
      </c>
    </row>
    <row r="36" spans="1:8" s="34" customFormat="1" x14ac:dyDescent="0.25">
      <c r="A36" s="35"/>
      <c r="B36" s="581"/>
      <c r="C36" s="423"/>
      <c r="D36" s="150"/>
      <c r="E36" s="424"/>
      <c r="F36" s="95"/>
      <c r="G36" s="420"/>
      <c r="H36" s="699"/>
    </row>
    <row r="37" spans="1:8" s="34" customFormat="1" ht="90" x14ac:dyDescent="0.25">
      <c r="A37" s="35"/>
      <c r="B37" s="579">
        <v>4</v>
      </c>
      <c r="C37" s="423"/>
      <c r="D37" s="150" t="s">
        <v>475</v>
      </c>
      <c r="E37" s="424" t="s">
        <v>37</v>
      </c>
      <c r="F37" s="95">
        <f>F35</f>
        <v>60</v>
      </c>
      <c r="G37" s="420">
        <v>0</v>
      </c>
      <c r="H37" s="699">
        <f t="shared" si="0"/>
        <v>0</v>
      </c>
    </row>
    <row r="38" spans="1:8" s="34" customFormat="1" x14ac:dyDescent="0.25">
      <c r="A38" s="35"/>
      <c r="B38" s="583"/>
      <c r="C38" s="423"/>
      <c r="D38" s="150"/>
      <c r="E38" s="424"/>
      <c r="F38" s="95"/>
      <c r="G38" s="420"/>
      <c r="H38" s="699"/>
    </row>
    <row r="39" spans="1:8" s="34" customFormat="1" ht="72" x14ac:dyDescent="0.25">
      <c r="A39" s="35"/>
      <c r="B39" s="579">
        <v>5</v>
      </c>
      <c r="C39" s="423"/>
      <c r="D39" s="150" t="s">
        <v>476</v>
      </c>
      <c r="E39" s="424" t="s">
        <v>571</v>
      </c>
      <c r="F39" s="95">
        <f>F37/3</f>
        <v>20</v>
      </c>
      <c r="G39" s="420">
        <v>0</v>
      </c>
      <c r="H39" s="699">
        <f t="shared" si="0"/>
        <v>0</v>
      </c>
    </row>
    <row r="40" spans="1:8" s="34" customFormat="1" x14ac:dyDescent="0.25">
      <c r="A40" s="35"/>
      <c r="B40" s="581"/>
      <c r="C40" s="423"/>
      <c r="D40" s="150"/>
      <c r="E40" s="424"/>
      <c r="F40" s="95"/>
      <c r="G40" s="420"/>
      <c r="H40" s="699"/>
    </row>
    <row r="41" spans="1:8" s="34" customFormat="1" ht="72" x14ac:dyDescent="0.25">
      <c r="A41" s="35"/>
      <c r="B41" s="579">
        <v>6</v>
      </c>
      <c r="C41" s="423"/>
      <c r="D41" s="150" t="s">
        <v>477</v>
      </c>
      <c r="E41" s="424" t="s">
        <v>512</v>
      </c>
      <c r="F41" s="95">
        <f>F37/12</f>
        <v>5</v>
      </c>
      <c r="G41" s="420">
        <v>0</v>
      </c>
      <c r="H41" s="699">
        <f t="shared" si="0"/>
        <v>0</v>
      </c>
    </row>
    <row r="42" spans="1:8" s="34" customFormat="1" x14ac:dyDescent="0.25">
      <c r="A42" s="35"/>
      <c r="B42" s="583"/>
      <c r="C42" s="423"/>
      <c r="D42" s="150"/>
      <c r="E42" s="424"/>
      <c r="F42" s="95"/>
      <c r="G42" s="420"/>
      <c r="H42" s="699"/>
    </row>
    <row r="43" spans="1:8" s="34" customFormat="1" ht="72" x14ac:dyDescent="0.25">
      <c r="A43" s="35"/>
      <c r="B43" s="579">
        <v>7</v>
      </c>
      <c r="C43" s="423"/>
      <c r="D43" s="150" t="s">
        <v>478</v>
      </c>
      <c r="E43" s="424" t="s">
        <v>37</v>
      </c>
      <c r="F43" s="95">
        <f>F41*12</f>
        <v>60</v>
      </c>
      <c r="G43" s="420">
        <v>0</v>
      </c>
      <c r="H43" s="699">
        <f t="shared" si="0"/>
        <v>0</v>
      </c>
    </row>
    <row r="44" spans="1:8" s="34" customFormat="1" x14ac:dyDescent="0.25">
      <c r="A44" s="35"/>
      <c r="B44" s="581"/>
      <c r="C44" s="498"/>
      <c r="D44" s="431"/>
      <c r="E44" s="499"/>
      <c r="F44" s="631"/>
      <c r="G44" s="420"/>
      <c r="H44" s="699"/>
    </row>
    <row r="45" spans="1:8" s="34" customFormat="1" ht="90" x14ac:dyDescent="0.25">
      <c r="A45" s="35"/>
      <c r="B45" s="579">
        <v>8</v>
      </c>
      <c r="C45" s="423"/>
      <c r="D45" s="150" t="s">
        <v>479</v>
      </c>
      <c r="E45" s="424" t="s">
        <v>571</v>
      </c>
      <c r="F45" s="95">
        <f>F43/3</f>
        <v>20</v>
      </c>
      <c r="G45" s="420">
        <v>0</v>
      </c>
      <c r="H45" s="699">
        <f t="shared" si="0"/>
        <v>0</v>
      </c>
    </row>
    <row r="46" spans="1:8" s="34" customFormat="1" x14ac:dyDescent="0.25">
      <c r="A46" s="35"/>
      <c r="B46" s="583"/>
      <c r="C46" s="423"/>
      <c r="D46" s="150"/>
      <c r="E46" s="424"/>
      <c r="F46" s="95"/>
      <c r="G46" s="420"/>
      <c r="H46" s="699"/>
    </row>
    <row r="47" spans="1:8" s="34" customFormat="1" ht="90" x14ac:dyDescent="0.25">
      <c r="A47" s="35"/>
      <c r="B47" s="579">
        <v>9</v>
      </c>
      <c r="C47" s="423"/>
      <c r="D47" s="150" t="s">
        <v>480</v>
      </c>
      <c r="E47" s="424" t="s">
        <v>579</v>
      </c>
      <c r="F47" s="95">
        <f>F41*2</f>
        <v>10</v>
      </c>
      <c r="G47" s="420">
        <v>0</v>
      </c>
      <c r="H47" s="699">
        <f t="shared" si="0"/>
        <v>0</v>
      </c>
    </row>
    <row r="48" spans="1:8" s="34" customFormat="1" x14ac:dyDescent="0.25">
      <c r="A48" s="35"/>
      <c r="B48" s="581"/>
      <c r="C48" s="423"/>
      <c r="D48" s="150"/>
      <c r="E48" s="424"/>
      <c r="F48" s="95"/>
      <c r="G48" s="420"/>
      <c r="H48" s="699"/>
    </row>
    <row r="49" spans="1:8" s="34" customFormat="1" ht="90" x14ac:dyDescent="0.25">
      <c r="A49" s="35"/>
      <c r="B49" s="579">
        <v>10</v>
      </c>
      <c r="C49" s="423"/>
      <c r="D49" s="150" t="s">
        <v>481</v>
      </c>
      <c r="E49" s="424" t="s">
        <v>512</v>
      </c>
      <c r="F49" s="95">
        <f>F47/2</f>
        <v>5</v>
      </c>
      <c r="G49" s="420">
        <v>0</v>
      </c>
      <c r="H49" s="699">
        <f t="shared" si="0"/>
        <v>0</v>
      </c>
    </row>
    <row r="50" spans="1:8" s="34" customFormat="1" x14ac:dyDescent="0.25">
      <c r="A50" s="35"/>
      <c r="B50" s="583"/>
      <c r="C50" s="423"/>
      <c r="D50" s="150"/>
      <c r="E50" s="424"/>
      <c r="F50" s="95"/>
      <c r="G50" s="420"/>
      <c r="H50" s="699"/>
    </row>
    <row r="51" spans="1:8" s="34" customFormat="1" ht="90" x14ac:dyDescent="0.25">
      <c r="A51" s="35"/>
      <c r="B51" s="579">
        <v>11</v>
      </c>
      <c r="C51" s="423"/>
      <c r="D51" s="150" t="s">
        <v>206</v>
      </c>
      <c r="E51" s="424" t="s">
        <v>571</v>
      </c>
      <c r="F51" s="95">
        <f>F49*4</f>
        <v>20</v>
      </c>
      <c r="G51" s="420">
        <v>0</v>
      </c>
      <c r="H51" s="699">
        <f t="shared" si="0"/>
        <v>0</v>
      </c>
    </row>
    <row r="52" spans="1:8" s="34" customFormat="1" x14ac:dyDescent="0.25">
      <c r="A52" s="35"/>
      <c r="B52" s="581"/>
      <c r="C52" s="423"/>
      <c r="D52" s="150"/>
      <c r="E52" s="424"/>
      <c r="F52" s="95"/>
      <c r="G52" s="420"/>
      <c r="H52" s="699"/>
    </row>
    <row r="53" spans="1:8" s="34" customFormat="1" ht="90" x14ac:dyDescent="0.25">
      <c r="A53" s="35"/>
      <c r="B53" s="579">
        <v>12</v>
      </c>
      <c r="C53" s="423"/>
      <c r="D53" s="150" t="s">
        <v>207</v>
      </c>
      <c r="E53" s="424" t="s">
        <v>579</v>
      </c>
      <c r="F53" s="95">
        <f>F51/2</f>
        <v>10</v>
      </c>
      <c r="G53" s="420">
        <v>0</v>
      </c>
      <c r="H53" s="699">
        <f t="shared" si="0"/>
        <v>0</v>
      </c>
    </row>
    <row r="54" spans="1:8" s="34" customFormat="1" x14ac:dyDescent="0.25">
      <c r="A54" s="35"/>
      <c r="B54" s="583"/>
      <c r="C54" s="423"/>
      <c r="D54" s="150"/>
      <c r="E54" s="424"/>
      <c r="F54" s="95"/>
      <c r="G54" s="420"/>
      <c r="H54" s="699"/>
    </row>
    <row r="55" spans="1:8" s="34" customFormat="1" ht="90" x14ac:dyDescent="0.25">
      <c r="A55" s="35"/>
      <c r="B55" s="579">
        <v>13</v>
      </c>
      <c r="C55" s="423"/>
      <c r="D55" s="150" t="s">
        <v>208</v>
      </c>
      <c r="E55" s="424" t="s">
        <v>512</v>
      </c>
      <c r="F55" s="95">
        <f>F53/2</f>
        <v>5</v>
      </c>
      <c r="G55" s="420">
        <v>0</v>
      </c>
      <c r="H55" s="699">
        <f t="shared" si="0"/>
        <v>0</v>
      </c>
    </row>
    <row r="56" spans="1:8" s="34" customFormat="1" x14ac:dyDescent="0.25">
      <c r="A56" s="35"/>
      <c r="B56" s="581"/>
      <c r="C56" s="423"/>
      <c r="D56" s="150"/>
      <c r="E56" s="424"/>
      <c r="F56" s="95"/>
      <c r="G56" s="420"/>
      <c r="H56" s="699"/>
    </row>
    <row r="57" spans="1:8" s="34" customFormat="1" ht="126" x14ac:dyDescent="0.25">
      <c r="A57" s="35"/>
      <c r="B57" s="579">
        <v>14</v>
      </c>
      <c r="C57" s="423"/>
      <c r="D57" s="150" t="s">
        <v>482</v>
      </c>
      <c r="E57" s="424" t="s">
        <v>579</v>
      </c>
      <c r="F57" s="95">
        <f>F55*2</f>
        <v>10</v>
      </c>
      <c r="G57" s="420">
        <v>0</v>
      </c>
      <c r="H57" s="699">
        <f t="shared" si="0"/>
        <v>0</v>
      </c>
    </row>
    <row r="58" spans="1:8" s="34" customFormat="1" x14ac:dyDescent="0.25">
      <c r="A58" s="35"/>
      <c r="B58" s="583"/>
      <c r="C58" s="423"/>
      <c r="D58" s="150"/>
      <c r="E58" s="424"/>
      <c r="F58" s="95"/>
      <c r="G58" s="420"/>
      <c r="H58" s="699"/>
    </row>
    <row r="59" spans="1:8" s="34" customFormat="1" ht="72" x14ac:dyDescent="0.25">
      <c r="A59" s="35"/>
      <c r="B59" s="579">
        <v>15</v>
      </c>
      <c r="C59" s="423"/>
      <c r="D59" s="150" t="s">
        <v>587</v>
      </c>
      <c r="E59" s="424" t="s">
        <v>147</v>
      </c>
      <c r="F59" s="95">
        <f>'1. Preliminaries'!F269*3</f>
        <v>15</v>
      </c>
      <c r="G59" s="420">
        <v>0</v>
      </c>
      <c r="H59" s="699">
        <f t="shared" si="0"/>
        <v>0</v>
      </c>
    </row>
    <row r="60" spans="1:8" s="34" customFormat="1" x14ac:dyDescent="0.25">
      <c r="A60" s="35"/>
      <c r="B60" s="581"/>
      <c r="C60" s="423"/>
      <c r="D60" s="150"/>
      <c r="E60" s="424"/>
      <c r="F60" s="95"/>
      <c r="G60" s="420"/>
      <c r="H60" s="699"/>
    </row>
    <row r="61" spans="1:8" s="34" customFormat="1" ht="72" x14ac:dyDescent="0.25">
      <c r="A61" s="35"/>
      <c r="B61" s="579">
        <v>16</v>
      </c>
      <c r="C61" s="423"/>
      <c r="D61" s="150" t="s">
        <v>209</v>
      </c>
      <c r="E61" s="424" t="s">
        <v>571</v>
      </c>
      <c r="F61" s="95">
        <f>F55*4</f>
        <v>20</v>
      </c>
      <c r="G61" s="420">
        <v>0</v>
      </c>
      <c r="H61" s="699">
        <f t="shared" si="0"/>
        <v>0</v>
      </c>
    </row>
    <row r="62" spans="1:8" s="34" customFormat="1" x14ac:dyDescent="0.25">
      <c r="A62" s="35"/>
      <c r="B62" s="583"/>
      <c r="C62" s="423"/>
      <c r="D62" s="150"/>
      <c r="E62" s="424"/>
      <c r="F62" s="95"/>
      <c r="G62" s="420"/>
      <c r="H62" s="699"/>
    </row>
    <row r="63" spans="1:8" s="34" customFormat="1" ht="72" x14ac:dyDescent="0.25">
      <c r="A63" s="35"/>
      <c r="B63" s="579">
        <v>17</v>
      </c>
      <c r="C63" s="423"/>
      <c r="D63" s="150" t="s">
        <v>210</v>
      </c>
      <c r="E63" s="424" t="s">
        <v>512</v>
      </c>
      <c r="F63" s="95">
        <f>F55</f>
        <v>5</v>
      </c>
      <c r="G63" s="420">
        <v>0</v>
      </c>
      <c r="H63" s="699">
        <f t="shared" si="0"/>
        <v>0</v>
      </c>
    </row>
    <row r="64" spans="1:8" s="34" customFormat="1" x14ac:dyDescent="0.25">
      <c r="A64" s="35"/>
      <c r="B64" s="581"/>
      <c r="C64" s="423"/>
      <c r="D64" s="150"/>
      <c r="E64" s="424"/>
      <c r="F64" s="95"/>
      <c r="G64" s="420"/>
      <c r="H64" s="699"/>
    </row>
    <row r="65" spans="1:8" s="34" customFormat="1" ht="54" x14ac:dyDescent="0.25">
      <c r="B65" s="579">
        <v>18</v>
      </c>
      <c r="C65" s="426"/>
      <c r="D65" s="427" t="s">
        <v>211</v>
      </c>
      <c r="E65" s="424" t="s">
        <v>571</v>
      </c>
      <c r="F65" s="95">
        <f>F63*4</f>
        <v>20</v>
      </c>
      <c r="G65" s="420">
        <v>0</v>
      </c>
      <c r="H65" s="707">
        <f t="shared" si="0"/>
        <v>0</v>
      </c>
    </row>
    <row r="66" spans="1:8" s="34" customFormat="1" x14ac:dyDescent="0.25">
      <c r="B66" s="583"/>
      <c r="C66" s="426"/>
      <c r="D66" s="427"/>
      <c r="E66" s="424"/>
      <c r="F66" s="95"/>
      <c r="G66" s="420"/>
      <c r="H66" s="707"/>
    </row>
    <row r="67" spans="1:8" s="34" customFormat="1" ht="72.75" x14ac:dyDescent="0.25">
      <c r="B67" s="579">
        <v>19</v>
      </c>
      <c r="C67" s="426"/>
      <c r="D67" s="427" t="s">
        <v>212</v>
      </c>
      <c r="E67" s="424" t="s">
        <v>512</v>
      </c>
      <c r="F67" s="95">
        <f>F63</f>
        <v>5</v>
      </c>
      <c r="G67" s="420">
        <v>0</v>
      </c>
      <c r="H67" s="707">
        <f t="shared" si="0"/>
        <v>0</v>
      </c>
    </row>
    <row r="68" spans="1:8" s="34" customFormat="1" x14ac:dyDescent="0.25">
      <c r="A68" s="35"/>
      <c r="B68" s="581"/>
      <c r="C68" s="423"/>
      <c r="D68" s="150"/>
      <c r="E68" s="424"/>
      <c r="F68" s="95"/>
      <c r="G68" s="420"/>
      <c r="H68" s="699"/>
    </row>
    <row r="69" spans="1:8" s="34" customFormat="1" ht="72" x14ac:dyDescent="0.25">
      <c r="A69" s="35"/>
      <c r="B69" s="579">
        <v>20</v>
      </c>
      <c r="C69" s="423"/>
      <c r="D69" s="150" t="s">
        <v>213</v>
      </c>
      <c r="E69" s="424" t="s">
        <v>37</v>
      </c>
      <c r="F69" s="95">
        <f>F67*12</f>
        <v>60</v>
      </c>
      <c r="G69" s="420">
        <v>0</v>
      </c>
      <c r="H69" s="699">
        <f t="shared" ref="H69:H101" si="1">G69*F69</f>
        <v>0</v>
      </c>
    </row>
    <row r="70" spans="1:8" s="34" customFormat="1" x14ac:dyDescent="0.25">
      <c r="A70" s="35"/>
      <c r="B70" s="583"/>
      <c r="C70" s="423"/>
      <c r="D70" s="150"/>
      <c r="E70" s="424"/>
      <c r="F70" s="95"/>
      <c r="G70" s="420"/>
      <c r="H70" s="699"/>
    </row>
    <row r="71" spans="1:8" s="34" customFormat="1" ht="54" x14ac:dyDescent="0.25">
      <c r="A71" s="35"/>
      <c r="B71" s="579">
        <v>21</v>
      </c>
      <c r="C71" s="423"/>
      <c r="D71" s="150" t="s">
        <v>214</v>
      </c>
      <c r="E71" s="424" t="s">
        <v>579</v>
      </c>
      <c r="F71" s="95">
        <f>F67*2</f>
        <v>10</v>
      </c>
      <c r="G71" s="420">
        <v>0</v>
      </c>
      <c r="H71" s="699">
        <f t="shared" si="1"/>
        <v>0</v>
      </c>
    </row>
    <row r="72" spans="1:8" s="34" customFormat="1" x14ac:dyDescent="0.25">
      <c r="A72" s="35"/>
      <c r="B72" s="581"/>
      <c r="C72" s="423"/>
      <c r="D72" s="150"/>
      <c r="E72" s="424"/>
      <c r="F72" s="95"/>
      <c r="G72" s="420"/>
      <c r="H72" s="699"/>
    </row>
    <row r="73" spans="1:8" s="34" customFormat="1" ht="72" x14ac:dyDescent="0.25">
      <c r="A73" s="35"/>
      <c r="B73" s="579">
        <v>22</v>
      </c>
      <c r="C73" s="423"/>
      <c r="D73" s="150" t="s">
        <v>215</v>
      </c>
      <c r="E73" s="424" t="s">
        <v>37</v>
      </c>
      <c r="F73" s="95">
        <f>F69</f>
        <v>60</v>
      </c>
      <c r="G73" s="420">
        <v>0</v>
      </c>
      <c r="H73" s="699">
        <f t="shared" si="1"/>
        <v>0</v>
      </c>
    </row>
    <row r="74" spans="1:8" s="34" customFormat="1" x14ac:dyDescent="0.25">
      <c r="A74" s="35"/>
      <c r="B74" s="583"/>
      <c r="C74" s="423"/>
      <c r="D74" s="150"/>
      <c r="E74" s="424"/>
      <c r="F74" s="95"/>
      <c r="G74" s="420"/>
      <c r="H74" s="699"/>
    </row>
    <row r="75" spans="1:8" s="34" customFormat="1" ht="36" x14ac:dyDescent="0.25">
      <c r="A75" s="35"/>
      <c r="B75" s="579">
        <v>23</v>
      </c>
      <c r="C75" s="423"/>
      <c r="D75" s="150" t="s">
        <v>216</v>
      </c>
      <c r="E75" s="424" t="s">
        <v>37</v>
      </c>
      <c r="F75" s="95">
        <f>F73</f>
        <v>60</v>
      </c>
      <c r="G75" s="420">
        <v>0</v>
      </c>
      <c r="H75" s="699">
        <f t="shared" si="1"/>
        <v>0</v>
      </c>
    </row>
    <row r="76" spans="1:8" s="34" customFormat="1" x14ac:dyDescent="0.25">
      <c r="A76" s="35"/>
      <c r="B76" s="581"/>
      <c r="C76" s="423"/>
      <c r="D76" s="150"/>
      <c r="E76" s="424"/>
      <c r="F76" s="95"/>
      <c r="G76" s="420"/>
      <c r="H76" s="699"/>
    </row>
    <row r="77" spans="1:8" s="34" customFormat="1" ht="36" x14ac:dyDescent="0.25">
      <c r="A77" s="35"/>
      <c r="B77" s="579">
        <v>24</v>
      </c>
      <c r="C77" s="423"/>
      <c r="D77" s="150" t="s">
        <v>217</v>
      </c>
      <c r="E77" s="424" t="s">
        <v>512</v>
      </c>
      <c r="F77" s="95">
        <f>F75/12</f>
        <v>5</v>
      </c>
      <c r="G77" s="420">
        <v>0</v>
      </c>
      <c r="H77" s="699">
        <f t="shared" si="1"/>
        <v>0</v>
      </c>
    </row>
    <row r="78" spans="1:8" s="34" customFormat="1" x14ac:dyDescent="0.25">
      <c r="A78" s="35"/>
      <c r="B78" s="583"/>
      <c r="C78" s="498"/>
      <c r="D78" s="431"/>
      <c r="E78" s="499"/>
      <c r="F78" s="631"/>
      <c r="G78" s="420"/>
      <c r="H78" s="699"/>
    </row>
    <row r="79" spans="1:8" s="34" customFormat="1" ht="54" x14ac:dyDescent="0.25">
      <c r="A79" s="35"/>
      <c r="B79" s="579">
        <v>25</v>
      </c>
      <c r="C79" s="423"/>
      <c r="D79" s="150" t="s">
        <v>483</v>
      </c>
      <c r="E79" s="424" t="s">
        <v>571</v>
      </c>
      <c r="F79" s="95">
        <f>F77*4</f>
        <v>20</v>
      </c>
      <c r="G79" s="420">
        <v>0</v>
      </c>
      <c r="H79" s="699">
        <f>G79*F79</f>
        <v>0</v>
      </c>
    </row>
    <row r="80" spans="1:8" s="34" customFormat="1" x14ac:dyDescent="0.25">
      <c r="A80" s="35"/>
      <c r="B80" s="581"/>
      <c r="C80" s="423"/>
      <c r="D80" s="150"/>
      <c r="E80" s="424"/>
      <c r="F80" s="95"/>
      <c r="G80" s="420"/>
      <c r="H80" s="699"/>
    </row>
    <row r="81" spans="1:8" s="34" customFormat="1" ht="54" x14ac:dyDescent="0.25">
      <c r="A81" s="35"/>
      <c r="B81" s="579">
        <v>26</v>
      </c>
      <c r="C81" s="423"/>
      <c r="D81" s="150" t="s">
        <v>487</v>
      </c>
      <c r="E81" s="424" t="s">
        <v>512</v>
      </c>
      <c r="F81" s="95">
        <f>F77</f>
        <v>5</v>
      </c>
      <c r="G81" s="420">
        <v>0</v>
      </c>
      <c r="H81" s="699">
        <f t="shared" si="1"/>
        <v>0</v>
      </c>
    </row>
    <row r="82" spans="1:8" s="34" customFormat="1" x14ac:dyDescent="0.25">
      <c r="A82" s="35"/>
      <c r="B82" s="583"/>
      <c r="C82" s="423"/>
      <c r="D82" s="150"/>
      <c r="E82" s="424"/>
      <c r="F82" s="95"/>
      <c r="G82" s="420"/>
      <c r="H82" s="699"/>
    </row>
    <row r="83" spans="1:8" s="34" customFormat="1" ht="36" x14ac:dyDescent="0.25">
      <c r="A83" s="35"/>
      <c r="B83" s="579">
        <v>27</v>
      </c>
      <c r="C83" s="423"/>
      <c r="D83" s="150" t="s">
        <v>581</v>
      </c>
      <c r="E83" s="424" t="s">
        <v>147</v>
      </c>
      <c r="F83" s="95">
        <f>F81*3</f>
        <v>15</v>
      </c>
      <c r="G83" s="420">
        <v>0</v>
      </c>
      <c r="H83" s="699">
        <f t="shared" si="1"/>
        <v>0</v>
      </c>
    </row>
    <row r="84" spans="1:8" s="34" customFormat="1" x14ac:dyDescent="0.25">
      <c r="A84" s="35"/>
      <c r="B84" s="581"/>
      <c r="C84" s="423"/>
      <c r="D84" s="150"/>
      <c r="E84" s="424"/>
      <c r="F84" s="95"/>
      <c r="G84" s="420"/>
      <c r="H84" s="699"/>
    </row>
    <row r="85" spans="1:8" s="34" customFormat="1" ht="36" x14ac:dyDescent="0.25">
      <c r="A85" s="35"/>
      <c r="B85" s="579">
        <v>28</v>
      </c>
      <c r="C85" s="423"/>
      <c r="D85" s="150" t="s">
        <v>488</v>
      </c>
      <c r="E85" s="424" t="s">
        <v>512</v>
      </c>
      <c r="F85" s="95">
        <f>F81</f>
        <v>5</v>
      </c>
      <c r="G85" s="420">
        <v>0</v>
      </c>
      <c r="H85" s="699">
        <f t="shared" si="1"/>
        <v>0</v>
      </c>
    </row>
    <row r="86" spans="1:8" s="34" customFormat="1" x14ac:dyDescent="0.25">
      <c r="A86" s="35"/>
      <c r="B86" s="583"/>
      <c r="C86" s="423"/>
      <c r="D86" s="150"/>
      <c r="E86" s="424"/>
      <c r="F86" s="95"/>
      <c r="G86" s="420"/>
      <c r="H86" s="699"/>
    </row>
    <row r="87" spans="1:8" s="34" customFormat="1" ht="36" x14ac:dyDescent="0.25">
      <c r="A87" s="35"/>
      <c r="B87" s="579">
        <v>29</v>
      </c>
      <c r="C87" s="423"/>
      <c r="D87" s="150" t="s">
        <v>582</v>
      </c>
      <c r="E87" s="424" t="s">
        <v>580</v>
      </c>
      <c r="F87" s="95">
        <f>F83</f>
        <v>15</v>
      </c>
      <c r="G87" s="420">
        <v>0</v>
      </c>
      <c r="H87" s="699">
        <f t="shared" si="1"/>
        <v>0</v>
      </c>
    </row>
    <row r="88" spans="1:8" s="34" customFormat="1" x14ac:dyDescent="0.25">
      <c r="A88" s="35"/>
      <c r="B88" s="581"/>
      <c r="C88" s="423"/>
      <c r="D88" s="150"/>
      <c r="E88" s="424"/>
      <c r="F88" s="95"/>
      <c r="G88" s="420"/>
      <c r="H88" s="699"/>
    </row>
    <row r="89" spans="1:8" s="34" customFormat="1" ht="36" x14ac:dyDescent="0.25">
      <c r="A89" s="35"/>
      <c r="B89" s="579">
        <v>30</v>
      </c>
      <c r="C89" s="423"/>
      <c r="D89" s="150" t="s">
        <v>489</v>
      </c>
      <c r="E89" s="424" t="s">
        <v>512</v>
      </c>
      <c r="F89" s="95">
        <f>F85</f>
        <v>5</v>
      </c>
      <c r="G89" s="420">
        <v>0</v>
      </c>
      <c r="H89" s="699">
        <f t="shared" si="1"/>
        <v>0</v>
      </c>
    </row>
    <row r="90" spans="1:8" s="34" customFormat="1" x14ac:dyDescent="0.25">
      <c r="A90" s="35"/>
      <c r="B90" s="583"/>
      <c r="C90" s="423"/>
      <c r="D90" s="150"/>
      <c r="E90" s="424"/>
      <c r="F90" s="95"/>
      <c r="G90" s="420"/>
      <c r="H90" s="699"/>
    </row>
    <row r="91" spans="1:8" s="34" customFormat="1" ht="54" x14ac:dyDescent="0.25">
      <c r="A91" s="35"/>
      <c r="B91" s="579">
        <v>31</v>
      </c>
      <c r="C91" s="423"/>
      <c r="D91" s="150" t="s">
        <v>583</v>
      </c>
      <c r="E91" s="424" t="s">
        <v>147</v>
      </c>
      <c r="F91" s="95">
        <f>F87</f>
        <v>15</v>
      </c>
      <c r="G91" s="420">
        <v>0</v>
      </c>
      <c r="H91" s="699">
        <f t="shared" si="1"/>
        <v>0</v>
      </c>
    </row>
    <row r="92" spans="1:8" s="34" customFormat="1" x14ac:dyDescent="0.25">
      <c r="A92" s="35"/>
      <c r="B92" s="581"/>
      <c r="C92" s="423"/>
      <c r="D92" s="150"/>
      <c r="E92" s="424"/>
      <c r="F92" s="95"/>
      <c r="G92" s="420"/>
      <c r="H92" s="699"/>
    </row>
    <row r="93" spans="1:8" s="34" customFormat="1" ht="54" x14ac:dyDescent="0.25">
      <c r="A93" s="35"/>
      <c r="B93" s="579">
        <v>32</v>
      </c>
      <c r="C93" s="423"/>
      <c r="D93" s="150" t="s">
        <v>484</v>
      </c>
      <c r="E93" s="424" t="s">
        <v>512</v>
      </c>
      <c r="F93" s="95">
        <f>F89</f>
        <v>5</v>
      </c>
      <c r="G93" s="420">
        <v>0</v>
      </c>
      <c r="H93" s="699">
        <f t="shared" si="1"/>
        <v>0</v>
      </c>
    </row>
    <row r="94" spans="1:8" s="34" customFormat="1" x14ac:dyDescent="0.25">
      <c r="A94" s="35"/>
      <c r="B94" s="583"/>
      <c r="C94" s="423"/>
      <c r="D94" s="150"/>
      <c r="E94" s="424"/>
      <c r="F94" s="95"/>
      <c r="G94" s="420"/>
      <c r="H94" s="699"/>
    </row>
    <row r="95" spans="1:8" s="34" customFormat="1" ht="54" x14ac:dyDescent="0.25">
      <c r="A95" s="35"/>
      <c r="B95" s="579">
        <v>33</v>
      </c>
      <c r="C95" s="423"/>
      <c r="D95" s="150" t="s">
        <v>584</v>
      </c>
      <c r="E95" s="424" t="s">
        <v>147</v>
      </c>
      <c r="F95" s="95">
        <f>F91</f>
        <v>15</v>
      </c>
      <c r="G95" s="420">
        <v>0</v>
      </c>
      <c r="H95" s="699">
        <f t="shared" si="1"/>
        <v>0</v>
      </c>
    </row>
    <row r="96" spans="1:8" s="34" customFormat="1" x14ac:dyDescent="0.25">
      <c r="A96" s="35"/>
      <c r="B96" s="581"/>
      <c r="C96" s="423"/>
      <c r="D96" s="150"/>
      <c r="E96" s="424"/>
      <c r="F96" s="95"/>
      <c r="G96" s="420"/>
      <c r="H96" s="699"/>
    </row>
    <row r="97" spans="1:8" s="34" customFormat="1" ht="54" x14ac:dyDescent="0.25">
      <c r="A97" s="35"/>
      <c r="B97" s="579">
        <v>34</v>
      </c>
      <c r="C97" s="423"/>
      <c r="D97" s="150" t="s">
        <v>485</v>
      </c>
      <c r="E97" s="424" t="s">
        <v>512</v>
      </c>
      <c r="F97" s="95">
        <f>F93</f>
        <v>5</v>
      </c>
      <c r="G97" s="420">
        <v>0</v>
      </c>
      <c r="H97" s="699">
        <f t="shared" si="1"/>
        <v>0</v>
      </c>
    </row>
    <row r="98" spans="1:8" s="34" customFormat="1" x14ac:dyDescent="0.25">
      <c r="A98" s="35"/>
      <c r="B98" s="583"/>
      <c r="C98" s="498"/>
      <c r="D98" s="431"/>
      <c r="E98" s="499"/>
      <c r="F98" s="631"/>
      <c r="G98" s="420"/>
      <c r="H98" s="699"/>
    </row>
    <row r="99" spans="1:8" s="34" customFormat="1" ht="54" x14ac:dyDescent="0.25">
      <c r="A99" s="35"/>
      <c r="B99" s="579">
        <v>35</v>
      </c>
      <c r="C99" s="423"/>
      <c r="D99" s="150" t="s">
        <v>585</v>
      </c>
      <c r="E99" s="424" t="s">
        <v>147</v>
      </c>
      <c r="F99" s="95">
        <f>F95</f>
        <v>15</v>
      </c>
      <c r="G99" s="420">
        <v>0</v>
      </c>
      <c r="H99" s="699">
        <f t="shared" si="1"/>
        <v>0</v>
      </c>
    </row>
    <row r="100" spans="1:8" s="34" customFormat="1" x14ac:dyDescent="0.25">
      <c r="A100" s="35"/>
      <c r="B100" s="581"/>
      <c r="C100" s="423"/>
      <c r="D100" s="150"/>
      <c r="E100" s="424"/>
      <c r="F100" s="95"/>
      <c r="G100" s="420"/>
      <c r="H100" s="699"/>
    </row>
    <row r="101" spans="1:8" s="34" customFormat="1" ht="54" x14ac:dyDescent="0.25">
      <c r="A101" s="35"/>
      <c r="B101" s="579">
        <v>36</v>
      </c>
      <c r="C101" s="423"/>
      <c r="D101" s="150" t="s">
        <v>218</v>
      </c>
      <c r="E101" s="424" t="s">
        <v>512</v>
      </c>
      <c r="F101" s="95">
        <f>F97</f>
        <v>5</v>
      </c>
      <c r="G101" s="420">
        <v>0</v>
      </c>
      <c r="H101" s="699">
        <f t="shared" si="1"/>
        <v>0</v>
      </c>
    </row>
    <row r="102" spans="1:8" s="34" customFormat="1" x14ac:dyDescent="0.25">
      <c r="A102" s="35"/>
      <c r="B102" s="583"/>
      <c r="C102" s="498"/>
      <c r="D102" s="431"/>
      <c r="E102" s="499"/>
      <c r="F102" s="631"/>
      <c r="G102" s="420"/>
      <c r="H102" s="699"/>
    </row>
    <row r="103" spans="1:8" s="34" customFormat="1" ht="54" x14ac:dyDescent="0.25">
      <c r="A103" s="35"/>
      <c r="B103" s="579">
        <v>37</v>
      </c>
      <c r="C103" s="423"/>
      <c r="D103" s="150" t="s">
        <v>586</v>
      </c>
      <c r="E103" s="424" t="s">
        <v>580</v>
      </c>
      <c r="F103" s="95">
        <f>F99</f>
        <v>15</v>
      </c>
      <c r="G103" s="420">
        <v>0</v>
      </c>
      <c r="H103" s="699">
        <f>G103*F103</f>
        <v>0</v>
      </c>
    </row>
    <row r="104" spans="1:8" s="34" customFormat="1" x14ac:dyDescent="0.25">
      <c r="A104" s="35"/>
      <c r="B104" s="581"/>
      <c r="C104" s="423"/>
      <c r="D104" s="150"/>
      <c r="E104" s="424"/>
      <c r="F104" s="95"/>
      <c r="G104" s="420"/>
      <c r="H104" s="699"/>
    </row>
    <row r="105" spans="1:8" s="34" customFormat="1" ht="54" x14ac:dyDescent="0.25">
      <c r="A105" s="35"/>
      <c r="B105" s="579">
        <v>38</v>
      </c>
      <c r="C105" s="423"/>
      <c r="D105" s="150" t="s">
        <v>219</v>
      </c>
      <c r="E105" s="424" t="s">
        <v>512</v>
      </c>
      <c r="F105" s="95">
        <f>F101</f>
        <v>5</v>
      </c>
      <c r="G105" s="420">
        <v>0</v>
      </c>
      <c r="H105" s="699">
        <f>G105*F105</f>
        <v>0</v>
      </c>
    </row>
    <row r="106" spans="1:8" s="34" customFormat="1" x14ac:dyDescent="0.25">
      <c r="A106" s="35"/>
      <c r="B106" s="583"/>
      <c r="C106" s="423"/>
      <c r="D106" s="150"/>
      <c r="E106" s="424"/>
      <c r="F106" s="95"/>
      <c r="G106" s="420"/>
      <c r="H106" s="699"/>
    </row>
    <row r="107" spans="1:8" s="34" customFormat="1" ht="90" x14ac:dyDescent="0.25">
      <c r="A107" s="35"/>
      <c r="B107" s="579">
        <v>39</v>
      </c>
      <c r="C107" s="423"/>
      <c r="D107" s="150" t="s">
        <v>220</v>
      </c>
      <c r="E107" s="424" t="s">
        <v>571</v>
      </c>
      <c r="F107" s="95">
        <f>F101*4</f>
        <v>20</v>
      </c>
      <c r="G107" s="420">
        <v>0</v>
      </c>
      <c r="H107" s="699">
        <f>G107*F107</f>
        <v>0</v>
      </c>
    </row>
    <row r="108" spans="1:8" s="34" customFormat="1" x14ac:dyDescent="0.25">
      <c r="A108" s="35"/>
      <c r="B108" s="581"/>
      <c r="C108" s="498"/>
      <c r="D108" s="431"/>
      <c r="E108" s="499"/>
      <c r="F108" s="631"/>
      <c r="G108" s="420"/>
      <c r="H108" s="699"/>
    </row>
    <row r="109" spans="1:8" s="34" customFormat="1" ht="162" x14ac:dyDescent="0.25">
      <c r="A109" s="35"/>
      <c r="B109" s="579">
        <v>40</v>
      </c>
      <c r="C109" s="423"/>
      <c r="D109" s="150" t="s">
        <v>221</v>
      </c>
      <c r="E109" s="424" t="s">
        <v>571</v>
      </c>
      <c r="F109" s="95">
        <f>F107</f>
        <v>20</v>
      </c>
      <c r="G109" s="420">
        <v>0</v>
      </c>
      <c r="H109" s="699">
        <f>G109*F109</f>
        <v>0</v>
      </c>
    </row>
    <row r="110" spans="1:8" s="34" customFormat="1" x14ac:dyDescent="0.25">
      <c r="A110" s="35"/>
      <c r="B110" s="583"/>
      <c r="C110" s="423"/>
      <c r="D110" s="150"/>
      <c r="E110" s="424"/>
      <c r="F110" s="95"/>
      <c r="G110" s="420"/>
      <c r="H110" s="699"/>
    </row>
    <row r="111" spans="1:8" s="34" customFormat="1" ht="144" x14ac:dyDescent="0.25">
      <c r="A111" s="35"/>
      <c r="B111" s="579">
        <v>41</v>
      </c>
      <c r="C111" s="423"/>
      <c r="D111" s="150" t="s">
        <v>222</v>
      </c>
      <c r="E111" s="424" t="s">
        <v>571</v>
      </c>
      <c r="F111" s="95">
        <f>F109</f>
        <v>20</v>
      </c>
      <c r="G111" s="420">
        <v>0</v>
      </c>
      <c r="H111" s="699">
        <f>G111*F111</f>
        <v>0</v>
      </c>
    </row>
    <row r="112" spans="1:8" s="34" customFormat="1" x14ac:dyDescent="0.25">
      <c r="A112" s="35"/>
      <c r="B112" s="581"/>
      <c r="C112" s="423"/>
      <c r="D112" s="428"/>
      <c r="E112" s="424"/>
      <c r="F112" s="95"/>
      <c r="G112" s="420"/>
      <c r="H112" s="699"/>
    </row>
    <row r="113" spans="1:8" s="34" customFormat="1" ht="198" x14ac:dyDescent="0.25">
      <c r="A113" s="35"/>
      <c r="B113" s="579">
        <v>42</v>
      </c>
      <c r="C113" s="423"/>
      <c r="D113" s="150" t="s">
        <v>223</v>
      </c>
      <c r="E113" s="424" t="s">
        <v>571</v>
      </c>
      <c r="F113" s="95">
        <f>F111</f>
        <v>20</v>
      </c>
      <c r="G113" s="420">
        <v>0</v>
      </c>
      <c r="H113" s="699">
        <f>G113*F113</f>
        <v>0</v>
      </c>
    </row>
    <row r="114" spans="1:8" s="34" customFormat="1" x14ac:dyDescent="0.25">
      <c r="A114" s="35"/>
      <c r="B114" s="583"/>
      <c r="C114" s="498"/>
      <c r="D114" s="431"/>
      <c r="E114" s="499"/>
      <c r="F114" s="631"/>
      <c r="G114" s="420"/>
      <c r="H114" s="699"/>
    </row>
    <row r="115" spans="1:8" s="34" customFormat="1" ht="36" x14ac:dyDescent="0.25">
      <c r="A115" s="35"/>
      <c r="B115" s="579">
        <v>43</v>
      </c>
      <c r="C115" s="423"/>
      <c r="D115" s="150" t="s">
        <v>597</v>
      </c>
      <c r="E115" s="424" t="s">
        <v>579</v>
      </c>
      <c r="F115" s="95">
        <f>F113/2</f>
        <v>10</v>
      </c>
      <c r="G115" s="420">
        <v>0</v>
      </c>
      <c r="H115" s="699">
        <f>F115*G115</f>
        <v>0</v>
      </c>
    </row>
    <row r="116" spans="1:8" s="34" customFormat="1" x14ac:dyDescent="0.25">
      <c r="A116" s="35"/>
      <c r="B116" s="581"/>
      <c r="C116" s="429"/>
      <c r="D116" s="431"/>
      <c r="E116" s="430"/>
      <c r="F116" s="662"/>
      <c r="G116" s="420"/>
      <c r="H116" s="699"/>
    </row>
    <row r="117" spans="1:8" s="34" customFormat="1" x14ac:dyDescent="0.25">
      <c r="A117" s="35"/>
      <c r="B117" s="579">
        <v>44</v>
      </c>
      <c r="C117" s="423"/>
      <c r="D117" s="150" t="s">
        <v>593</v>
      </c>
      <c r="E117" s="424" t="s">
        <v>571</v>
      </c>
      <c r="F117" s="95">
        <v>20</v>
      </c>
      <c r="G117" s="420">
        <v>0</v>
      </c>
      <c r="H117" s="699">
        <f>G117*F117</f>
        <v>0</v>
      </c>
    </row>
    <row r="118" spans="1:8" s="34" customFormat="1" x14ac:dyDescent="0.25">
      <c r="A118" s="35"/>
      <c r="B118" s="583"/>
      <c r="C118" s="429"/>
      <c r="D118" s="431"/>
      <c r="E118" s="430"/>
      <c r="F118" s="662"/>
      <c r="G118" s="420"/>
      <c r="H118" s="699"/>
    </row>
    <row r="119" spans="1:8" s="34" customFormat="1" x14ac:dyDescent="0.25">
      <c r="A119" s="35"/>
      <c r="B119" s="579">
        <v>45</v>
      </c>
      <c r="C119" s="584"/>
      <c r="D119" s="431" t="s">
        <v>486</v>
      </c>
      <c r="E119" s="585" t="s">
        <v>512</v>
      </c>
      <c r="F119" s="276">
        <f>F105</f>
        <v>5</v>
      </c>
      <c r="G119" s="420">
        <v>0</v>
      </c>
      <c r="H119" s="699">
        <f>G119*F119</f>
        <v>0</v>
      </c>
    </row>
    <row r="120" spans="1:8" s="34" customFormat="1" x14ac:dyDescent="0.25">
      <c r="A120" s="35"/>
      <c r="B120" s="581"/>
      <c r="C120" s="423"/>
      <c r="D120" s="150"/>
      <c r="E120" s="424"/>
      <c r="F120" s="95"/>
      <c r="G120" s="420"/>
      <c r="H120" s="699"/>
    </row>
    <row r="121" spans="1:8" s="34" customFormat="1" ht="54" x14ac:dyDescent="0.25">
      <c r="A121" s="35"/>
      <c r="B121" s="579">
        <v>46</v>
      </c>
      <c r="C121" s="423"/>
      <c r="D121" s="150" t="s">
        <v>224</v>
      </c>
      <c r="E121" s="424" t="s">
        <v>37</v>
      </c>
      <c r="F121" s="95">
        <f>F117</f>
        <v>20</v>
      </c>
      <c r="G121" s="420">
        <v>0</v>
      </c>
      <c r="H121" s="699">
        <f>G121*F121</f>
        <v>0</v>
      </c>
    </row>
    <row r="122" spans="1:8" s="34" customFormat="1" x14ac:dyDescent="0.25">
      <c r="A122" s="35"/>
      <c r="B122" s="583"/>
      <c r="C122" s="423"/>
      <c r="D122" s="150"/>
      <c r="E122" s="424"/>
      <c r="F122" s="95"/>
      <c r="G122" s="420"/>
      <c r="H122" s="699"/>
    </row>
    <row r="123" spans="1:8" s="34" customFormat="1" ht="54" x14ac:dyDescent="0.25">
      <c r="A123" s="35"/>
      <c r="B123" s="579">
        <v>47</v>
      </c>
      <c r="C123" s="423"/>
      <c r="D123" s="150" t="s">
        <v>225</v>
      </c>
      <c r="E123" s="424" t="s">
        <v>579</v>
      </c>
      <c r="F123" s="95">
        <f>F119*2</f>
        <v>10</v>
      </c>
      <c r="G123" s="420">
        <v>0</v>
      </c>
      <c r="H123" s="699">
        <f>G123*F123</f>
        <v>0</v>
      </c>
    </row>
    <row r="124" spans="1:8" s="34" customFormat="1" x14ac:dyDescent="0.25">
      <c r="A124" s="35"/>
      <c r="B124" s="581"/>
      <c r="C124" s="423"/>
      <c r="D124" s="150"/>
      <c r="E124" s="424"/>
      <c r="F124" s="95"/>
      <c r="G124" s="420"/>
      <c r="H124" s="699"/>
    </row>
    <row r="125" spans="1:8" s="34" customFormat="1" x14ac:dyDescent="0.25">
      <c r="A125" s="35"/>
      <c r="B125" s="579">
        <v>48</v>
      </c>
      <c r="C125" s="423"/>
      <c r="D125" s="150"/>
      <c r="E125" s="424"/>
      <c r="F125" s="95"/>
      <c r="G125" s="420">
        <v>0</v>
      </c>
      <c r="H125" s="699"/>
    </row>
    <row r="126" spans="1:8" s="34" customFormat="1" x14ac:dyDescent="0.25">
      <c r="A126" s="35"/>
      <c r="B126" s="583"/>
      <c r="C126" s="423"/>
      <c r="D126" s="150"/>
      <c r="E126" s="424"/>
      <c r="F126" s="95"/>
      <c r="G126" s="420"/>
      <c r="H126" s="699"/>
    </row>
    <row r="127" spans="1:8" s="34" customFormat="1" ht="54" x14ac:dyDescent="0.25">
      <c r="A127" s="35"/>
      <c r="B127" s="579">
        <v>49</v>
      </c>
      <c r="C127" s="423"/>
      <c r="D127" s="150" t="s">
        <v>226</v>
      </c>
      <c r="E127" s="424" t="s">
        <v>37</v>
      </c>
      <c r="F127" s="95">
        <f>F121</f>
        <v>20</v>
      </c>
      <c r="G127" s="420">
        <v>0</v>
      </c>
      <c r="H127" s="699">
        <f>G127*F127</f>
        <v>0</v>
      </c>
    </row>
    <row r="128" spans="1:8" s="34" customFormat="1" x14ac:dyDescent="0.25">
      <c r="A128" s="35"/>
      <c r="B128" s="581"/>
      <c r="C128" s="423"/>
      <c r="D128" s="150"/>
      <c r="E128" s="424"/>
      <c r="F128" s="95"/>
      <c r="G128" s="420"/>
      <c r="H128" s="699"/>
    </row>
    <row r="129" spans="1:8" s="34" customFormat="1" ht="54" x14ac:dyDescent="0.25">
      <c r="A129" s="35"/>
      <c r="B129" s="579">
        <v>50</v>
      </c>
      <c r="C129" s="423"/>
      <c r="D129" s="150" t="s">
        <v>227</v>
      </c>
      <c r="E129" s="424" t="s">
        <v>571</v>
      </c>
      <c r="F129" s="95">
        <f>F119*4</f>
        <v>20</v>
      </c>
      <c r="G129" s="420">
        <v>0</v>
      </c>
      <c r="H129" s="699">
        <f>G129*F129</f>
        <v>0</v>
      </c>
    </row>
    <row r="130" spans="1:8" s="34" customFormat="1" x14ac:dyDescent="0.25">
      <c r="A130" s="35"/>
      <c r="B130" s="583"/>
      <c r="C130" s="423"/>
      <c r="D130" s="150"/>
      <c r="E130" s="424"/>
      <c r="F130" s="95"/>
      <c r="G130" s="420"/>
      <c r="H130" s="699"/>
    </row>
    <row r="131" spans="1:8" s="34" customFormat="1" ht="72" x14ac:dyDescent="0.25">
      <c r="A131" s="35"/>
      <c r="B131" s="579">
        <v>51</v>
      </c>
      <c r="C131" s="423"/>
      <c r="D131" s="150" t="s">
        <v>228</v>
      </c>
      <c r="E131" s="424" t="s">
        <v>512</v>
      </c>
      <c r="F131" s="95">
        <f>F119</f>
        <v>5</v>
      </c>
      <c r="G131" s="420">
        <v>0</v>
      </c>
      <c r="H131" s="699">
        <f>G131*F131</f>
        <v>0</v>
      </c>
    </row>
    <row r="132" spans="1:8" s="34" customFormat="1" x14ac:dyDescent="0.25">
      <c r="A132" s="35"/>
      <c r="B132" s="581"/>
      <c r="C132" s="423"/>
      <c r="D132" s="150"/>
      <c r="E132" s="424"/>
      <c r="F132" s="95"/>
      <c r="G132" s="420"/>
      <c r="H132" s="699"/>
    </row>
    <row r="133" spans="1:8" s="34" customFormat="1" ht="54" x14ac:dyDescent="0.25">
      <c r="A133" s="35"/>
      <c r="B133" s="579">
        <v>52</v>
      </c>
      <c r="C133" s="423"/>
      <c r="D133" s="150" t="s">
        <v>229</v>
      </c>
      <c r="E133" s="424" t="s">
        <v>37</v>
      </c>
      <c r="F133" s="95">
        <f>F131*12</f>
        <v>60</v>
      </c>
      <c r="G133" s="420">
        <v>0</v>
      </c>
      <c r="H133" s="699">
        <f>G133*F133</f>
        <v>0</v>
      </c>
    </row>
    <row r="134" spans="1:8" s="34" customFormat="1" x14ac:dyDescent="0.25">
      <c r="A134" s="35"/>
      <c r="B134" s="583"/>
      <c r="C134" s="423"/>
      <c r="D134" s="150"/>
      <c r="E134" s="424"/>
      <c r="F134" s="95"/>
      <c r="G134" s="420"/>
      <c r="H134" s="699"/>
    </row>
    <row r="135" spans="1:8" s="34" customFormat="1" ht="54" x14ac:dyDescent="0.25">
      <c r="A135" s="35"/>
      <c r="B135" s="579">
        <v>53</v>
      </c>
      <c r="C135" s="423"/>
      <c r="D135" s="150" t="s">
        <v>230</v>
      </c>
      <c r="E135" s="424" t="s">
        <v>512</v>
      </c>
      <c r="F135" s="95">
        <f>F131</f>
        <v>5</v>
      </c>
      <c r="G135" s="420">
        <v>0</v>
      </c>
      <c r="H135" s="699">
        <f>G135*F135</f>
        <v>0</v>
      </c>
    </row>
    <row r="136" spans="1:8" s="34" customFormat="1" x14ac:dyDescent="0.25">
      <c r="A136" s="35"/>
      <c r="B136" s="581"/>
      <c r="C136" s="423"/>
      <c r="D136" s="150"/>
      <c r="E136" s="424"/>
      <c r="F136" s="95"/>
      <c r="G136" s="420"/>
      <c r="H136" s="699"/>
    </row>
    <row r="137" spans="1:8" s="34" customFormat="1" ht="54" x14ac:dyDescent="0.25">
      <c r="A137" s="35"/>
      <c r="B137" s="579">
        <v>54</v>
      </c>
      <c r="C137" s="423"/>
      <c r="D137" s="150" t="s">
        <v>231</v>
      </c>
      <c r="E137" s="424" t="s">
        <v>579</v>
      </c>
      <c r="F137" s="95">
        <f>F135*2</f>
        <v>10</v>
      </c>
      <c r="G137" s="420">
        <v>0</v>
      </c>
      <c r="H137" s="699">
        <f>G137*F137</f>
        <v>0</v>
      </c>
    </row>
    <row r="138" spans="1:8" s="34" customFormat="1" x14ac:dyDescent="0.25">
      <c r="A138" s="35"/>
      <c r="B138" s="583"/>
      <c r="C138" s="423"/>
      <c r="D138" s="150"/>
      <c r="E138" s="424"/>
      <c r="F138" s="95"/>
      <c r="G138" s="420"/>
      <c r="H138" s="699"/>
    </row>
    <row r="139" spans="1:8" s="34" customFormat="1" ht="108" x14ac:dyDescent="0.25">
      <c r="A139" s="35"/>
      <c r="B139" s="579">
        <v>55</v>
      </c>
      <c r="C139" s="423"/>
      <c r="D139" s="150" t="s">
        <v>232</v>
      </c>
      <c r="E139" s="424" t="s">
        <v>579</v>
      </c>
      <c r="F139" s="95">
        <f>F137</f>
        <v>10</v>
      </c>
      <c r="G139" s="420">
        <v>0</v>
      </c>
      <c r="H139" s="699">
        <f>G139*F139</f>
        <v>0</v>
      </c>
    </row>
    <row r="140" spans="1:8" s="34" customFormat="1" x14ac:dyDescent="0.25">
      <c r="A140" s="35"/>
      <c r="B140" s="581"/>
      <c r="C140" s="423"/>
      <c r="D140" s="150"/>
      <c r="E140" s="424"/>
      <c r="F140" s="95"/>
      <c r="G140" s="420"/>
      <c r="H140" s="699"/>
    </row>
    <row r="141" spans="1:8" s="34" customFormat="1" ht="72" x14ac:dyDescent="0.25">
      <c r="A141" s="35"/>
      <c r="B141" s="579">
        <v>56</v>
      </c>
      <c r="C141" s="423"/>
      <c r="D141" s="150" t="s">
        <v>233</v>
      </c>
      <c r="E141" s="424" t="s">
        <v>571</v>
      </c>
      <c r="F141" s="95">
        <f>F135*4</f>
        <v>20</v>
      </c>
      <c r="G141" s="420">
        <v>0</v>
      </c>
      <c r="H141" s="699">
        <f>G141*F141</f>
        <v>0</v>
      </c>
    </row>
    <row r="142" spans="1:8" s="34" customFormat="1" x14ac:dyDescent="0.25">
      <c r="A142" s="35"/>
      <c r="B142" s="583"/>
      <c r="C142" s="423"/>
      <c r="D142" s="150"/>
      <c r="E142" s="424"/>
      <c r="F142" s="95"/>
      <c r="G142" s="420"/>
      <c r="H142" s="699"/>
    </row>
    <row r="143" spans="1:8" s="34" customFormat="1" ht="72" x14ac:dyDescent="0.25">
      <c r="A143" s="35"/>
      <c r="B143" s="579">
        <v>57</v>
      </c>
      <c r="C143" s="423"/>
      <c r="D143" s="150" t="s">
        <v>234</v>
      </c>
      <c r="E143" s="424" t="s">
        <v>512</v>
      </c>
      <c r="F143" s="95">
        <f>F135</f>
        <v>5</v>
      </c>
      <c r="G143" s="420">
        <v>0</v>
      </c>
      <c r="H143" s="699">
        <f>G143*F143</f>
        <v>0</v>
      </c>
    </row>
    <row r="144" spans="1:8" s="34" customFormat="1" x14ac:dyDescent="0.25">
      <c r="A144" s="35"/>
      <c r="B144" s="579"/>
      <c r="C144" s="423"/>
      <c r="D144" s="150"/>
      <c r="E144" s="424"/>
      <c r="F144" s="95"/>
      <c r="G144" s="586"/>
      <c r="H144" s="699"/>
    </row>
    <row r="145" spans="2:9" ht="18.75" thickBot="1" x14ac:dyDescent="0.3">
      <c r="B145" s="11"/>
      <c r="C145" s="23"/>
      <c r="D145" s="725" t="s">
        <v>155</v>
      </c>
      <c r="E145" s="726"/>
      <c r="F145" s="726"/>
      <c r="G145" s="727"/>
      <c r="H145" s="694">
        <f>SUM(H7:H144)</f>
        <v>0</v>
      </c>
      <c r="I145" s="12"/>
    </row>
    <row r="146" spans="2:9" ht="18.75" thickTop="1" x14ac:dyDescent="0.25">
      <c r="B146" s="13"/>
      <c r="C146" s="13"/>
      <c r="D146" s="14"/>
      <c r="E146" s="15"/>
      <c r="F146" s="19"/>
      <c r="G146" s="368"/>
      <c r="H146" s="695"/>
    </row>
  </sheetData>
  <mergeCells count="1">
    <mergeCell ref="D145:G145"/>
  </mergeCells>
  <pageMargins left="0.7" right="0.7" top="0.75" bottom="0.75" header="0.3" footer="0.3"/>
  <pageSetup paperSize="9" scale="4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H76"/>
  <sheetViews>
    <sheetView showGridLines="0" view="pageBreakPreview" zoomScale="70" zoomScaleNormal="60" zoomScaleSheetLayoutView="70" workbookViewId="0">
      <pane ySplit="5" topLeftCell="A58" activePane="bottomLeft" state="frozen"/>
      <selection activeCell="G268" sqref="G1:G1048576"/>
      <selection pane="bottomLeft" activeCell="D31" sqref="D31"/>
    </sheetView>
  </sheetViews>
  <sheetFormatPr defaultColWidth="9.7109375" defaultRowHeight="18" x14ac:dyDescent="0.25"/>
  <cols>
    <col min="1" max="1" width="1.7109375" style="2" customWidth="1"/>
    <col min="2" max="2" width="8.140625" style="1" customWidth="1"/>
    <col min="3" max="3" width="15.5703125" style="1" customWidth="1"/>
    <col min="4" max="4" width="75.42578125" style="1" customWidth="1"/>
    <col min="5" max="5" width="16.85546875" style="1" customWidth="1"/>
    <col min="6" max="6" width="20.5703125" style="20" customWidth="1"/>
    <col min="7" max="7" width="17.85546875" style="369" customWidth="1"/>
    <col min="8" max="8" width="22.42578125" style="696" customWidth="1"/>
    <col min="9" max="16384" width="9.7109375" style="1"/>
  </cols>
  <sheetData>
    <row r="2" spans="2:8" s="5" customFormat="1" ht="20.25" customHeight="1" x14ac:dyDescent="0.25">
      <c r="B2" s="279" t="s">
        <v>204</v>
      </c>
      <c r="C2" s="21"/>
      <c r="D2" s="39"/>
      <c r="E2" s="39"/>
      <c r="F2" s="163"/>
      <c r="G2" s="357"/>
      <c r="H2" s="697"/>
    </row>
    <row r="3" spans="2:8" s="8" customFormat="1" ht="22.5" customHeight="1" x14ac:dyDescent="0.25">
      <c r="B3" s="280" t="s">
        <v>19</v>
      </c>
      <c r="C3" s="22"/>
      <c r="D3" s="41"/>
      <c r="E3" s="41"/>
      <c r="F3" s="163"/>
      <c r="G3" s="358"/>
      <c r="H3" s="698"/>
    </row>
    <row r="4" spans="2:8" s="8" customFormat="1" x14ac:dyDescent="0.25">
      <c r="B4" s="281" t="s">
        <v>0</v>
      </c>
      <c r="C4" s="22"/>
      <c r="D4" s="41"/>
      <c r="E4" s="41"/>
      <c r="F4" s="163"/>
      <c r="G4" s="358"/>
      <c r="H4" s="698"/>
    </row>
    <row r="5" spans="2:8" ht="35.25" customHeight="1" thickBot="1" x14ac:dyDescent="0.3">
      <c r="B5" s="16" t="s">
        <v>20</v>
      </c>
      <c r="C5" s="16" t="s">
        <v>21</v>
      </c>
      <c r="D5" s="16" t="s">
        <v>1</v>
      </c>
      <c r="E5" s="17" t="s">
        <v>22</v>
      </c>
      <c r="F5" s="18" t="s">
        <v>23</v>
      </c>
      <c r="G5" s="360" t="s">
        <v>24</v>
      </c>
      <c r="H5" s="688" t="s">
        <v>30</v>
      </c>
    </row>
    <row r="6" spans="2:8" ht="12.95" customHeight="1" x14ac:dyDescent="0.25">
      <c r="B6" s="99"/>
      <c r="C6" s="100"/>
      <c r="D6" s="30"/>
      <c r="E6" s="30"/>
      <c r="F6" s="31"/>
      <c r="G6" s="361"/>
      <c r="H6" s="690"/>
    </row>
    <row r="7" spans="2:8" x14ac:dyDescent="0.25">
      <c r="B7" s="99"/>
      <c r="C7" s="100"/>
      <c r="D7" s="247"/>
      <c r="E7" s="30"/>
      <c r="F7" s="31"/>
      <c r="G7" s="361"/>
      <c r="H7" s="690"/>
    </row>
    <row r="8" spans="2:8" x14ac:dyDescent="0.25">
      <c r="B8" s="587"/>
      <c r="C8" s="588"/>
      <c r="D8" s="589" t="s">
        <v>603</v>
      </c>
      <c r="E8" s="590"/>
      <c r="F8" s="661"/>
      <c r="G8" s="591"/>
      <c r="H8" s="690"/>
    </row>
    <row r="9" spans="2:8" x14ac:dyDescent="0.25">
      <c r="B9" s="592"/>
      <c r="C9" s="593"/>
      <c r="D9" s="589" t="s">
        <v>32</v>
      </c>
      <c r="E9" s="594"/>
      <c r="F9" s="676"/>
      <c r="G9" s="595"/>
      <c r="H9" s="690"/>
    </row>
    <row r="10" spans="2:8" x14ac:dyDescent="0.25">
      <c r="B10" s="592"/>
      <c r="C10" s="593"/>
      <c r="D10" s="589"/>
      <c r="E10" s="594"/>
      <c r="F10" s="676"/>
      <c r="G10" s="595"/>
      <c r="H10" s="690"/>
    </row>
    <row r="11" spans="2:8" ht="36" x14ac:dyDescent="0.25">
      <c r="B11" s="592"/>
      <c r="C11" s="593"/>
      <c r="D11" s="589" t="s">
        <v>235</v>
      </c>
      <c r="E11" s="594"/>
      <c r="F11" s="676"/>
      <c r="G11" s="595"/>
      <c r="H11" s="690"/>
    </row>
    <row r="12" spans="2:8" x14ac:dyDescent="0.25">
      <c r="B12" s="592"/>
      <c r="C12" s="593"/>
      <c r="D12" s="589"/>
      <c r="E12" s="594"/>
      <c r="F12" s="676"/>
      <c r="G12" s="382"/>
      <c r="H12" s="690"/>
    </row>
    <row r="13" spans="2:8" x14ac:dyDescent="0.25">
      <c r="B13" s="592"/>
      <c r="C13" s="593"/>
      <c r="D13" s="596" t="s">
        <v>162</v>
      </c>
      <c r="E13" s="594"/>
      <c r="F13" s="676"/>
      <c r="G13" s="382"/>
      <c r="H13" s="690"/>
    </row>
    <row r="14" spans="2:8" x14ac:dyDescent="0.25">
      <c r="B14" s="592"/>
      <c r="C14" s="593"/>
      <c r="D14" s="596"/>
      <c r="E14" s="594"/>
      <c r="F14" s="676"/>
      <c r="G14" s="382"/>
      <c r="H14" s="690"/>
    </row>
    <row r="15" spans="2:8" ht="54" x14ac:dyDescent="0.25">
      <c r="B15" s="592"/>
      <c r="C15" s="593"/>
      <c r="D15" s="101" t="s">
        <v>157</v>
      </c>
      <c r="E15" s="594"/>
      <c r="F15" s="676"/>
      <c r="G15" s="382"/>
      <c r="H15" s="690"/>
    </row>
    <row r="16" spans="2:8" x14ac:dyDescent="0.25">
      <c r="B16" s="597"/>
      <c r="C16" s="598"/>
      <c r="D16" s="103"/>
      <c r="E16" s="599"/>
      <c r="F16" s="677"/>
      <c r="G16" s="382"/>
      <c r="H16" s="690"/>
    </row>
    <row r="17" spans="2:8" x14ac:dyDescent="0.25">
      <c r="B17" s="597"/>
      <c r="C17" s="598"/>
      <c r="D17" s="596" t="s">
        <v>163</v>
      </c>
      <c r="E17" s="599"/>
      <c r="F17" s="677"/>
      <c r="G17" s="382"/>
      <c r="H17" s="690"/>
    </row>
    <row r="18" spans="2:8" x14ac:dyDescent="0.25">
      <c r="B18" s="597"/>
      <c r="C18" s="598"/>
      <c r="D18" s="103"/>
      <c r="E18" s="599"/>
      <c r="F18" s="677"/>
      <c r="G18" s="382"/>
      <c r="H18" s="690"/>
    </row>
    <row r="19" spans="2:8" x14ac:dyDescent="0.25">
      <c r="B19" s="592"/>
      <c r="C19" s="593"/>
      <c r="D19" s="596" t="s">
        <v>166</v>
      </c>
      <c r="E19" s="98"/>
      <c r="F19" s="676"/>
      <c r="G19" s="382"/>
      <c r="H19" s="690"/>
    </row>
    <row r="20" spans="2:8" x14ac:dyDescent="0.25">
      <c r="B20" s="592"/>
      <c r="C20" s="593"/>
      <c r="D20" s="103"/>
      <c r="E20" s="70"/>
      <c r="F20" s="676"/>
      <c r="G20" s="382"/>
      <c r="H20" s="690"/>
    </row>
    <row r="21" spans="2:8" ht="36" x14ac:dyDescent="0.25">
      <c r="B21" s="597"/>
      <c r="C21" s="598"/>
      <c r="D21" s="102" t="s">
        <v>164</v>
      </c>
      <c r="E21" s="45"/>
      <c r="F21" s="95"/>
      <c r="G21" s="382"/>
      <c r="H21" s="690"/>
    </row>
    <row r="22" spans="2:8" x14ac:dyDescent="0.25">
      <c r="B22" s="592"/>
      <c r="C22" s="593"/>
      <c r="D22" s="103"/>
      <c r="E22" s="45"/>
      <c r="F22" s="95"/>
      <c r="G22" s="382"/>
      <c r="H22" s="690"/>
    </row>
    <row r="23" spans="2:8" x14ac:dyDescent="0.25">
      <c r="B23" s="597"/>
      <c r="C23" s="598"/>
      <c r="D23" s="102" t="s">
        <v>165</v>
      </c>
      <c r="E23" s="45"/>
      <c r="F23" s="95"/>
      <c r="G23" s="382"/>
      <c r="H23" s="690"/>
    </row>
    <row r="24" spans="2:8" x14ac:dyDescent="0.25">
      <c r="B24" s="592"/>
      <c r="C24" s="593"/>
      <c r="D24" s="103"/>
      <c r="E24" s="45"/>
      <c r="F24" s="95"/>
      <c r="G24" s="382"/>
      <c r="H24" s="690"/>
    </row>
    <row r="25" spans="2:8" ht="36" x14ac:dyDescent="0.25">
      <c r="B25" s="597"/>
      <c r="C25" s="598"/>
      <c r="D25" s="102" t="s">
        <v>167</v>
      </c>
      <c r="E25" s="45"/>
      <c r="F25" s="95"/>
      <c r="G25" s="382"/>
      <c r="H25" s="690"/>
    </row>
    <row r="26" spans="2:8" x14ac:dyDescent="0.25">
      <c r="B26" s="592"/>
      <c r="C26" s="593"/>
      <c r="D26" s="103"/>
      <c r="E26" s="45"/>
      <c r="F26" s="95"/>
      <c r="G26" s="382"/>
      <c r="H26" s="690"/>
    </row>
    <row r="27" spans="2:8" x14ac:dyDescent="0.25">
      <c r="B27" s="597"/>
      <c r="C27" s="598"/>
      <c r="D27" s="596" t="s">
        <v>158</v>
      </c>
      <c r="E27" s="45"/>
      <c r="F27" s="95"/>
      <c r="G27" s="382"/>
      <c r="H27" s="690"/>
    </row>
    <row r="28" spans="2:8" x14ac:dyDescent="0.25">
      <c r="B28" s="592"/>
      <c r="C28" s="593"/>
      <c r="D28" s="103"/>
      <c r="E28" s="45"/>
      <c r="F28" s="95"/>
      <c r="G28" s="382"/>
      <c r="H28" s="690"/>
    </row>
    <row r="29" spans="2:8" ht="36" x14ac:dyDescent="0.25">
      <c r="B29" s="597"/>
      <c r="C29" s="598"/>
      <c r="D29" s="102" t="s">
        <v>159</v>
      </c>
      <c r="E29" s="45"/>
      <c r="F29" s="95"/>
      <c r="G29" s="382"/>
      <c r="H29" s="690"/>
    </row>
    <row r="30" spans="2:8" x14ac:dyDescent="0.25">
      <c r="B30" s="597"/>
      <c r="C30" s="598"/>
      <c r="D30" s="96" t="s">
        <v>2</v>
      </c>
      <c r="E30" s="45"/>
      <c r="F30" s="95"/>
      <c r="G30" s="382"/>
      <c r="H30" s="690"/>
    </row>
    <row r="31" spans="2:8" x14ac:dyDescent="0.25">
      <c r="B31" s="597"/>
      <c r="C31" s="598"/>
      <c r="D31" s="589" t="s">
        <v>236</v>
      </c>
      <c r="E31" s="45"/>
      <c r="F31" s="95"/>
      <c r="G31" s="382"/>
      <c r="H31" s="690"/>
    </row>
    <row r="32" spans="2:8" x14ac:dyDescent="0.25">
      <c r="B32" s="597"/>
      <c r="C32" s="598"/>
      <c r="D32" s="589"/>
      <c r="E32" s="45"/>
      <c r="F32" s="95"/>
      <c r="G32" s="382"/>
      <c r="H32" s="690"/>
    </row>
    <row r="33" spans="1:8" ht="26.25" x14ac:dyDescent="0.25">
      <c r="A33" s="432"/>
      <c r="B33" s="505"/>
      <c r="C33" s="505"/>
      <c r="D33" s="600" t="s">
        <v>237</v>
      </c>
      <c r="E33" s="355"/>
      <c r="F33" s="662"/>
      <c r="G33" s="382"/>
      <c r="H33" s="690"/>
    </row>
    <row r="34" spans="1:8" x14ac:dyDescent="0.25">
      <c r="A34" s="432"/>
      <c r="B34" s="505"/>
      <c r="C34" s="505"/>
      <c r="D34" s="401"/>
      <c r="E34" s="355"/>
      <c r="F34" s="662"/>
      <c r="G34" s="382"/>
      <c r="H34" s="690"/>
    </row>
    <row r="35" spans="1:8" ht="36" x14ac:dyDescent="0.25">
      <c r="A35" s="432"/>
      <c r="B35" s="601">
        <v>1</v>
      </c>
      <c r="C35" s="505"/>
      <c r="D35" s="332" t="s">
        <v>467</v>
      </c>
      <c r="E35" s="334" t="s">
        <v>37</v>
      </c>
      <c r="F35" s="662">
        <f>'1. Preliminaries'!F269*12</f>
        <v>60</v>
      </c>
      <c r="G35" s="382">
        <v>0</v>
      </c>
      <c r="H35" s="690">
        <f>G35*F35</f>
        <v>0</v>
      </c>
    </row>
    <row r="36" spans="1:8" x14ac:dyDescent="0.25">
      <c r="A36" s="500"/>
      <c r="B36" s="602"/>
      <c r="C36" s="547"/>
      <c r="D36" s="501"/>
      <c r="E36" s="502"/>
      <c r="F36" s="631"/>
      <c r="G36" s="603"/>
      <c r="H36" s="690"/>
    </row>
    <row r="37" spans="1:8" x14ac:dyDescent="0.25">
      <c r="A37" s="432"/>
      <c r="B37" s="601">
        <v>2</v>
      </c>
      <c r="C37" s="505"/>
      <c r="D37" s="332" t="s">
        <v>468</v>
      </c>
      <c r="E37" s="334" t="s">
        <v>37</v>
      </c>
      <c r="F37" s="662">
        <f>F35</f>
        <v>60</v>
      </c>
      <c r="G37" s="382">
        <v>0</v>
      </c>
      <c r="H37" s="690">
        <f>G37*F37</f>
        <v>0</v>
      </c>
    </row>
    <row r="38" spans="1:8" x14ac:dyDescent="0.25">
      <c r="A38" s="500"/>
      <c r="B38" s="602"/>
      <c r="C38" s="547"/>
      <c r="D38" s="501"/>
      <c r="E38" s="502"/>
      <c r="F38" s="631"/>
      <c r="G38" s="603"/>
      <c r="H38" s="690"/>
    </row>
    <row r="39" spans="1:8" ht="36" x14ac:dyDescent="0.25">
      <c r="A39" s="432"/>
      <c r="B39" s="601">
        <v>3</v>
      </c>
      <c r="C39" s="505"/>
      <c r="D39" s="332" t="s">
        <v>469</v>
      </c>
      <c r="E39" s="334" t="s">
        <v>37</v>
      </c>
      <c r="F39" s="662">
        <f>F37</f>
        <v>60</v>
      </c>
      <c r="G39" s="382">
        <v>0</v>
      </c>
      <c r="H39" s="690">
        <f>G39*F39</f>
        <v>0</v>
      </c>
    </row>
    <row r="40" spans="1:8" x14ac:dyDescent="0.25">
      <c r="A40" s="500"/>
      <c r="B40" s="602"/>
      <c r="C40" s="547"/>
      <c r="D40" s="501"/>
      <c r="E40" s="502"/>
      <c r="F40" s="631"/>
      <c r="G40" s="603"/>
      <c r="H40" s="690"/>
    </row>
    <row r="41" spans="1:8" ht="36" x14ac:dyDescent="0.25">
      <c r="A41" s="432"/>
      <c r="B41" s="601">
        <v>4</v>
      </c>
      <c r="C41" s="505"/>
      <c r="D41" s="332" t="s">
        <v>470</v>
      </c>
      <c r="E41" s="334" t="s">
        <v>37</v>
      </c>
      <c r="F41" s="662">
        <f>F39</f>
        <v>60</v>
      </c>
      <c r="G41" s="382">
        <v>0</v>
      </c>
      <c r="H41" s="690">
        <f>G41*F41</f>
        <v>0</v>
      </c>
    </row>
    <row r="42" spans="1:8" x14ac:dyDescent="0.25">
      <c r="A42" s="500"/>
      <c r="B42" s="602"/>
      <c r="C42" s="547"/>
      <c r="D42" s="501"/>
      <c r="E42" s="502"/>
      <c r="F42" s="631"/>
      <c r="G42" s="603"/>
      <c r="H42" s="690"/>
    </row>
    <row r="43" spans="1:8" ht="36" x14ac:dyDescent="0.25">
      <c r="A43" s="432"/>
      <c r="B43" s="601">
        <v>5</v>
      </c>
      <c r="C43" s="505"/>
      <c r="D43" s="401" t="s">
        <v>497</v>
      </c>
      <c r="E43" s="334" t="s">
        <v>37</v>
      </c>
      <c r="F43" s="662">
        <f>F41</f>
        <v>60</v>
      </c>
      <c r="G43" s="382">
        <v>0</v>
      </c>
      <c r="H43" s="690">
        <f>G43*F43</f>
        <v>0</v>
      </c>
    </row>
    <row r="44" spans="1:8" x14ac:dyDescent="0.25">
      <c r="A44" s="432"/>
      <c r="B44" s="602"/>
      <c r="C44" s="505"/>
      <c r="D44" s="401"/>
      <c r="E44" s="502"/>
      <c r="F44" s="631"/>
      <c r="G44" s="603"/>
      <c r="H44" s="690"/>
    </row>
    <row r="45" spans="1:8" ht="36" x14ac:dyDescent="0.25">
      <c r="A45" s="432"/>
      <c r="B45" s="601">
        <v>6</v>
      </c>
      <c r="C45" s="505"/>
      <c r="D45" s="332" t="s">
        <v>496</v>
      </c>
      <c r="E45" s="334" t="s">
        <v>37</v>
      </c>
      <c r="F45" s="662">
        <f>F43</f>
        <v>60</v>
      </c>
      <c r="G45" s="382">
        <v>0</v>
      </c>
      <c r="H45" s="690">
        <f>G45*F45</f>
        <v>0</v>
      </c>
    </row>
    <row r="46" spans="1:8" x14ac:dyDescent="0.25">
      <c r="A46" s="500"/>
      <c r="B46" s="602"/>
      <c r="C46" s="547"/>
      <c r="D46" s="501"/>
      <c r="E46" s="502"/>
      <c r="F46" s="631"/>
      <c r="G46" s="603"/>
      <c r="H46" s="690"/>
    </row>
    <row r="47" spans="1:8" x14ac:dyDescent="0.25">
      <c r="A47" s="432"/>
      <c r="B47" s="601">
        <v>7</v>
      </c>
      <c r="C47" s="505"/>
      <c r="D47" s="332" t="s">
        <v>498</v>
      </c>
      <c r="E47" s="334" t="s">
        <v>37</v>
      </c>
      <c r="F47" s="662">
        <f>F45</f>
        <v>60</v>
      </c>
      <c r="G47" s="382">
        <v>0</v>
      </c>
      <c r="H47" s="690">
        <f>G47*F47</f>
        <v>0</v>
      </c>
    </row>
    <row r="48" spans="1:8" x14ac:dyDescent="0.25">
      <c r="A48" s="432"/>
      <c r="B48" s="602"/>
      <c r="C48" s="505"/>
      <c r="D48" s="332"/>
      <c r="E48" s="502"/>
      <c r="F48" s="631"/>
      <c r="G48" s="603"/>
      <c r="H48" s="690"/>
    </row>
    <row r="49" spans="1:8" x14ac:dyDescent="0.25">
      <c r="A49" s="432"/>
      <c r="B49" s="601">
        <v>8</v>
      </c>
      <c r="C49" s="505"/>
      <c r="D49" s="401" t="s">
        <v>490</v>
      </c>
      <c r="E49" s="334" t="s">
        <v>37</v>
      </c>
      <c r="F49" s="662">
        <f>F47</f>
        <v>60</v>
      </c>
      <c r="G49" s="382">
        <v>0</v>
      </c>
      <c r="H49" s="690">
        <f>G49*F49</f>
        <v>0</v>
      </c>
    </row>
    <row r="50" spans="1:8" x14ac:dyDescent="0.25">
      <c r="A50" s="432"/>
      <c r="B50" s="602"/>
      <c r="C50" s="604"/>
      <c r="D50" s="401"/>
      <c r="E50" s="334"/>
      <c r="F50" s="662"/>
      <c r="G50" s="382"/>
      <c r="H50" s="690"/>
    </row>
    <row r="51" spans="1:8" x14ac:dyDescent="0.25">
      <c r="A51" s="432"/>
      <c r="B51" s="601"/>
      <c r="C51" s="505"/>
      <c r="D51" s="605" t="s">
        <v>238</v>
      </c>
      <c r="E51" s="355"/>
      <c r="F51" s="662"/>
      <c r="G51" s="382"/>
      <c r="H51" s="690"/>
    </row>
    <row r="52" spans="1:8" x14ac:dyDescent="0.25">
      <c r="A52" s="432"/>
      <c r="B52" s="602"/>
      <c r="C52" s="536"/>
      <c r="D52" s="401"/>
      <c r="E52" s="355"/>
      <c r="F52" s="662"/>
      <c r="G52" s="382"/>
      <c r="H52" s="690"/>
    </row>
    <row r="53" spans="1:8" ht="33.75" customHeight="1" x14ac:dyDescent="0.25">
      <c r="A53" s="432"/>
      <c r="B53" s="601">
        <v>9</v>
      </c>
      <c r="C53" s="505"/>
      <c r="D53" s="332" t="s">
        <v>499</v>
      </c>
      <c r="E53" s="334" t="s">
        <v>512</v>
      </c>
      <c r="F53" s="662">
        <f>'1. Preliminaries'!F269</f>
        <v>5</v>
      </c>
      <c r="G53" s="382">
        <v>0</v>
      </c>
      <c r="H53" s="690">
        <f>G53*F53</f>
        <v>0</v>
      </c>
    </row>
    <row r="54" spans="1:8" ht="33.75" customHeight="1" x14ac:dyDescent="0.25">
      <c r="A54" s="432"/>
      <c r="B54" s="602"/>
      <c r="C54" s="505"/>
      <c r="D54" s="332"/>
      <c r="E54" s="334"/>
      <c r="F54" s="662"/>
      <c r="G54" s="382"/>
      <c r="H54" s="690"/>
    </row>
    <row r="55" spans="1:8" x14ac:dyDescent="0.25">
      <c r="A55" s="432"/>
      <c r="B55" s="601">
        <v>10</v>
      </c>
      <c r="C55" s="505"/>
      <c r="D55" s="332" t="s">
        <v>468</v>
      </c>
      <c r="E55" s="334" t="s">
        <v>512</v>
      </c>
      <c r="F55" s="628">
        <f>F53</f>
        <v>5</v>
      </c>
      <c r="G55" s="382">
        <v>0</v>
      </c>
      <c r="H55" s="690">
        <f>G55*F55</f>
        <v>0</v>
      </c>
    </row>
    <row r="56" spans="1:8" x14ac:dyDescent="0.25">
      <c r="A56" s="432"/>
      <c r="B56" s="602"/>
      <c r="C56" s="505"/>
      <c r="D56" s="332"/>
      <c r="E56" s="334"/>
      <c r="F56" s="662"/>
      <c r="G56" s="382"/>
      <c r="H56" s="690"/>
    </row>
    <row r="57" spans="1:8" ht="36" x14ac:dyDescent="0.25">
      <c r="A57" s="432"/>
      <c r="B57" s="601">
        <v>11</v>
      </c>
      <c r="C57" s="505"/>
      <c r="D57" s="332" t="s">
        <v>469</v>
      </c>
      <c r="E57" s="334" t="s">
        <v>512</v>
      </c>
      <c r="F57" s="628">
        <f>F55</f>
        <v>5</v>
      </c>
      <c r="G57" s="382">
        <v>0</v>
      </c>
      <c r="H57" s="690">
        <f>G57*F57</f>
        <v>0</v>
      </c>
    </row>
    <row r="58" spans="1:8" x14ac:dyDescent="0.25">
      <c r="A58" s="432"/>
      <c r="B58" s="602"/>
      <c r="C58" s="505"/>
      <c r="D58" s="332"/>
      <c r="E58" s="334"/>
      <c r="F58" s="662"/>
      <c r="G58" s="382"/>
      <c r="H58" s="690"/>
    </row>
    <row r="59" spans="1:8" ht="36" x14ac:dyDescent="0.25">
      <c r="A59" s="432"/>
      <c r="B59" s="601">
        <v>12</v>
      </c>
      <c r="C59" s="505"/>
      <c r="D59" s="332" t="s">
        <v>470</v>
      </c>
      <c r="E59" s="334" t="s">
        <v>512</v>
      </c>
      <c r="F59" s="628">
        <f>F57</f>
        <v>5</v>
      </c>
      <c r="G59" s="382">
        <v>0</v>
      </c>
      <c r="H59" s="690">
        <f>G59*F59</f>
        <v>0</v>
      </c>
    </row>
    <row r="60" spans="1:8" x14ac:dyDescent="0.25">
      <c r="A60" s="432"/>
      <c r="B60" s="602"/>
      <c r="C60" s="505"/>
      <c r="D60" s="332"/>
      <c r="E60" s="334"/>
      <c r="F60" s="662"/>
      <c r="G60" s="382"/>
      <c r="H60" s="690"/>
    </row>
    <row r="61" spans="1:8" ht="36" x14ac:dyDescent="0.25">
      <c r="A61" s="432"/>
      <c r="B61" s="601">
        <v>13</v>
      </c>
      <c r="C61" s="505"/>
      <c r="D61" s="401" t="s">
        <v>594</v>
      </c>
      <c r="E61" s="334" t="s">
        <v>512</v>
      </c>
      <c r="F61" s="628">
        <f>F59</f>
        <v>5</v>
      </c>
      <c r="G61" s="382">
        <v>0</v>
      </c>
      <c r="H61" s="690">
        <f>G61*F61</f>
        <v>0</v>
      </c>
    </row>
    <row r="62" spans="1:8" x14ac:dyDescent="0.25">
      <c r="A62" s="432"/>
      <c r="B62" s="602"/>
      <c r="C62" s="505"/>
      <c r="D62" s="401"/>
      <c r="E62" s="334"/>
      <c r="F62" s="662"/>
      <c r="G62" s="382"/>
      <c r="H62" s="690"/>
    </row>
    <row r="63" spans="1:8" ht="36" x14ac:dyDescent="0.25">
      <c r="A63" s="432"/>
      <c r="B63" s="601">
        <v>14</v>
      </c>
      <c r="C63" s="505"/>
      <c r="D63" s="332" t="s">
        <v>496</v>
      </c>
      <c r="E63" s="334" t="s">
        <v>512</v>
      </c>
      <c r="F63" s="628">
        <f>F61</f>
        <v>5</v>
      </c>
      <c r="G63" s="382">
        <v>0</v>
      </c>
      <c r="H63" s="690">
        <f>G63*F63</f>
        <v>0</v>
      </c>
    </row>
    <row r="64" spans="1:8" x14ac:dyDescent="0.25">
      <c r="A64" s="432"/>
      <c r="B64" s="602"/>
      <c r="C64" s="505"/>
      <c r="D64" s="332"/>
      <c r="E64" s="334"/>
      <c r="F64" s="662"/>
      <c r="G64" s="382"/>
      <c r="H64" s="690"/>
    </row>
    <row r="65" spans="1:8" x14ac:dyDescent="0.25">
      <c r="A65" s="432"/>
      <c r="B65" s="601">
        <v>15</v>
      </c>
      <c r="C65" s="505"/>
      <c r="D65" s="332" t="s">
        <v>498</v>
      </c>
      <c r="E65" s="334" t="s">
        <v>512</v>
      </c>
      <c r="F65" s="628">
        <f>F63</f>
        <v>5</v>
      </c>
      <c r="G65" s="382">
        <v>0</v>
      </c>
      <c r="H65" s="690">
        <f>G65*F65</f>
        <v>0</v>
      </c>
    </row>
    <row r="66" spans="1:8" x14ac:dyDescent="0.25">
      <c r="A66" s="432"/>
      <c r="B66" s="602"/>
      <c r="C66" s="505"/>
      <c r="D66" s="332"/>
      <c r="E66" s="334"/>
      <c r="F66" s="662"/>
      <c r="G66" s="382"/>
      <c r="H66" s="690"/>
    </row>
    <row r="67" spans="1:8" x14ac:dyDescent="0.25">
      <c r="A67" s="432"/>
      <c r="B67" s="601">
        <v>16</v>
      </c>
      <c r="C67" s="505"/>
      <c r="D67" s="401" t="s">
        <v>490</v>
      </c>
      <c r="E67" s="334" t="s">
        <v>512</v>
      </c>
      <c r="F67" s="628">
        <f>F65</f>
        <v>5</v>
      </c>
      <c r="G67" s="382">
        <v>0</v>
      </c>
      <c r="H67" s="690">
        <f>G67*F67</f>
        <v>0</v>
      </c>
    </row>
    <row r="68" spans="1:8" x14ac:dyDescent="0.25">
      <c r="A68" s="432"/>
      <c r="B68" s="505"/>
      <c r="C68" s="505"/>
      <c r="D68" s="332"/>
      <c r="E68" s="334"/>
      <c r="F68" s="662"/>
      <c r="G68" s="382"/>
      <c r="H68" s="690"/>
    </row>
    <row r="69" spans="1:8" x14ac:dyDescent="0.25">
      <c r="B69" s="545"/>
      <c r="C69" s="97"/>
      <c r="D69" s="96"/>
      <c r="E69" s="283"/>
      <c r="F69" s="95"/>
      <c r="G69" s="546"/>
      <c r="H69" s="690"/>
    </row>
    <row r="70" spans="1:8" x14ac:dyDescent="0.25">
      <c r="B70" s="545"/>
      <c r="C70" s="97"/>
      <c r="D70" s="154" t="s">
        <v>239</v>
      </c>
      <c r="E70" s="283"/>
      <c r="F70" s="95"/>
      <c r="G70" s="546"/>
      <c r="H70" s="699"/>
    </row>
    <row r="71" spans="1:8" x14ac:dyDescent="0.25">
      <c r="B71" s="545"/>
      <c r="C71" s="97"/>
      <c r="D71" s="96"/>
      <c r="E71" s="283"/>
      <c r="F71" s="95"/>
      <c r="G71" s="546"/>
      <c r="H71" s="690"/>
    </row>
    <row r="72" spans="1:8" x14ac:dyDescent="0.25">
      <c r="B72" s="545"/>
      <c r="C72" s="97"/>
      <c r="D72" s="606" t="s">
        <v>240</v>
      </c>
      <c r="E72" s="607" t="s">
        <v>152</v>
      </c>
      <c r="F72" s="95"/>
      <c r="G72" s="546" t="s">
        <v>565</v>
      </c>
      <c r="H72" s="690" t="s">
        <v>565</v>
      </c>
    </row>
    <row r="73" spans="1:8" x14ac:dyDescent="0.25">
      <c r="B73" s="545"/>
      <c r="C73" s="97"/>
      <c r="D73" s="96"/>
      <c r="E73" s="45"/>
      <c r="F73" s="95"/>
      <c r="G73" s="546"/>
      <c r="H73" s="690"/>
    </row>
    <row r="74" spans="1:8" x14ac:dyDescent="0.25">
      <c r="B74" s="545">
        <v>17</v>
      </c>
      <c r="C74" s="97"/>
      <c r="D74" s="96" t="s">
        <v>241</v>
      </c>
      <c r="E74" s="45" t="s">
        <v>147</v>
      </c>
      <c r="F74" s="95">
        <v>1</v>
      </c>
      <c r="G74" s="382">
        <v>0</v>
      </c>
      <c r="H74" s="690" t="s">
        <v>161</v>
      </c>
    </row>
    <row r="75" spans="1:8" x14ac:dyDescent="0.25">
      <c r="A75" s="343"/>
      <c r="B75" s="437"/>
      <c r="C75" s="438"/>
      <c r="D75" s="439"/>
      <c r="E75" s="440"/>
      <c r="F75" s="663"/>
      <c r="G75" s="441"/>
      <c r="H75" s="703"/>
    </row>
    <row r="76" spans="1:8" ht="18.75" thickBot="1" x14ac:dyDescent="0.3">
      <c r="B76" s="11"/>
      <c r="C76" s="23"/>
      <c r="D76" s="725" t="s">
        <v>155</v>
      </c>
      <c r="E76" s="726"/>
      <c r="F76" s="726"/>
      <c r="G76" s="727"/>
      <c r="H76" s="694">
        <f>SUM(H6:H75)</f>
        <v>0</v>
      </c>
    </row>
  </sheetData>
  <mergeCells count="1">
    <mergeCell ref="D76:G76"/>
  </mergeCells>
  <phoneticPr fontId="37" type="noConversion"/>
  <pageMargins left="0.7" right="0.7" top="0.75" bottom="0.75" header="0.3" footer="0.3"/>
  <pageSetup paperSize="9" scale="4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42"/>
  <sheetViews>
    <sheetView showGridLines="0" view="pageBreakPreview" topLeftCell="A22" zoomScale="70" zoomScaleNormal="60" zoomScaleSheetLayoutView="70" workbookViewId="0">
      <selection activeCell="G268" sqref="G1:G1048576"/>
    </sheetView>
  </sheetViews>
  <sheetFormatPr defaultColWidth="9.7109375" defaultRowHeight="18" x14ac:dyDescent="0.25"/>
  <cols>
    <col min="1" max="1" width="1.7109375" style="2" customWidth="1"/>
    <col min="2" max="2" width="8.140625" style="1" customWidth="1"/>
    <col min="3" max="3" width="27.42578125" style="1" bestFit="1" customWidth="1"/>
    <col min="4" max="4" width="65.85546875" style="1" customWidth="1"/>
    <col min="5" max="5" width="9.5703125" style="1" customWidth="1"/>
    <col min="6" max="6" width="20.5703125" style="20" customWidth="1"/>
    <col min="7" max="7" width="21" style="369" customWidth="1"/>
    <col min="8" max="8" width="22.42578125" style="696" customWidth="1"/>
    <col min="9" max="9" width="1.42578125" style="2" customWidth="1"/>
    <col min="10" max="10" width="1.42578125" style="1" customWidth="1"/>
    <col min="11" max="16384" width="9.7109375" style="1"/>
  </cols>
  <sheetData>
    <row r="1" spans="1:9" ht="23.25" customHeight="1" x14ac:dyDescent="0.25">
      <c r="A1" s="1"/>
      <c r="B1" s="37"/>
      <c r="C1" s="38"/>
      <c r="D1" s="38"/>
      <c r="E1" s="38"/>
      <c r="F1" s="650"/>
      <c r="G1" s="356"/>
      <c r="H1" s="684"/>
    </row>
    <row r="2" spans="1:9" s="5" customFormat="1" ht="20.25" customHeight="1" x14ac:dyDescent="0.25">
      <c r="A2" s="3"/>
      <c r="B2" s="279" t="s">
        <v>204</v>
      </c>
      <c r="C2" s="21"/>
      <c r="D2" s="39"/>
      <c r="E2" s="39"/>
      <c r="F2" s="163"/>
      <c r="G2" s="357"/>
      <c r="H2" s="697"/>
      <c r="I2" s="4"/>
    </row>
    <row r="3" spans="1:9" s="8" customFormat="1" ht="22.5" customHeight="1" x14ac:dyDescent="0.25">
      <c r="A3" s="6"/>
      <c r="B3" s="280" t="s">
        <v>19</v>
      </c>
      <c r="C3" s="22"/>
      <c r="D3" s="41"/>
      <c r="E3" s="41"/>
      <c r="F3" s="163"/>
      <c r="G3" s="358"/>
      <c r="H3" s="698"/>
      <c r="I3" s="7"/>
    </row>
    <row r="4" spans="1:9" s="8" customFormat="1" x14ac:dyDescent="0.25">
      <c r="A4" s="6"/>
      <c r="B4" s="281" t="s">
        <v>0</v>
      </c>
      <c r="C4" s="22"/>
      <c r="D4" s="41"/>
      <c r="E4" s="41"/>
      <c r="F4" s="163"/>
      <c r="G4" s="358"/>
      <c r="H4" s="698"/>
      <c r="I4" s="7"/>
    </row>
    <row r="5" spans="1:9" s="8" customFormat="1" x14ac:dyDescent="0.25">
      <c r="A5" s="6"/>
      <c r="B5" s="282"/>
      <c r="C5" s="22"/>
      <c r="D5" s="41"/>
      <c r="E5" s="41"/>
      <c r="F5" s="163"/>
      <c r="G5" s="358"/>
      <c r="H5" s="698"/>
      <c r="I5" s="7"/>
    </row>
    <row r="6" spans="1:9" ht="18" customHeight="1" x14ac:dyDescent="0.25">
      <c r="B6" s="42"/>
      <c r="C6" s="43"/>
      <c r="D6" s="44"/>
      <c r="E6" s="44"/>
      <c r="F6" s="651"/>
      <c r="G6" s="359"/>
      <c r="H6" s="687"/>
    </row>
    <row r="7" spans="1:9" ht="35.25" customHeight="1" thickBot="1" x14ac:dyDescent="0.3">
      <c r="B7" s="16" t="s">
        <v>20</v>
      </c>
      <c r="C7" s="16" t="s">
        <v>21</v>
      </c>
      <c r="D7" s="16" t="s">
        <v>1</v>
      </c>
      <c r="E7" s="17" t="s">
        <v>22</v>
      </c>
      <c r="F7" s="18" t="s">
        <v>23</v>
      </c>
      <c r="G7" s="360" t="s">
        <v>24</v>
      </c>
      <c r="H7" s="688" t="s">
        <v>30</v>
      </c>
    </row>
    <row r="8" spans="1:9" ht="12.95" customHeight="1" x14ac:dyDescent="0.25">
      <c r="B8" s="99"/>
      <c r="C8" s="100"/>
      <c r="D8" s="30"/>
      <c r="E8" s="30"/>
      <c r="F8" s="31"/>
      <c r="G8" s="361"/>
      <c r="H8" s="690"/>
      <c r="I8" s="1"/>
    </row>
    <row r="9" spans="1:9" ht="24" customHeight="1" x14ac:dyDescent="0.25">
      <c r="B9" s="99"/>
      <c r="C9" s="100"/>
      <c r="D9" s="247"/>
      <c r="E9" s="30"/>
      <c r="F9" s="31"/>
      <c r="G9" s="361"/>
      <c r="H9" s="690"/>
      <c r="I9" s="1"/>
    </row>
    <row r="10" spans="1:9" x14ac:dyDescent="0.25">
      <c r="B10" s="99"/>
      <c r="C10" s="100"/>
      <c r="D10" s="110" t="s">
        <v>604</v>
      </c>
      <c r="E10" s="107"/>
      <c r="F10" s="660"/>
      <c r="G10" s="361"/>
      <c r="H10" s="690"/>
      <c r="I10" s="1"/>
    </row>
    <row r="11" spans="1:9" x14ac:dyDescent="0.25">
      <c r="B11" s="99"/>
      <c r="C11" s="100"/>
      <c r="D11" s="110" t="s">
        <v>32</v>
      </c>
      <c r="E11" s="108"/>
      <c r="F11" s="674"/>
      <c r="G11" s="361"/>
      <c r="H11" s="690"/>
      <c r="I11" s="1"/>
    </row>
    <row r="12" spans="1:9" x14ac:dyDescent="0.25">
      <c r="B12" s="99"/>
      <c r="C12" s="100"/>
      <c r="D12" s="110"/>
      <c r="E12" s="108"/>
      <c r="F12" s="674"/>
      <c r="G12" s="361"/>
      <c r="H12" s="690"/>
      <c r="I12" s="1"/>
    </row>
    <row r="13" spans="1:9" x14ac:dyDescent="0.25">
      <c r="B13" s="99"/>
      <c r="C13" s="100"/>
      <c r="D13" s="110" t="s">
        <v>242</v>
      </c>
      <c r="E13" s="108"/>
      <c r="F13" s="674"/>
      <c r="G13" s="361"/>
      <c r="H13" s="690"/>
      <c r="I13" s="1"/>
    </row>
    <row r="14" spans="1:9" x14ac:dyDescent="0.25">
      <c r="B14" s="99"/>
      <c r="C14" s="100"/>
      <c r="D14" s="110"/>
      <c r="E14" s="108"/>
      <c r="F14" s="674"/>
      <c r="G14" s="361"/>
      <c r="H14" s="690"/>
      <c r="I14" s="1"/>
    </row>
    <row r="15" spans="1:9" x14ac:dyDescent="0.25">
      <c r="B15" s="99"/>
      <c r="C15" s="100"/>
      <c r="D15" s="86" t="s">
        <v>162</v>
      </c>
      <c r="E15" s="108"/>
      <c r="F15" s="674"/>
      <c r="G15" s="361"/>
      <c r="H15" s="690"/>
      <c r="I15" s="1"/>
    </row>
    <row r="16" spans="1:9" x14ac:dyDescent="0.25">
      <c r="B16" s="99"/>
      <c r="C16" s="100"/>
      <c r="D16" s="73"/>
      <c r="E16" s="108"/>
      <c r="F16" s="674"/>
      <c r="G16" s="361"/>
      <c r="H16" s="690"/>
      <c r="I16" s="1"/>
    </row>
    <row r="17" spans="2:9" ht="54" x14ac:dyDescent="0.25">
      <c r="B17" s="99"/>
      <c r="C17" s="100"/>
      <c r="D17" s="87" t="s">
        <v>157</v>
      </c>
      <c r="E17" s="108"/>
      <c r="F17" s="674"/>
      <c r="G17" s="361"/>
      <c r="H17" s="690"/>
      <c r="I17" s="1"/>
    </row>
    <row r="18" spans="2:9" x14ac:dyDescent="0.25">
      <c r="B18" s="99"/>
      <c r="C18" s="100"/>
      <c r="D18" s="73"/>
      <c r="E18" s="109"/>
      <c r="F18" s="675"/>
      <c r="G18" s="361"/>
      <c r="H18" s="690"/>
      <c r="I18" s="1"/>
    </row>
    <row r="19" spans="2:9" x14ac:dyDescent="0.25">
      <c r="B19" s="99"/>
      <c r="C19" s="100"/>
      <c r="D19" s="86" t="s">
        <v>163</v>
      </c>
      <c r="E19" s="109"/>
      <c r="F19" s="675"/>
      <c r="G19" s="361"/>
      <c r="H19" s="690"/>
      <c r="I19" s="1"/>
    </row>
    <row r="20" spans="2:9" x14ac:dyDescent="0.25">
      <c r="B20" s="99"/>
      <c r="C20" s="100"/>
      <c r="D20" s="73"/>
      <c r="E20" s="109"/>
      <c r="F20" s="675"/>
      <c r="G20" s="361"/>
      <c r="H20" s="690"/>
      <c r="I20" s="1"/>
    </row>
    <row r="21" spans="2:9" x14ac:dyDescent="0.25">
      <c r="B21" s="99"/>
      <c r="C21" s="100"/>
      <c r="D21" s="86" t="s">
        <v>166</v>
      </c>
      <c r="E21" s="98"/>
      <c r="F21" s="674"/>
      <c r="G21" s="361"/>
      <c r="H21" s="690"/>
      <c r="I21" s="1"/>
    </row>
    <row r="22" spans="2:9" x14ac:dyDescent="0.25">
      <c r="B22" s="99"/>
      <c r="C22" s="100"/>
      <c r="D22" s="73"/>
      <c r="E22" s="70"/>
      <c r="F22" s="674"/>
      <c r="G22" s="361"/>
      <c r="H22" s="690"/>
      <c r="I22" s="1"/>
    </row>
    <row r="23" spans="2:9" ht="36" x14ac:dyDescent="0.25">
      <c r="B23" s="99"/>
      <c r="C23" s="100"/>
      <c r="D23" s="88" t="s">
        <v>164</v>
      </c>
      <c r="E23" s="45"/>
      <c r="F23" s="95"/>
      <c r="G23" s="361"/>
      <c r="H23" s="690"/>
      <c r="I23" s="1"/>
    </row>
    <row r="24" spans="2:9" x14ac:dyDescent="0.25">
      <c r="B24" s="99"/>
      <c r="C24" s="100"/>
      <c r="D24" s="73"/>
      <c r="E24" s="45"/>
      <c r="F24" s="95"/>
      <c r="G24" s="361"/>
      <c r="H24" s="690"/>
      <c r="I24" s="1"/>
    </row>
    <row r="25" spans="2:9" x14ac:dyDescent="0.25">
      <c r="B25" s="99"/>
      <c r="C25" s="100"/>
      <c r="D25" s="111" t="s">
        <v>165</v>
      </c>
      <c r="E25" s="45"/>
      <c r="F25" s="95"/>
      <c r="G25" s="361"/>
      <c r="H25" s="690"/>
      <c r="I25" s="1"/>
    </row>
    <row r="26" spans="2:9" x14ac:dyDescent="0.25">
      <c r="B26" s="99"/>
      <c r="C26" s="100"/>
      <c r="D26" s="73"/>
      <c r="E26" s="45"/>
      <c r="F26" s="95"/>
      <c r="G26" s="361"/>
      <c r="H26" s="690"/>
      <c r="I26" s="1"/>
    </row>
    <row r="27" spans="2:9" ht="54" x14ac:dyDescent="0.25">
      <c r="B27" s="99"/>
      <c r="C27" s="100"/>
      <c r="D27" s="111" t="s">
        <v>167</v>
      </c>
      <c r="E27" s="45"/>
      <c r="F27" s="95"/>
      <c r="G27" s="361"/>
      <c r="H27" s="690"/>
      <c r="I27" s="1"/>
    </row>
    <row r="28" spans="2:9" x14ac:dyDescent="0.25">
      <c r="B28" s="99"/>
      <c r="C28" s="100"/>
      <c r="D28" s="73"/>
      <c r="E28" s="45"/>
      <c r="F28" s="95"/>
      <c r="G28" s="361"/>
      <c r="H28" s="690"/>
      <c r="I28" s="1"/>
    </row>
    <row r="29" spans="2:9" x14ac:dyDescent="0.25">
      <c r="B29" s="99"/>
      <c r="C29" s="100"/>
      <c r="D29" s="69" t="s">
        <v>158</v>
      </c>
      <c r="E29" s="45"/>
      <c r="F29" s="95"/>
      <c r="G29" s="361"/>
      <c r="H29" s="690"/>
      <c r="I29" s="1"/>
    </row>
    <row r="30" spans="2:9" x14ac:dyDescent="0.25">
      <c r="B30" s="99"/>
      <c r="C30" s="100"/>
      <c r="D30" s="112"/>
      <c r="E30" s="45"/>
      <c r="F30" s="95"/>
      <c r="G30" s="361"/>
      <c r="H30" s="690"/>
      <c r="I30" s="1"/>
    </row>
    <row r="31" spans="2:9" ht="54" x14ac:dyDescent="0.25">
      <c r="B31" s="99"/>
      <c r="C31" s="100"/>
      <c r="D31" s="88" t="s">
        <v>159</v>
      </c>
      <c r="E31" s="45"/>
      <c r="F31" s="95"/>
      <c r="G31" s="361"/>
      <c r="H31" s="690"/>
      <c r="I31" s="1"/>
    </row>
    <row r="32" spans="2:9" x14ac:dyDescent="0.25">
      <c r="B32" s="99"/>
      <c r="C32" s="100"/>
      <c r="D32" s="47"/>
      <c r="E32" s="45"/>
      <c r="F32" s="95"/>
      <c r="G32" s="361"/>
      <c r="H32" s="690"/>
      <c r="I32" s="1"/>
    </row>
    <row r="33" spans="2:9" ht="36" x14ac:dyDescent="0.25">
      <c r="B33" s="99">
        <v>1</v>
      </c>
      <c r="C33" s="100"/>
      <c r="D33" s="47" t="s">
        <v>243</v>
      </c>
      <c r="E33" s="45" t="s">
        <v>512</v>
      </c>
      <c r="F33" s="95">
        <v>5</v>
      </c>
      <c r="G33" s="367">
        <v>0</v>
      </c>
      <c r="H33" s="693">
        <f>G33*F33</f>
        <v>0</v>
      </c>
      <c r="I33" s="1"/>
    </row>
    <row r="34" spans="2:9" x14ac:dyDescent="0.25">
      <c r="B34" s="99"/>
      <c r="C34" s="100"/>
      <c r="D34" s="47"/>
      <c r="E34" s="45"/>
      <c r="F34" s="95"/>
      <c r="G34" s="367"/>
      <c r="H34" s="693"/>
      <c r="I34" s="1"/>
    </row>
    <row r="35" spans="2:9" ht="36" x14ac:dyDescent="0.25">
      <c r="B35" s="99">
        <v>2</v>
      </c>
      <c r="C35" s="100"/>
      <c r="D35" s="83" t="s">
        <v>244</v>
      </c>
      <c r="E35" s="91" t="s">
        <v>37</v>
      </c>
      <c r="F35" s="152">
        <v>60</v>
      </c>
      <c r="G35" s="367">
        <v>0</v>
      </c>
      <c r="H35" s="693">
        <f>G35*F35</f>
        <v>0</v>
      </c>
      <c r="I35" s="1"/>
    </row>
    <row r="36" spans="2:9" x14ac:dyDescent="0.25">
      <c r="B36" s="99"/>
      <c r="C36" s="100"/>
      <c r="D36" s="83"/>
      <c r="E36" s="91"/>
      <c r="F36" s="95"/>
      <c r="G36" s="367"/>
      <c r="H36" s="693"/>
      <c r="I36" s="1"/>
    </row>
    <row r="37" spans="2:9" ht="36" x14ac:dyDescent="0.25">
      <c r="B37" s="99">
        <v>3</v>
      </c>
      <c r="C37" s="100"/>
      <c r="D37" s="47" t="s">
        <v>245</v>
      </c>
      <c r="E37" s="45" t="s">
        <v>512</v>
      </c>
      <c r="F37" s="95">
        <v>5</v>
      </c>
      <c r="G37" s="367">
        <v>0</v>
      </c>
      <c r="H37" s="693">
        <f>G37*F37</f>
        <v>0</v>
      </c>
      <c r="I37" s="1"/>
    </row>
    <row r="38" spans="2:9" x14ac:dyDescent="0.25">
      <c r="B38" s="99"/>
      <c r="C38" s="100"/>
      <c r="D38" s="47"/>
      <c r="E38" s="45"/>
      <c r="F38" s="95"/>
      <c r="G38" s="367"/>
      <c r="H38" s="693"/>
      <c r="I38" s="1"/>
    </row>
    <row r="39" spans="2:9" ht="36" x14ac:dyDescent="0.25">
      <c r="B39" s="99">
        <v>4</v>
      </c>
      <c r="C39" s="100"/>
      <c r="D39" s="83" t="s">
        <v>246</v>
      </c>
      <c r="E39" s="91" t="s">
        <v>37</v>
      </c>
      <c r="F39" s="95">
        <v>60</v>
      </c>
      <c r="G39" s="367">
        <v>0</v>
      </c>
      <c r="H39" s="693">
        <f>G39*F39</f>
        <v>0</v>
      </c>
      <c r="I39" s="1"/>
    </row>
    <row r="40" spans="2:9" x14ac:dyDescent="0.25">
      <c r="B40" s="65"/>
      <c r="C40" s="24"/>
      <c r="D40" s="25"/>
      <c r="E40" s="246"/>
      <c r="F40" s="649"/>
      <c r="G40" s="379"/>
      <c r="H40" s="700"/>
    </row>
    <row r="41" spans="2:9" ht="18.75" thickBot="1" x14ac:dyDescent="0.3">
      <c r="B41" s="11"/>
      <c r="C41" s="23"/>
      <c r="D41" s="725" t="s">
        <v>155</v>
      </c>
      <c r="E41" s="726"/>
      <c r="F41" s="726"/>
      <c r="G41" s="727"/>
      <c r="H41" s="694">
        <f>SUM(H8:H40)</f>
        <v>0</v>
      </c>
      <c r="I41" s="12"/>
    </row>
    <row r="42" spans="2:9" ht="18.75" thickTop="1" x14ac:dyDescent="0.25">
      <c r="B42" s="13"/>
      <c r="C42" s="13"/>
      <c r="D42" s="14"/>
      <c r="E42" s="15"/>
      <c r="F42" s="19"/>
      <c r="G42" s="368"/>
      <c r="H42" s="695"/>
    </row>
  </sheetData>
  <mergeCells count="1">
    <mergeCell ref="D41:G41"/>
  </mergeCells>
  <pageMargins left="0.7" right="0.7" top="0.75" bottom="0.75" header="0.3" footer="0.3"/>
  <pageSetup paperSize="9" scale="49" fitToHeight="0" orientation="portrait"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Summary</vt:lpstr>
      <vt:lpstr>1. Preliminaries</vt:lpstr>
      <vt:lpstr>2. Reactive Maintenance</vt:lpstr>
      <vt:lpstr>3. Fire</vt:lpstr>
      <vt:lpstr>4. Water Treatment</vt:lpstr>
      <vt:lpstr>5. Electrical</vt:lpstr>
      <vt:lpstr>6. HVAC</vt:lpstr>
      <vt:lpstr>7. Generators</vt:lpstr>
      <vt:lpstr>8. Sprinkler</vt:lpstr>
      <vt:lpstr>9. Maintenance Core Team</vt:lpstr>
      <vt:lpstr>10. OH Surveys</vt:lpstr>
      <vt:lpstr>11. Call Centre</vt:lpstr>
      <vt:lpstr>12. Plumbing</vt:lpstr>
      <vt:lpstr>Task Order</vt:lpstr>
      <vt:lpstr>'1. Preliminaries'!Print_Area</vt:lpstr>
      <vt:lpstr>'10. OH Surveys'!Print_Area</vt:lpstr>
      <vt:lpstr>'11. Call Centre'!Print_Area</vt:lpstr>
      <vt:lpstr>'12. Plumbing'!Print_Area</vt:lpstr>
      <vt:lpstr>'2. Reactive Maintenance'!Print_Area</vt:lpstr>
      <vt:lpstr>'3. Fire'!Print_Area</vt:lpstr>
      <vt:lpstr>'4. Water Treatment'!Print_Area</vt:lpstr>
      <vt:lpstr>'5. Electrical'!Print_Area</vt:lpstr>
      <vt:lpstr>'6. HVAC'!Print_Area</vt:lpstr>
      <vt:lpstr>'7. Generators'!Print_Area</vt:lpstr>
      <vt:lpstr>'8. Sprinkler'!Print_Area</vt:lpstr>
      <vt:lpstr>'9. Maintenance Core Team'!Print_Area</vt:lpstr>
      <vt:lpstr>Summary!Print_Area</vt:lpstr>
      <vt:lpstr>Summary!Print_Titles</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Nyiko Mathebula</dc:creator>
  <cp:keywords/>
  <dc:description/>
  <cp:lastModifiedBy>Daniel Njana</cp:lastModifiedBy>
  <cp:revision/>
  <cp:lastPrinted>2024-09-13T10:03:43Z</cp:lastPrinted>
  <dcterms:created xsi:type="dcterms:W3CDTF">2022-01-11T11:37:01Z</dcterms:created>
  <dcterms:modified xsi:type="dcterms:W3CDTF">2025-04-15T16:03:15Z</dcterms:modified>
  <cp:category/>
  <cp:contentStatus/>
</cp:coreProperties>
</file>