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7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NAME\Downloads\"/>
    </mc:Choice>
  </mc:AlternateContent>
  <xr:revisionPtr revIDLastSave="0" documentId="13_ncr:1_{C20D6967-719A-4ADD-A341-E152756CD879}" xr6:coauthVersionLast="45" xr6:coauthVersionMax="45" xr10:uidLastSave="{00000000-0000-0000-0000-000000000000}"/>
  <bookViews>
    <workbookView xWindow="-120" yWindow="-120" windowWidth="20730" windowHeight="11160" xr2:uid="{80B08799-C29B-47BC-A5E7-14DD09E07FD4}"/>
  </bookViews>
  <sheets>
    <sheet name="IWMP 2022-2027 BOQ Unpriced" sheetId="3" r:id="rId1"/>
    <sheet name="IWMP 2022-2027 BOQ Priced" sheetId="2" r:id="rId2"/>
  </sheets>
  <definedNames>
    <definedName name="_xlnm.Print_Area" localSheetId="1">'IWMP 2022-2027 BOQ Priced'!$A$1:$J$58</definedName>
    <definedName name="_xlnm.Print_Area" localSheetId="0">'IWMP 2022-2027 BOQ Unpriced'!$A$1:$H$58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C52" i="3" l="1"/>
  <c r="C51" i="3"/>
  <c r="C50" i="3"/>
  <c r="C49" i="3"/>
  <c r="G52" i="3"/>
  <c r="A44" i="3"/>
  <c r="A32" i="3"/>
  <c r="G35" i="3"/>
  <c r="G51" i="3" s="1"/>
  <c r="A20" i="3"/>
  <c r="A21" i="3" s="1"/>
  <c r="A22" i="3" s="1"/>
  <c r="G23" i="3"/>
  <c r="G50" i="3" s="1"/>
  <c r="A8" i="3"/>
  <c r="G9" i="3"/>
  <c r="G49" i="3" s="1"/>
  <c r="G54" i="3" l="1"/>
  <c r="G67" i="2"/>
  <c r="G55" i="3" l="1"/>
  <c r="G56" i="3" s="1"/>
  <c r="G57" i="3" s="1"/>
  <c r="G58" i="3" s="1"/>
  <c r="I54" i="2"/>
  <c r="I55" i="2" s="1"/>
  <c r="I56" i="2" s="1"/>
  <c r="I57" i="2" s="1"/>
  <c r="H54" i="2"/>
  <c r="C52" i="2"/>
  <c r="C51" i="2"/>
  <c r="C50" i="2"/>
  <c r="C49" i="2"/>
  <c r="F44" i="2"/>
  <c r="G44" i="2" s="1"/>
  <c r="G46" i="2" s="1"/>
  <c r="G52" i="2" s="1"/>
  <c r="A44" i="2"/>
  <c r="I43" i="2"/>
  <c r="I46" i="2" s="1"/>
  <c r="H43" i="2"/>
  <c r="H46" i="2" s="1"/>
  <c r="I35" i="2"/>
  <c r="H35" i="2"/>
  <c r="G32" i="2"/>
  <c r="A32" i="2"/>
  <c r="G31" i="2"/>
  <c r="I23" i="2"/>
  <c r="H23" i="2"/>
  <c r="G22" i="2"/>
  <c r="G21" i="2"/>
  <c r="A21" i="2"/>
  <c r="A22" i="2" s="1"/>
  <c r="G20" i="2"/>
  <c r="A20" i="2"/>
  <c r="G19" i="2"/>
  <c r="G23" i="2" s="1"/>
  <c r="G50" i="2" s="1"/>
  <c r="I9" i="2"/>
  <c r="H9" i="2"/>
  <c r="G8" i="2"/>
  <c r="A8" i="2"/>
  <c r="G7" i="2"/>
  <c r="G35" i="2" l="1"/>
  <c r="G51" i="2" s="1"/>
  <c r="I58" i="2"/>
  <c r="G9" i="2"/>
  <c r="G49" i="2" s="1"/>
  <c r="G54" i="2" s="1"/>
  <c r="H55" i="2"/>
  <c r="H56" i="2" s="1"/>
  <c r="H57" i="2" s="1"/>
  <c r="H58" i="2" s="1"/>
  <c r="G61" i="2" l="1"/>
  <c r="G55" i="2"/>
  <c r="G56" i="2" s="1"/>
  <c r="G57" i="2" s="1"/>
  <c r="G58" i="2" s="1"/>
  <c r="G62" i="2"/>
  <c r="G63" i="2" l="1"/>
</calcChain>
</file>

<file path=xl/sharedStrings.xml><?xml version="1.0" encoding="utf-8"?>
<sst xmlns="http://schemas.openxmlformats.org/spreadsheetml/2006/main" count="192" uniqueCount="77">
  <si>
    <t>SECTION   1 : ENGINEERING SERVICES - PLANNING, STUDIES, INVESTIGATIONS &amp; ASSESSMENTS</t>
  </si>
  <si>
    <t>Golder</t>
  </si>
  <si>
    <t>Bosch</t>
  </si>
  <si>
    <t>C3.4.1</t>
  </si>
  <si>
    <t>Inception, Review &amp; Forecasting</t>
  </si>
  <si>
    <t>R  600 000</t>
  </si>
  <si>
    <t>Item No</t>
  </si>
  <si>
    <t>Payment Ref</t>
  </si>
  <si>
    <t>Description</t>
  </si>
  <si>
    <t>Unit</t>
  </si>
  <si>
    <t>Quantity</t>
  </si>
  <si>
    <t>Rate</t>
  </si>
  <si>
    <t xml:space="preserve">Amount </t>
  </si>
  <si>
    <t>C3.4.2</t>
  </si>
  <si>
    <t>Status Quo / Existing Services / Legislation Review</t>
  </si>
  <si>
    <t>R  200 000</t>
  </si>
  <si>
    <t>C3.4.3</t>
  </si>
  <si>
    <t>Stakeholder Consultation</t>
  </si>
  <si>
    <t>R  100 000</t>
  </si>
  <si>
    <t>C3.4.4</t>
  </si>
  <si>
    <t>Goal Implementation Plans</t>
  </si>
  <si>
    <t>R  500 000</t>
  </si>
  <si>
    <t>ENGINEERING SERVICES</t>
  </si>
  <si>
    <t>C3.4.5</t>
  </si>
  <si>
    <t>Revised Masterplan / Strategy Development</t>
  </si>
  <si>
    <t>R 400 000</t>
  </si>
  <si>
    <t>Planning, Studies, Investigations &amp; Assessments</t>
  </si>
  <si>
    <t>C3.4.6</t>
  </si>
  <si>
    <t>Centralised Collection Round Data Base</t>
  </si>
  <si>
    <t>R  550 000</t>
  </si>
  <si>
    <t>C.3.4.1, PSPA4, PSPB4</t>
  </si>
  <si>
    <t>Sum</t>
  </si>
  <si>
    <t>C3.4.7</t>
  </si>
  <si>
    <t>Compile and deliver final document and copies</t>
  </si>
  <si>
    <t>R 55 000</t>
  </si>
  <si>
    <t>C.3.4.2, PSPA4, PSPC4, PSPD4, PSPF4, PSPG4</t>
  </si>
  <si>
    <t>Status Quo / Existing Services Review</t>
  </si>
  <si>
    <t>C3.4.8</t>
  </si>
  <si>
    <t>PC Sum for purchase of Route Optirmisation Software</t>
  </si>
  <si>
    <t>R 200 000</t>
  </si>
  <si>
    <t>SECTION 1 : TOTAL TO SUMMARY</t>
  </si>
  <si>
    <t>SECTION   2 : PROVISION OF NORMAL ENGINEERING SERVICES</t>
  </si>
  <si>
    <t>NORMAL SERVICES</t>
  </si>
  <si>
    <t>Provide Engineering Services as described in the Scope of Work</t>
  </si>
  <si>
    <t>in respect of all stages:</t>
  </si>
  <si>
    <t>C.3.4.4, PSPA4, PSPB4, PSPC4, PSPE4, PSPF4, PSPG4</t>
  </si>
  <si>
    <t>C.3.4.5, PSPA4 - PSPH4</t>
  </si>
  <si>
    <t>Revised Masterplan / Strategic Development</t>
  </si>
  <si>
    <t>C.3.4.6, PSPC4, PSPD4</t>
  </si>
  <si>
    <t>Centrallised Collection Round Database</t>
  </si>
  <si>
    <t>C.3.4.7</t>
  </si>
  <si>
    <t>Complile &amp; Deliver Final Documents and Copies</t>
  </si>
  <si>
    <t>SECTION 2 : TOTAL TO SUMMARY</t>
  </si>
  <si>
    <t>SECTION   3 : ADDITIONAL SERVICES</t>
  </si>
  <si>
    <t>ADDITIONAL SERVICES</t>
  </si>
  <si>
    <t>C.3.4.3</t>
  </si>
  <si>
    <t>PSPH4</t>
  </si>
  <si>
    <t>Digital Platform</t>
  </si>
  <si>
    <t>SECTION 3 : TOTAL TO SUMMARY</t>
  </si>
  <si>
    <t>SECTION   4 : RECOVERABLE EXPENSES</t>
  </si>
  <si>
    <t>RECOVERABLE EXPENSES</t>
  </si>
  <si>
    <t>PSPC4.2</t>
  </si>
  <si>
    <t>Route Optimisation Modleling Software</t>
  </si>
  <si>
    <t>Prov Sum</t>
  </si>
  <si>
    <t>Overheads, charges &amp; profit on item above</t>
  </si>
  <si>
    <t>%</t>
  </si>
  <si>
    <t>SECTION 4 : TOTAL TO SUMMARY</t>
  </si>
  <si>
    <t>SUMMARY OF BILL OF QUANTITIES</t>
  </si>
  <si>
    <t>SECTION</t>
  </si>
  <si>
    <t>DESCRIPTION</t>
  </si>
  <si>
    <t>SUB-TOTAL SECTIONS PART 1 - PART 4</t>
  </si>
  <si>
    <t>ADD 10% CONTINGENCIES</t>
  </si>
  <si>
    <t>SUB-TOTAL SECTIONS PART 1 - PART 4 INCL. CONTINGINCIES</t>
  </si>
  <si>
    <t>ADD 15% VAT</t>
  </si>
  <si>
    <t>TOTAL CARRIED TO FORM OF OFFER AND ACCEPTANCE</t>
  </si>
  <si>
    <t>Year 1 Expenditure</t>
  </si>
  <si>
    <t>Year 2 Expenditure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</si>
</sst>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164" formatCode="&quot;R&quot;\ #,##0.00"/>
    <numFmt numFmtId="165" formatCode="#\ ###\ ##0"/>
    <numFmt numFmtId="166" formatCode="&quot;R&quot;#,##0.00;[Red]&quot;R&quot;\ \-#,##0.00"/>
    <numFmt numFmtId="167" formatCode="&quot;R&quot;###\ ###\ ##0.00;[Red]&quot;R&quot;\ \-#,##0.00"/>
    <numFmt numFmtId="168" formatCode="[$R-1C09]\ #,##0.00"/>
    <numFmt numFmtId="169" formatCode="&quot;R&quot;###\ ###\ ##0.00"/>
    <numFmt numFmtId="170" formatCode="&quot;R&quot;#,##0.00"/>
  </numFmts>
  <fonts count="5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0"/>
      <color indexed="12"/>
      <name val="Arial"/>
      <family val="2"/>
    </font>
    <font>
      <b/>
      <sz val="10"/>
      <name val="Arial"/>
      <family val="2"/>
    </font>
    <font>
      <i/>
      <sz val="10"/>
      <name val="Arial"/>
      <family val="2"/>
    </font>
  </fonts>
  <fills count="2">
    <fill>
      <patternFill patternType="none"/>
    </fill>
    <fill>
      <patternFill patternType="gray125"/>
    </fill>
  </fills>
  <borders count="45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</borders>
  <cellStyleXfs count="4">
    <xf numFmtId="0" fontId="0" fillId="0" borderId="0"/>
    <xf numFmtId="0" fontId="1" fillId="0" borderId="0"/>
    <xf numFmtId="0" fontId="1" fillId="0" borderId="0" applyProtection="0"/>
    <xf numFmtId="0" fontId="1" fillId="0" borderId="0" applyProtection="0"/>
  </cellStyleXfs>
  <cellXfs count="146">
    <xf numFmtId="0" fontId="0" fillId="0" borderId="0" xfId="0"/>
    <xf numFmtId="0" fontId="2" fillId="0" borderId="1" xfId="1" quotePrefix="1" applyFont="1" applyBorder="1" applyAlignment="1">
      <alignment vertical="center"/>
    </xf>
    <xf numFmtId="0" fontId="1" fillId="0" borderId="2" xfId="1" applyBorder="1"/>
    <xf numFmtId="0" fontId="1" fillId="0" borderId="2" xfId="1" applyBorder="1" applyAlignment="1">
      <alignment horizontal="center" vertical="center"/>
    </xf>
    <xf numFmtId="0" fontId="3" fillId="0" borderId="3" xfId="1" applyFont="1" applyBorder="1" applyAlignment="1">
      <alignment vertical="center"/>
    </xf>
    <xf numFmtId="0" fontId="3" fillId="0" borderId="2" xfId="1" applyFont="1" applyBorder="1" applyAlignment="1">
      <alignment vertical="center"/>
    </xf>
    <xf numFmtId="0" fontId="3" fillId="0" borderId="4" xfId="1" applyFont="1" applyBorder="1" applyAlignment="1">
      <alignment horizontal="center" vertical="center"/>
    </xf>
    <xf numFmtId="0" fontId="3" fillId="0" borderId="5" xfId="1" applyFont="1" applyBorder="1" applyAlignment="1">
      <alignment horizontal="center" vertical="center"/>
    </xf>
    <xf numFmtId="0" fontId="1" fillId="0" borderId="0" xfId="1"/>
    <xf numFmtId="0" fontId="1" fillId="0" borderId="6" xfId="1" applyBorder="1" applyAlignment="1">
      <alignment horizontal="center" vertical="center" wrapText="1"/>
    </xf>
    <xf numFmtId="0" fontId="1" fillId="0" borderId="6" xfId="1" applyBorder="1" applyAlignment="1">
      <alignment vertical="center" wrapText="1"/>
    </xf>
    <xf numFmtId="0" fontId="3" fillId="0" borderId="0" xfId="1" applyFont="1" applyAlignment="1">
      <alignment horizontal="center" vertical="center"/>
    </xf>
    <xf numFmtId="0" fontId="3" fillId="0" borderId="0" xfId="1" applyFont="1" applyAlignment="1">
      <alignment horizontal="left" vertical="center"/>
    </xf>
    <xf numFmtId="0" fontId="1" fillId="0" borderId="11" xfId="1" applyBorder="1" applyAlignment="1">
      <alignment horizontal="center" vertical="center" wrapText="1"/>
    </xf>
    <xf numFmtId="0" fontId="1" fillId="0" borderId="11" xfId="1" applyBorder="1" applyAlignment="1">
      <alignment vertical="center" wrapText="1"/>
    </xf>
    <xf numFmtId="0" fontId="1" fillId="0" borderId="7" xfId="1" applyBorder="1" applyAlignment="1">
      <alignment vertical="center"/>
    </xf>
    <xf numFmtId="0" fontId="1" fillId="0" borderId="9" xfId="1" applyBorder="1" applyAlignment="1">
      <alignment horizontal="left" vertical="center"/>
    </xf>
    <xf numFmtId="0" fontId="1" fillId="0" borderId="15" xfId="1" applyBorder="1" applyAlignment="1">
      <alignment horizontal="left" vertical="center"/>
    </xf>
    <xf numFmtId="0" fontId="1" fillId="0" borderId="9" xfId="1" applyBorder="1" applyAlignment="1">
      <alignment horizontal="center" vertical="center"/>
    </xf>
    <xf numFmtId="0" fontId="1" fillId="0" borderId="16" xfId="1" applyBorder="1" applyAlignment="1">
      <alignment horizontal="center" vertical="center"/>
    </xf>
    <xf numFmtId="0" fontId="1" fillId="0" borderId="0" xfId="1" applyAlignment="1">
      <alignment horizontal="center" vertical="center"/>
    </xf>
    <xf numFmtId="0" fontId="1" fillId="0" borderId="0" xfId="1" applyAlignment="1">
      <alignment horizontal="left" vertical="center"/>
    </xf>
    <xf numFmtId="0" fontId="1" fillId="0" borderId="17" xfId="1" applyBorder="1" applyAlignment="1">
      <alignment vertical="center"/>
    </xf>
    <xf numFmtId="0" fontId="2" fillId="0" borderId="8" xfId="1" applyFont="1" applyBorder="1" applyAlignment="1">
      <alignment horizontal="center" vertical="center"/>
    </xf>
    <xf numFmtId="0" fontId="2" fillId="0" borderId="0" xfId="1" applyFont="1" applyAlignment="1">
      <alignment horizontal="left" vertical="center"/>
    </xf>
    <xf numFmtId="0" fontId="1" fillId="0" borderId="8" xfId="1" applyBorder="1" applyAlignment="1">
      <alignment horizontal="center" vertical="center"/>
    </xf>
    <xf numFmtId="0" fontId="1" fillId="0" borderId="18" xfId="1" applyBorder="1" applyAlignment="1">
      <alignment horizontal="center" vertical="center"/>
    </xf>
    <xf numFmtId="0" fontId="2" fillId="0" borderId="8" xfId="1" applyFont="1" applyBorder="1" applyAlignment="1">
      <alignment horizontal="left" vertical="center"/>
    </xf>
    <xf numFmtId="0" fontId="1" fillId="0" borderId="17" xfId="1" applyBorder="1" applyAlignment="1">
      <alignment horizontal="center" vertical="center"/>
    </xf>
    <xf numFmtId="0" fontId="1" fillId="0" borderId="8" xfId="1" applyBorder="1" applyAlignment="1">
      <alignment horizontal="left" vertical="center" wrapText="1"/>
    </xf>
    <xf numFmtId="0" fontId="1" fillId="0" borderId="0" xfId="1" applyAlignment="1">
      <alignment horizontal="left" vertical="center" indent="1"/>
    </xf>
    <xf numFmtId="164" fontId="1" fillId="0" borderId="8" xfId="1" applyNumberFormat="1" applyBorder="1" applyAlignment="1">
      <alignment horizontal="center" vertical="center"/>
    </xf>
    <xf numFmtId="164" fontId="1" fillId="0" borderId="19" xfId="1" applyNumberFormat="1" applyBorder="1" applyAlignment="1">
      <alignment horizontal="center" vertical="center"/>
    </xf>
    <xf numFmtId="164" fontId="1" fillId="0" borderId="0" xfId="1" applyNumberFormat="1" applyAlignment="1">
      <alignment horizontal="center" vertical="center"/>
    </xf>
    <xf numFmtId="0" fontId="1" fillId="0" borderId="12" xfId="1" applyBorder="1" applyAlignment="1">
      <alignment horizontal="center" vertical="center"/>
    </xf>
    <xf numFmtId="0" fontId="1" fillId="0" borderId="13" xfId="1" applyBorder="1" applyAlignment="1">
      <alignment horizontal="left" vertical="center" wrapText="1"/>
    </xf>
    <xf numFmtId="0" fontId="1" fillId="0" borderId="20" xfId="1" applyBorder="1" applyAlignment="1">
      <alignment horizontal="left" vertical="center" indent="1"/>
    </xf>
    <xf numFmtId="0" fontId="1" fillId="0" borderId="13" xfId="1" applyBorder="1" applyAlignment="1">
      <alignment horizontal="center" vertical="center"/>
    </xf>
    <xf numFmtId="164" fontId="1" fillId="0" borderId="13" xfId="1" applyNumberFormat="1" applyBorder="1" applyAlignment="1">
      <alignment horizontal="center" vertical="center"/>
    </xf>
    <xf numFmtId="164" fontId="1" fillId="0" borderId="14" xfId="1" applyNumberFormat="1" applyBorder="1" applyAlignment="1">
      <alignment horizontal="center" vertical="center"/>
    </xf>
    <xf numFmtId="0" fontId="3" fillId="0" borderId="1" xfId="2" applyFont="1" applyBorder="1" applyAlignment="1">
      <alignment horizontal="center" vertical="center"/>
    </xf>
    <xf numFmtId="0" fontId="3" fillId="0" borderId="2" xfId="2" applyFont="1" applyBorder="1" applyAlignment="1">
      <alignment horizontal="left" vertical="center"/>
    </xf>
    <xf numFmtId="0" fontId="3" fillId="0" borderId="2" xfId="2" applyFont="1" applyBorder="1" applyAlignment="1">
      <alignment horizontal="center" vertical="center"/>
    </xf>
    <xf numFmtId="165" fontId="3" fillId="0" borderId="2" xfId="2" applyNumberFormat="1" applyFont="1" applyBorder="1" applyAlignment="1">
      <alignment horizontal="center" vertical="center"/>
    </xf>
    <xf numFmtId="166" fontId="3" fillId="0" borderId="2" xfId="2" applyNumberFormat="1" applyFont="1" applyBorder="1" applyAlignment="1" applyProtection="1">
      <alignment horizontal="right" vertical="center"/>
      <protection locked="0"/>
    </xf>
    <xf numFmtId="167" fontId="3" fillId="0" borderId="21" xfId="2" applyNumberFormat="1" applyFont="1" applyBorder="1" applyAlignment="1" applyProtection="1">
      <alignment horizontal="right" vertical="center"/>
      <protection locked="0"/>
    </xf>
    <xf numFmtId="167" fontId="3" fillId="0" borderId="0" xfId="2" applyNumberFormat="1" applyFont="1" applyAlignment="1" applyProtection="1">
      <alignment horizontal="right" vertical="center"/>
      <protection locked="0"/>
    </xf>
    <xf numFmtId="0" fontId="3" fillId="0" borderId="0" xfId="2" applyFont="1" applyAlignment="1">
      <alignment horizontal="center" vertical="center"/>
    </xf>
    <xf numFmtId="0" fontId="3" fillId="0" borderId="0" xfId="2" applyFont="1" applyAlignment="1">
      <alignment horizontal="left" vertical="center"/>
    </xf>
    <xf numFmtId="0" fontId="3" fillId="0" borderId="0" xfId="2" applyFont="1" applyAlignment="1">
      <alignment vertical="center"/>
    </xf>
    <xf numFmtId="164" fontId="1" fillId="0" borderId="0" xfId="1" applyNumberFormat="1" applyAlignment="1">
      <alignment horizontal="left" vertical="center"/>
    </xf>
    <xf numFmtId="0" fontId="2" fillId="0" borderId="6" xfId="1" applyFont="1" applyBorder="1" applyAlignment="1">
      <alignment vertical="center"/>
    </xf>
    <xf numFmtId="0" fontId="1" fillId="0" borderId="6" xfId="1" applyBorder="1"/>
    <xf numFmtId="0" fontId="1" fillId="0" borderId="6" xfId="1" applyBorder="1" applyAlignment="1">
      <alignment horizontal="center" vertical="center"/>
    </xf>
    <xf numFmtId="0" fontId="3" fillId="0" borderId="23" xfId="2" applyFont="1" applyBorder="1" applyAlignment="1">
      <alignment horizontal="center" vertical="center"/>
    </xf>
    <xf numFmtId="0" fontId="3" fillId="0" borderId="23" xfId="2" applyFont="1" applyBorder="1" applyAlignment="1">
      <alignment horizontal="left" vertical="center"/>
    </xf>
    <xf numFmtId="165" fontId="3" fillId="0" borderId="23" xfId="2" applyNumberFormat="1" applyFont="1" applyBorder="1" applyAlignment="1">
      <alignment horizontal="center" vertical="center"/>
    </xf>
    <xf numFmtId="166" fontId="3" fillId="0" borderId="23" xfId="2" applyNumberFormat="1" applyFont="1" applyBorder="1" applyAlignment="1" applyProtection="1">
      <alignment horizontal="left" vertical="center"/>
      <protection locked="0"/>
    </xf>
    <xf numFmtId="167" fontId="3" fillId="0" borderId="23" xfId="2" applyNumberFormat="1" applyFont="1" applyBorder="1" applyAlignment="1" applyProtection="1">
      <alignment horizontal="left" vertical="center"/>
      <protection locked="0"/>
    </xf>
    <xf numFmtId="167" fontId="3" fillId="0" borderId="0" xfId="2" applyNumberFormat="1" applyFont="1" applyAlignment="1" applyProtection="1">
      <alignment horizontal="left" vertical="center"/>
      <protection locked="0"/>
    </xf>
    <xf numFmtId="0" fontId="1" fillId="0" borderId="23" xfId="1" applyBorder="1" applyAlignment="1">
      <alignment horizontal="center" vertical="center"/>
    </xf>
    <xf numFmtId="0" fontId="2" fillId="0" borderId="23" xfId="1" applyFont="1" applyBorder="1" applyAlignment="1">
      <alignment horizontal="center" vertical="center"/>
    </xf>
    <xf numFmtId="0" fontId="2" fillId="0" borderId="23" xfId="1" applyFont="1" applyBorder="1" applyAlignment="1">
      <alignment horizontal="left" vertical="center"/>
    </xf>
    <xf numFmtId="0" fontId="1" fillId="0" borderId="23" xfId="1" applyBorder="1" applyAlignment="1">
      <alignment horizontal="left" vertical="center"/>
    </xf>
    <xf numFmtId="0" fontId="1" fillId="0" borderId="23" xfId="1" applyBorder="1" applyAlignment="1">
      <alignment vertical="center"/>
    </xf>
    <xf numFmtId="0" fontId="1" fillId="0" borderId="23" xfId="1" applyBorder="1" applyAlignment="1">
      <alignment horizontal="center" vertical="center" wrapText="1"/>
    </xf>
    <xf numFmtId="164" fontId="1" fillId="0" borderId="23" xfId="1" applyNumberFormat="1" applyBorder="1" applyAlignment="1">
      <alignment horizontal="right" vertical="center"/>
    </xf>
    <xf numFmtId="164" fontId="1" fillId="0" borderId="0" xfId="1" applyNumberFormat="1" applyAlignment="1">
      <alignment horizontal="right" vertical="center"/>
    </xf>
    <xf numFmtId="0" fontId="1" fillId="0" borderId="23" xfId="1" applyBorder="1" applyAlignment="1">
      <alignment horizontal="left" vertical="center" wrapText="1"/>
    </xf>
    <xf numFmtId="0" fontId="1" fillId="0" borderId="23" xfId="1" applyBorder="1" applyAlignment="1">
      <alignment horizontal="left" vertical="center" indent="1"/>
    </xf>
    <xf numFmtId="3" fontId="1" fillId="0" borderId="23" xfId="1" applyNumberFormat="1" applyBorder="1" applyAlignment="1">
      <alignment horizontal="center" vertical="center"/>
    </xf>
    <xf numFmtId="168" fontId="1" fillId="0" borderId="23" xfId="1" applyNumberFormat="1" applyBorder="1" applyAlignment="1">
      <alignment horizontal="center" vertical="center"/>
    </xf>
    <xf numFmtId="167" fontId="3" fillId="0" borderId="6" xfId="2" applyNumberFormat="1" applyFont="1" applyBorder="1" applyAlignment="1" applyProtection="1">
      <alignment horizontal="right" vertical="center"/>
      <protection locked="0"/>
    </xf>
    <xf numFmtId="165" fontId="3" fillId="0" borderId="0" xfId="2" applyNumberFormat="1" applyFont="1" applyAlignment="1">
      <alignment horizontal="center" vertical="center"/>
    </xf>
    <xf numFmtId="166" fontId="3" fillId="0" borderId="0" xfId="2" applyNumberFormat="1" applyFont="1" applyAlignment="1" applyProtection="1">
      <alignment horizontal="left" vertical="center"/>
      <protection locked="0"/>
    </xf>
    <xf numFmtId="0" fontId="2" fillId="0" borderId="22" xfId="1" applyFont="1" applyBorder="1" applyAlignment="1">
      <alignment vertical="center"/>
    </xf>
    <xf numFmtId="0" fontId="1" fillId="0" borderId="22" xfId="1" applyBorder="1"/>
    <xf numFmtId="0" fontId="1" fillId="0" borderId="22" xfId="1" applyBorder="1" applyAlignment="1">
      <alignment horizontal="center" vertical="center"/>
    </xf>
    <xf numFmtId="9" fontId="1" fillId="0" borderId="23" xfId="1" applyNumberFormat="1" applyBorder="1" applyAlignment="1">
      <alignment horizontal="center" vertical="center"/>
    </xf>
    <xf numFmtId="164" fontId="4" fillId="0" borderId="23" xfId="1" applyNumberFormat="1" applyFont="1" applyBorder="1" applyAlignment="1">
      <alignment horizontal="center" vertical="center"/>
    </xf>
    <xf numFmtId="0" fontId="2" fillId="0" borderId="0" xfId="1" quotePrefix="1" applyFont="1" applyAlignment="1">
      <alignment vertical="center"/>
    </xf>
    <xf numFmtId="0" fontId="3" fillId="0" borderId="2" xfId="1" applyFont="1" applyBorder="1" applyAlignment="1">
      <alignment horizontal="centerContinuous" vertical="center"/>
    </xf>
    <xf numFmtId="0" fontId="3" fillId="0" borderId="21" xfId="1" applyFont="1" applyBorder="1" applyAlignment="1">
      <alignment horizontal="center" vertical="center"/>
    </xf>
    <xf numFmtId="0" fontId="1" fillId="0" borderId="0" xfId="1" applyAlignment="1">
      <alignment vertical="center"/>
    </xf>
    <xf numFmtId="164" fontId="1" fillId="0" borderId="0" xfId="1" applyNumberFormat="1" applyAlignment="1">
      <alignment vertical="center"/>
    </xf>
    <xf numFmtId="0" fontId="1" fillId="0" borderId="27" xfId="1" applyBorder="1" applyAlignment="1">
      <alignment vertical="center"/>
    </xf>
    <xf numFmtId="0" fontId="1" fillId="0" borderId="28" xfId="1" applyBorder="1" applyAlignment="1">
      <alignment horizontal="left" vertical="center"/>
    </xf>
    <xf numFmtId="0" fontId="1" fillId="0" borderId="29" xfId="1" applyBorder="1" applyAlignment="1">
      <alignment vertical="center"/>
    </xf>
    <xf numFmtId="0" fontId="1" fillId="0" borderId="29" xfId="1" applyBorder="1" applyAlignment="1">
      <alignment horizontal="center" vertical="center"/>
    </xf>
    <xf numFmtId="167" fontId="3" fillId="0" borderId="30" xfId="1" applyNumberFormat="1" applyFont="1" applyBorder="1" applyAlignment="1">
      <alignment horizontal="right" vertical="center"/>
    </xf>
    <xf numFmtId="167" fontId="3" fillId="0" borderId="0" xfId="1" applyNumberFormat="1" applyFont="1" applyAlignment="1">
      <alignment horizontal="right" vertical="center"/>
    </xf>
    <xf numFmtId="0" fontId="1" fillId="0" borderId="31" xfId="1" applyBorder="1" applyAlignment="1">
      <alignment vertical="center"/>
    </xf>
    <xf numFmtId="0" fontId="1" fillId="0" borderId="4" xfId="1" applyBorder="1" applyAlignment="1">
      <alignment horizontal="left" vertical="center"/>
    </xf>
    <xf numFmtId="0" fontId="1" fillId="0" borderId="32" xfId="1" applyBorder="1" applyAlignment="1">
      <alignment vertical="center"/>
    </xf>
    <xf numFmtId="0" fontId="1" fillId="0" borderId="32" xfId="1" applyBorder="1" applyAlignment="1">
      <alignment horizontal="center" vertical="center"/>
    </xf>
    <xf numFmtId="0" fontId="1" fillId="0" borderId="33" xfId="1" applyBorder="1" applyAlignment="1">
      <alignment vertical="center"/>
    </xf>
    <xf numFmtId="0" fontId="1" fillId="0" borderId="34" xfId="1" applyBorder="1" applyAlignment="1">
      <alignment horizontal="left" vertical="center"/>
    </xf>
    <xf numFmtId="0" fontId="1" fillId="0" borderId="35" xfId="1" applyBorder="1" applyAlignment="1">
      <alignment vertical="center"/>
    </xf>
    <xf numFmtId="0" fontId="1" fillId="0" borderId="35" xfId="1" applyBorder="1" applyAlignment="1">
      <alignment horizontal="center" vertical="center"/>
    </xf>
    <xf numFmtId="167" fontId="3" fillId="0" borderId="36" xfId="1" applyNumberFormat="1" applyFont="1" applyBorder="1" applyAlignment="1">
      <alignment horizontal="right" vertical="center"/>
    </xf>
    <xf numFmtId="0" fontId="1" fillId="0" borderId="37" xfId="1" applyBorder="1" applyAlignment="1">
      <alignment vertical="center"/>
    </xf>
    <xf numFmtId="0" fontId="1" fillId="0" borderId="38" xfId="1" applyBorder="1" applyAlignment="1">
      <alignment horizontal="left" vertical="center"/>
    </xf>
    <xf numFmtId="0" fontId="1" fillId="0" borderId="39" xfId="1" applyBorder="1" applyAlignment="1">
      <alignment vertical="center"/>
    </xf>
    <xf numFmtId="0" fontId="1" fillId="0" borderId="39" xfId="1" applyBorder="1" applyAlignment="1">
      <alignment horizontal="center" vertical="center"/>
    </xf>
    <xf numFmtId="167" fontId="3" fillId="0" borderId="19" xfId="1" applyNumberFormat="1" applyFont="1" applyBorder="1" applyAlignment="1">
      <alignment horizontal="right" vertical="center"/>
    </xf>
    <xf numFmtId="169" fontId="3" fillId="0" borderId="4" xfId="3" applyNumberFormat="1" applyFont="1" applyBorder="1" applyAlignment="1">
      <alignment horizontal="right" vertical="center"/>
    </xf>
    <xf numFmtId="169" fontId="1" fillId="0" borderId="4" xfId="3" applyNumberFormat="1" applyBorder="1" applyAlignment="1">
      <alignment horizontal="right" vertical="center"/>
    </xf>
    <xf numFmtId="169" fontId="3" fillId="0" borderId="44" xfId="3" applyNumberFormat="1" applyFont="1" applyBorder="1" applyAlignment="1">
      <alignment horizontal="right" vertical="center"/>
    </xf>
    <xf numFmtId="0" fontId="1" fillId="0" borderId="0" xfId="1" applyAlignment="1">
      <alignment horizontal="left"/>
    </xf>
    <xf numFmtId="0" fontId="1" fillId="0" borderId="0" xfId="1" applyAlignment="1">
      <alignment horizontal="center"/>
    </xf>
    <xf numFmtId="164" fontId="1" fillId="0" borderId="0" xfId="1" applyNumberFormat="1"/>
    <xf numFmtId="169" fontId="1" fillId="0" borderId="0" xfId="1" applyNumberFormat="1"/>
    <xf numFmtId="170" fontId="1" fillId="0" borderId="0" xfId="1" applyNumberFormat="1"/>
    <xf numFmtId="0" fontId="1" fillId="0" borderId="0" xfId="0" applyFont="1" applyFill="1" applyBorder="1" applyAlignment="1"/>
    <xf numFmtId="0" fontId="3" fillId="0" borderId="1" xfId="2" applyFont="1" applyBorder="1" applyAlignment="1">
      <alignment horizontal="center" vertical="center"/>
    </xf>
    <xf numFmtId="0" fontId="3" fillId="0" borderId="2" xfId="2" applyFont="1" applyBorder="1" applyAlignment="1">
      <alignment horizontal="center" vertical="center"/>
    </xf>
    <xf numFmtId="0" fontId="1" fillId="0" borderId="39" xfId="1" applyBorder="1" applyAlignment="1">
      <alignment vertical="center"/>
    </xf>
    <xf numFmtId="0" fontId="1" fillId="0" borderId="2" xfId="1" applyBorder="1" applyAlignment="1">
      <alignment horizontal="center" vertical="center"/>
    </xf>
    <xf numFmtId="0" fontId="1" fillId="0" borderId="42" xfId="3" applyBorder="1" applyAlignment="1">
      <alignment vertical="center"/>
    </xf>
    <xf numFmtId="0" fontId="1" fillId="0" borderId="39" xfId="1" applyBorder="1" applyAlignment="1">
      <alignment vertical="center"/>
    </xf>
    <xf numFmtId="0" fontId="3" fillId="0" borderId="43" xfId="3" applyFont="1" applyBorder="1" applyAlignment="1">
      <alignment vertical="center"/>
    </xf>
    <xf numFmtId="0" fontId="1" fillId="0" borderId="43" xfId="1" applyBorder="1" applyAlignment="1">
      <alignment vertical="center"/>
    </xf>
    <xf numFmtId="0" fontId="3" fillId="0" borderId="1" xfId="2" applyFont="1" applyBorder="1" applyAlignment="1">
      <alignment horizontal="center" vertical="center"/>
    </xf>
    <xf numFmtId="0" fontId="3" fillId="0" borderId="2" xfId="2" applyFont="1" applyBorder="1" applyAlignment="1">
      <alignment horizontal="center" vertical="center"/>
    </xf>
    <xf numFmtId="0" fontId="3" fillId="0" borderId="24" xfId="2" applyFont="1" applyBorder="1" applyAlignment="1">
      <alignment horizontal="center" vertical="center"/>
    </xf>
    <xf numFmtId="0" fontId="3" fillId="0" borderId="25" xfId="3" applyFont="1" applyBorder="1" applyAlignment="1">
      <alignment horizontal="center" vertical="center"/>
    </xf>
    <xf numFmtId="0" fontId="1" fillId="0" borderId="26" xfId="1" applyBorder="1" applyAlignment="1">
      <alignment vertical="center"/>
    </xf>
    <xf numFmtId="0" fontId="3" fillId="0" borderId="2" xfId="3" applyFont="1" applyBorder="1" applyAlignment="1">
      <alignment horizontal="center" vertical="center"/>
    </xf>
    <xf numFmtId="0" fontId="1" fillId="0" borderId="2" xfId="1" applyBorder="1" applyAlignment="1">
      <alignment horizontal="center" vertical="center"/>
    </xf>
    <xf numFmtId="0" fontId="3" fillId="0" borderId="40" xfId="3" applyFont="1" applyBorder="1" applyAlignment="1">
      <alignment vertical="center"/>
    </xf>
    <xf numFmtId="0" fontId="3" fillId="0" borderId="41" xfId="1" applyFont="1" applyBorder="1" applyAlignment="1">
      <alignment vertical="center"/>
    </xf>
    <xf numFmtId="0" fontId="3" fillId="0" borderId="6" xfId="1" applyFont="1" applyBorder="1" applyAlignment="1">
      <alignment horizontal="center" vertical="center"/>
    </xf>
    <xf numFmtId="0" fontId="3" fillId="0" borderId="22" xfId="1" applyFont="1" applyBorder="1" applyAlignment="1">
      <alignment vertical="center" wrapText="1"/>
    </xf>
    <xf numFmtId="0" fontId="3" fillId="0" borderId="11" xfId="1" applyFont="1" applyBorder="1" applyAlignment="1">
      <alignment vertical="center" wrapText="1"/>
    </xf>
    <xf numFmtId="0" fontId="3" fillId="0" borderId="22" xfId="1" applyFont="1" applyBorder="1" applyAlignment="1">
      <alignment horizontal="center" vertical="center" wrapText="1"/>
    </xf>
    <xf numFmtId="0" fontId="3" fillId="0" borderId="11" xfId="1" applyFont="1" applyBorder="1" applyAlignment="1">
      <alignment horizontal="center" vertical="center" wrapText="1"/>
    </xf>
    <xf numFmtId="0" fontId="3" fillId="0" borderId="22" xfId="1" applyFont="1" applyBorder="1" applyAlignment="1">
      <alignment horizontal="center" vertical="center"/>
    </xf>
    <xf numFmtId="0" fontId="3" fillId="0" borderId="11" xfId="1" applyFont="1" applyBorder="1" applyAlignment="1">
      <alignment horizontal="center" vertical="center"/>
    </xf>
    <xf numFmtId="0" fontId="3" fillId="0" borderId="10" xfId="1" applyFont="1" applyBorder="1" applyAlignment="1">
      <alignment horizontal="center" vertical="center"/>
    </xf>
    <xf numFmtId="0" fontId="3" fillId="0" borderId="14" xfId="1" applyFont="1" applyBorder="1" applyAlignment="1">
      <alignment horizontal="center" vertical="center"/>
    </xf>
    <xf numFmtId="0" fontId="3" fillId="0" borderId="7" xfId="1" applyFont="1" applyBorder="1" applyAlignment="1">
      <alignment vertical="center" wrapText="1"/>
    </xf>
    <xf numFmtId="0" fontId="3" fillId="0" borderId="12" xfId="1" applyFont="1" applyBorder="1" applyAlignment="1">
      <alignment vertical="center" wrapText="1"/>
    </xf>
    <xf numFmtId="0" fontId="3" fillId="0" borderId="8" xfId="1" applyFont="1" applyBorder="1" applyAlignment="1">
      <alignment horizontal="center" vertical="center" wrapText="1"/>
    </xf>
    <xf numFmtId="0" fontId="3" fillId="0" borderId="13" xfId="1" applyFont="1" applyBorder="1" applyAlignment="1">
      <alignment horizontal="center" vertical="center" wrapText="1"/>
    </xf>
    <xf numFmtId="0" fontId="3" fillId="0" borderId="9" xfId="1" applyFont="1" applyBorder="1" applyAlignment="1">
      <alignment horizontal="center" vertical="center"/>
    </xf>
    <xf numFmtId="0" fontId="3" fillId="0" borderId="13" xfId="1" applyFont="1" applyBorder="1" applyAlignment="1">
      <alignment horizontal="center" vertical="center"/>
    </xf>
  </cellXfs>
  <cellStyles count="4">
    <cellStyle name="Normal" xfId="0" builtinId="0"/>
    <cellStyle name="Normal 2" xfId="1" xr:uid="{D369763E-F1D0-4685-977D-3C9C92407E2C}"/>
    <cellStyle name="Normal_Benoni 3 soq final" xfId="2" xr:uid="{CFB87EE1-FCC7-4712-9A63-A11DF87EF50B}"/>
    <cellStyle name="Normal_ws 5593 FINAL tdr schedule" xfId="3" xr:uid="{8879E8C6-543C-45A2-9B3E-78C30A84BEA8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975DF8B-984B-4D4A-BDCB-BD25E1466C52}">
  <dimension ref="A1:H66"/>
  <sheetViews>
    <sheetView tabSelected="1" topLeftCell="A42" zoomScale="70" zoomScaleNormal="70" workbookViewId="0">
      <selection activeCell="J46" sqref="J46"/>
    </sheetView>
  </sheetViews>
  <sheetFormatPr defaultColWidth="9.140625" defaultRowHeight="12.75" x14ac:dyDescent="0.2"/>
  <cols>
    <col min="1" max="1" width="7.42578125" style="8" customWidth="1"/>
    <col min="2" max="2" width="22" style="108" bestFit="1" customWidth="1"/>
    <col min="3" max="3" width="57.28515625" style="8" bestFit="1" customWidth="1"/>
    <col min="4" max="4" width="6.7109375" style="109" customWidth="1"/>
    <col min="5" max="5" width="15" style="20" customWidth="1"/>
    <col min="6" max="6" width="17.7109375" style="8" customWidth="1"/>
    <col min="7" max="7" width="17.85546875" style="8" bestFit="1" customWidth="1"/>
    <col min="8" max="8" width="17.85546875" style="8" customWidth="1"/>
    <col min="9" max="16384" width="9.140625" style="8"/>
  </cols>
  <sheetData>
    <row r="1" spans="1:8" ht="30" customHeight="1" thickBot="1" x14ac:dyDescent="0.25">
      <c r="A1" s="1" t="s">
        <v>0</v>
      </c>
      <c r="B1" s="2"/>
      <c r="C1" s="2"/>
      <c r="D1" s="2"/>
      <c r="E1" s="117"/>
      <c r="F1" s="4"/>
      <c r="G1" s="5"/>
    </row>
    <row r="2" spans="1:8" s="12" customFormat="1" ht="21.75" customHeight="1" x14ac:dyDescent="0.25">
      <c r="A2" s="140" t="s">
        <v>6</v>
      </c>
      <c r="B2" s="142" t="s">
        <v>7</v>
      </c>
      <c r="C2" s="144" t="s">
        <v>8</v>
      </c>
      <c r="D2" s="144" t="s">
        <v>9</v>
      </c>
      <c r="E2" s="144" t="s">
        <v>10</v>
      </c>
      <c r="F2" s="144" t="s">
        <v>11</v>
      </c>
      <c r="G2" s="138" t="s">
        <v>12</v>
      </c>
    </row>
    <row r="3" spans="1:8" s="12" customFormat="1" ht="21.75" customHeight="1" thickBot="1" x14ac:dyDescent="0.3">
      <c r="A3" s="141"/>
      <c r="B3" s="143"/>
      <c r="C3" s="145"/>
      <c r="D3" s="145"/>
      <c r="E3" s="145"/>
      <c r="F3" s="145"/>
      <c r="G3" s="139"/>
    </row>
    <row r="4" spans="1:8" s="21" customFormat="1" ht="30" customHeight="1" x14ac:dyDescent="0.25">
      <c r="A4" s="15"/>
      <c r="B4" s="16"/>
      <c r="C4" s="17"/>
      <c r="D4" s="18"/>
      <c r="E4" s="18"/>
      <c r="F4" s="18"/>
      <c r="G4" s="19"/>
    </row>
    <row r="5" spans="1:8" s="21" customFormat="1" ht="30" customHeight="1" x14ac:dyDescent="0.25">
      <c r="A5" s="22"/>
      <c r="B5" s="23"/>
      <c r="C5" s="24" t="s">
        <v>22</v>
      </c>
      <c r="D5" s="25"/>
      <c r="E5" s="25"/>
      <c r="F5" s="25"/>
      <c r="G5" s="26"/>
    </row>
    <row r="6" spans="1:8" s="21" customFormat="1" ht="30" customHeight="1" x14ac:dyDescent="0.25">
      <c r="A6" s="22"/>
      <c r="B6" s="27"/>
      <c r="C6" s="24" t="s">
        <v>26</v>
      </c>
      <c r="D6" s="25"/>
      <c r="E6" s="25"/>
      <c r="F6" s="25"/>
      <c r="G6" s="26"/>
    </row>
    <row r="7" spans="1:8" s="21" customFormat="1" ht="51.95" customHeight="1" x14ac:dyDescent="0.25">
      <c r="A7" s="28">
        <v>1.1000000000000001</v>
      </c>
      <c r="B7" s="29" t="s">
        <v>30</v>
      </c>
      <c r="C7" s="30" t="s">
        <v>4</v>
      </c>
      <c r="D7" s="25" t="s">
        <v>31</v>
      </c>
      <c r="E7" s="25">
        <v>1</v>
      </c>
      <c r="F7" s="31">
        <v>600000</v>
      </c>
      <c r="G7" s="32"/>
    </row>
    <row r="8" spans="1:8" s="21" customFormat="1" ht="51.95" customHeight="1" thickBot="1" x14ac:dyDescent="0.3">
      <c r="A8" s="34">
        <f>A7+0.1</f>
        <v>1.2000000000000002</v>
      </c>
      <c r="B8" s="35" t="s">
        <v>35</v>
      </c>
      <c r="C8" s="36" t="s">
        <v>36</v>
      </c>
      <c r="D8" s="37" t="s">
        <v>31</v>
      </c>
      <c r="E8" s="37">
        <v>1</v>
      </c>
      <c r="F8" s="38">
        <v>200000</v>
      </c>
      <c r="G8" s="39"/>
    </row>
    <row r="9" spans="1:8" s="21" customFormat="1" ht="51.95" customHeight="1" thickBot="1" x14ac:dyDescent="0.3">
      <c r="A9" s="114"/>
      <c r="B9" s="41"/>
      <c r="C9" s="41" t="s">
        <v>40</v>
      </c>
      <c r="D9" s="115"/>
      <c r="E9" s="43"/>
      <c r="F9" s="44"/>
      <c r="G9" s="45">
        <f>SUM(G7:G8)</f>
        <v>0</v>
      </c>
    </row>
    <row r="10" spans="1:8" s="21" customFormat="1" ht="30" customHeight="1" thickBot="1" x14ac:dyDescent="0.3">
      <c r="A10" s="47"/>
      <c r="B10" s="48"/>
      <c r="C10" s="49"/>
      <c r="D10" s="49"/>
      <c r="E10" s="49"/>
      <c r="F10" s="49"/>
      <c r="G10" s="49"/>
      <c r="H10" s="49"/>
    </row>
    <row r="11" spans="1:8" s="21" customFormat="1" ht="30" customHeight="1" thickBot="1" x14ac:dyDescent="0.25">
      <c r="A11" s="51" t="s">
        <v>41</v>
      </c>
      <c r="B11" s="52"/>
      <c r="C11" s="52"/>
      <c r="D11" s="52"/>
      <c r="E11" s="53"/>
      <c r="F11" s="131"/>
      <c r="G11" s="131"/>
    </row>
    <row r="12" spans="1:8" s="21" customFormat="1" ht="30" customHeight="1" x14ac:dyDescent="0.25">
      <c r="A12" s="132" t="s">
        <v>6</v>
      </c>
      <c r="B12" s="134" t="s">
        <v>7</v>
      </c>
      <c r="C12" s="136" t="s">
        <v>8</v>
      </c>
      <c r="D12" s="136" t="s">
        <v>9</v>
      </c>
      <c r="E12" s="136" t="s">
        <v>10</v>
      </c>
      <c r="F12" s="136" t="s">
        <v>11</v>
      </c>
      <c r="G12" s="136" t="s">
        <v>12</v>
      </c>
    </row>
    <row r="13" spans="1:8" s="21" customFormat="1" ht="30" customHeight="1" thickBot="1" x14ac:dyDescent="0.3">
      <c r="A13" s="133"/>
      <c r="B13" s="135"/>
      <c r="C13" s="137"/>
      <c r="D13" s="137"/>
      <c r="E13" s="137"/>
      <c r="F13" s="137"/>
      <c r="G13" s="137"/>
    </row>
    <row r="14" spans="1:8" s="21" customFormat="1" ht="30" customHeight="1" x14ac:dyDescent="0.25">
      <c r="A14" s="54"/>
      <c r="B14" s="55"/>
      <c r="C14" s="55"/>
      <c r="D14" s="54"/>
      <c r="E14" s="56"/>
      <c r="F14" s="57"/>
      <c r="G14" s="58"/>
    </row>
    <row r="15" spans="1:8" s="21" customFormat="1" ht="30" customHeight="1" x14ac:dyDescent="0.25">
      <c r="A15" s="60"/>
      <c r="B15" s="61"/>
      <c r="C15" s="62" t="s">
        <v>42</v>
      </c>
      <c r="D15" s="60"/>
      <c r="E15" s="60"/>
      <c r="F15" s="63"/>
      <c r="G15" s="63"/>
    </row>
    <row r="16" spans="1:8" s="21" customFormat="1" ht="30" customHeight="1" x14ac:dyDescent="0.25">
      <c r="A16" s="60"/>
      <c r="B16" s="61"/>
      <c r="C16" s="63" t="s">
        <v>43</v>
      </c>
      <c r="D16" s="60"/>
      <c r="E16" s="60"/>
      <c r="F16" s="63"/>
      <c r="G16" s="63"/>
    </row>
    <row r="17" spans="1:7" s="21" customFormat="1" ht="30" customHeight="1" x14ac:dyDescent="0.25">
      <c r="A17" s="60"/>
      <c r="B17" s="63"/>
      <c r="C17" s="63" t="s">
        <v>44</v>
      </c>
      <c r="D17" s="60"/>
      <c r="E17" s="60"/>
      <c r="F17" s="63"/>
      <c r="G17" s="63"/>
    </row>
    <row r="18" spans="1:7" s="21" customFormat="1" ht="30" customHeight="1" x14ac:dyDescent="0.25">
      <c r="A18" s="60"/>
      <c r="B18" s="63"/>
      <c r="C18" s="64"/>
      <c r="D18" s="65"/>
      <c r="E18" s="60"/>
      <c r="F18" s="66"/>
      <c r="G18" s="66"/>
    </row>
    <row r="19" spans="1:7" s="21" customFormat="1" ht="51.95" customHeight="1" x14ac:dyDescent="0.25">
      <c r="A19" s="60">
        <v>2.1</v>
      </c>
      <c r="B19" s="68" t="s">
        <v>45</v>
      </c>
      <c r="C19" s="69" t="s">
        <v>20</v>
      </c>
      <c r="D19" s="25" t="s">
        <v>31</v>
      </c>
      <c r="E19" s="70">
        <v>1</v>
      </c>
      <c r="F19" s="71">
        <v>600000</v>
      </c>
      <c r="G19" s="66"/>
    </row>
    <row r="20" spans="1:7" s="21" customFormat="1" ht="51.95" customHeight="1" x14ac:dyDescent="0.25">
      <c r="A20" s="60">
        <f>A19+0.1</f>
        <v>2.2000000000000002</v>
      </c>
      <c r="B20" s="68" t="s">
        <v>46</v>
      </c>
      <c r="C20" s="69" t="s">
        <v>47</v>
      </c>
      <c r="D20" s="25" t="s">
        <v>31</v>
      </c>
      <c r="E20" s="70">
        <v>1</v>
      </c>
      <c r="F20" s="71">
        <v>500000</v>
      </c>
      <c r="G20" s="66"/>
    </row>
    <row r="21" spans="1:7" s="21" customFormat="1" ht="51.95" customHeight="1" x14ac:dyDescent="0.25">
      <c r="A21" s="60">
        <f t="shared" ref="A21:A22" si="0">A20+0.1</f>
        <v>2.3000000000000003</v>
      </c>
      <c r="B21" s="68" t="s">
        <v>48</v>
      </c>
      <c r="C21" s="69" t="s">
        <v>49</v>
      </c>
      <c r="D21" s="25" t="s">
        <v>31</v>
      </c>
      <c r="E21" s="70">
        <v>1</v>
      </c>
      <c r="F21" s="71">
        <v>300000</v>
      </c>
      <c r="G21" s="66"/>
    </row>
    <row r="22" spans="1:7" s="21" customFormat="1" ht="51.95" customHeight="1" thickBot="1" x14ac:dyDescent="0.3">
      <c r="A22" s="60">
        <f t="shared" si="0"/>
        <v>2.4000000000000004</v>
      </c>
      <c r="B22" s="68" t="s">
        <v>50</v>
      </c>
      <c r="C22" s="69" t="s">
        <v>51</v>
      </c>
      <c r="D22" s="65" t="s">
        <v>31</v>
      </c>
      <c r="E22" s="70">
        <v>1</v>
      </c>
      <c r="F22" s="71">
        <v>55000</v>
      </c>
      <c r="G22" s="66"/>
    </row>
    <row r="23" spans="1:7" s="21" customFormat="1" ht="51.95" customHeight="1" thickBot="1" x14ac:dyDescent="0.3">
      <c r="A23" s="122" t="s">
        <v>52</v>
      </c>
      <c r="B23" s="123"/>
      <c r="C23" s="123"/>
      <c r="D23" s="123"/>
      <c r="E23" s="123"/>
      <c r="F23" s="124"/>
      <c r="G23" s="72">
        <f>SUM(G19:G22)</f>
        <v>0</v>
      </c>
    </row>
    <row r="24" spans="1:7" s="21" customFormat="1" ht="30" customHeight="1" thickBot="1" x14ac:dyDescent="0.3">
      <c r="A24" s="47"/>
      <c r="B24" s="47"/>
      <c r="C24" s="47"/>
      <c r="D24" s="47"/>
      <c r="E24" s="47"/>
      <c r="F24" s="47"/>
      <c r="G24" s="46"/>
    </row>
    <row r="25" spans="1:7" s="21" customFormat="1" ht="30" customHeight="1" thickBot="1" x14ac:dyDescent="0.25">
      <c r="A25" s="51" t="s">
        <v>53</v>
      </c>
      <c r="B25" s="52"/>
      <c r="C25" s="52"/>
      <c r="D25" s="52"/>
      <c r="E25" s="53"/>
      <c r="F25" s="131"/>
      <c r="G25" s="131"/>
    </row>
    <row r="26" spans="1:7" s="21" customFormat="1" ht="30" customHeight="1" x14ac:dyDescent="0.25">
      <c r="A26" s="132" t="s">
        <v>6</v>
      </c>
      <c r="B26" s="134" t="s">
        <v>7</v>
      </c>
      <c r="C26" s="136" t="s">
        <v>8</v>
      </c>
      <c r="D26" s="136" t="s">
        <v>9</v>
      </c>
      <c r="E26" s="136" t="s">
        <v>10</v>
      </c>
      <c r="F26" s="136" t="s">
        <v>11</v>
      </c>
      <c r="G26" s="136" t="s">
        <v>12</v>
      </c>
    </row>
    <row r="27" spans="1:7" s="21" customFormat="1" ht="30" customHeight="1" thickBot="1" x14ac:dyDescent="0.3">
      <c r="A27" s="133"/>
      <c r="B27" s="135"/>
      <c r="C27" s="137"/>
      <c r="D27" s="137"/>
      <c r="E27" s="137"/>
      <c r="F27" s="137"/>
      <c r="G27" s="137"/>
    </row>
    <row r="28" spans="1:7" s="21" customFormat="1" ht="30" customHeight="1" x14ac:dyDescent="0.25">
      <c r="A28" s="54"/>
      <c r="B28" s="55"/>
      <c r="C28" s="55"/>
      <c r="D28" s="54"/>
      <c r="E28" s="56"/>
      <c r="F28" s="57"/>
      <c r="G28" s="58"/>
    </row>
    <row r="29" spans="1:7" s="21" customFormat="1" ht="30" customHeight="1" x14ac:dyDescent="0.25">
      <c r="A29" s="60"/>
      <c r="B29" s="61"/>
      <c r="C29" s="62" t="s">
        <v>54</v>
      </c>
      <c r="D29" s="60"/>
      <c r="E29" s="60"/>
      <c r="F29" s="63"/>
      <c r="G29" s="63"/>
    </row>
    <row r="30" spans="1:7" s="21" customFormat="1" ht="30" customHeight="1" x14ac:dyDescent="0.25">
      <c r="A30" s="60"/>
      <c r="B30" s="61"/>
      <c r="C30" s="62"/>
      <c r="D30" s="60"/>
      <c r="E30" s="60"/>
      <c r="F30" s="63"/>
      <c r="G30" s="63"/>
    </row>
    <row r="31" spans="1:7" s="21" customFormat="1" ht="51.95" customHeight="1" x14ac:dyDescent="0.25">
      <c r="A31" s="60">
        <v>3.1</v>
      </c>
      <c r="B31" s="63" t="s">
        <v>55</v>
      </c>
      <c r="C31" s="69" t="s">
        <v>17</v>
      </c>
      <c r="D31" s="60" t="s">
        <v>31</v>
      </c>
      <c r="E31" s="60">
        <v>1</v>
      </c>
      <c r="F31" s="71">
        <v>250000</v>
      </c>
      <c r="G31" s="66"/>
    </row>
    <row r="32" spans="1:7" s="21" customFormat="1" ht="51.95" customHeight="1" x14ac:dyDescent="0.25">
      <c r="A32" s="60">
        <f>A31+0.1</f>
        <v>3.2</v>
      </c>
      <c r="B32" s="63" t="s">
        <v>56</v>
      </c>
      <c r="C32" s="69" t="s">
        <v>57</v>
      </c>
      <c r="D32" s="60" t="s">
        <v>31</v>
      </c>
      <c r="E32" s="60">
        <v>1</v>
      </c>
      <c r="F32" s="71">
        <v>200000</v>
      </c>
      <c r="G32" s="66"/>
    </row>
    <row r="33" spans="1:7" s="21" customFormat="1" ht="51.95" customHeight="1" x14ac:dyDescent="0.25">
      <c r="A33" s="60"/>
      <c r="B33" s="63"/>
      <c r="C33" s="69"/>
      <c r="D33" s="65"/>
      <c r="E33" s="60"/>
      <c r="F33" s="71"/>
      <c r="G33" s="66"/>
    </row>
    <row r="34" spans="1:7" s="21" customFormat="1" ht="51.95" customHeight="1" thickBot="1" x14ac:dyDescent="0.3">
      <c r="A34" s="60"/>
      <c r="B34" s="63"/>
      <c r="C34" s="69"/>
      <c r="D34" s="65"/>
      <c r="E34" s="60"/>
      <c r="F34" s="71"/>
      <c r="G34" s="66"/>
    </row>
    <row r="35" spans="1:7" s="21" customFormat="1" ht="51.95" customHeight="1" thickBot="1" x14ac:dyDescent="0.3">
      <c r="A35" s="122" t="s">
        <v>58</v>
      </c>
      <c r="B35" s="123"/>
      <c r="C35" s="123"/>
      <c r="D35" s="123"/>
      <c r="E35" s="123"/>
      <c r="F35" s="124"/>
      <c r="G35" s="72">
        <f>SUM(G31:G34)</f>
        <v>0</v>
      </c>
    </row>
    <row r="36" spans="1:7" s="21" customFormat="1" ht="30" customHeight="1" thickBot="1" x14ac:dyDescent="0.3">
      <c r="A36" s="47"/>
      <c r="B36" s="48"/>
      <c r="C36" s="48"/>
      <c r="D36" s="47"/>
      <c r="E36" s="73"/>
      <c r="F36" s="74"/>
      <c r="G36" s="46"/>
    </row>
    <row r="37" spans="1:7" s="21" customFormat="1" ht="30" customHeight="1" thickBot="1" x14ac:dyDescent="0.25">
      <c r="A37" s="75" t="s">
        <v>59</v>
      </c>
      <c r="B37" s="76"/>
      <c r="C37" s="76"/>
      <c r="D37" s="76"/>
      <c r="E37" s="77"/>
      <c r="F37" s="131"/>
      <c r="G37" s="131"/>
    </row>
    <row r="38" spans="1:7" s="21" customFormat="1" ht="30" customHeight="1" x14ac:dyDescent="0.25">
      <c r="A38" s="132" t="s">
        <v>6</v>
      </c>
      <c r="B38" s="134" t="s">
        <v>7</v>
      </c>
      <c r="C38" s="136" t="s">
        <v>8</v>
      </c>
      <c r="D38" s="136" t="s">
        <v>9</v>
      </c>
      <c r="E38" s="136" t="s">
        <v>10</v>
      </c>
      <c r="F38" s="136" t="s">
        <v>11</v>
      </c>
      <c r="G38" s="136" t="s">
        <v>12</v>
      </c>
    </row>
    <row r="39" spans="1:7" s="21" customFormat="1" ht="30" customHeight="1" thickBot="1" x14ac:dyDescent="0.3">
      <c r="A39" s="133"/>
      <c r="B39" s="135"/>
      <c r="C39" s="137"/>
      <c r="D39" s="137"/>
      <c r="E39" s="137"/>
      <c r="F39" s="137"/>
      <c r="G39" s="137"/>
    </row>
    <row r="40" spans="1:7" s="21" customFormat="1" ht="30" customHeight="1" x14ac:dyDescent="0.25">
      <c r="A40" s="54"/>
      <c r="B40" s="55"/>
      <c r="C40" s="55"/>
      <c r="D40" s="54"/>
      <c r="E40" s="56"/>
      <c r="F40" s="57"/>
      <c r="G40" s="58"/>
    </row>
    <row r="41" spans="1:7" s="21" customFormat="1" ht="30" customHeight="1" x14ac:dyDescent="0.25">
      <c r="A41" s="60"/>
      <c r="B41" s="61"/>
      <c r="C41" s="62" t="s">
        <v>60</v>
      </c>
      <c r="D41" s="60"/>
      <c r="E41" s="60"/>
      <c r="F41" s="63"/>
      <c r="G41" s="63"/>
    </row>
    <row r="42" spans="1:7" s="21" customFormat="1" ht="30" customHeight="1" x14ac:dyDescent="0.25">
      <c r="A42" s="60"/>
      <c r="B42" s="61"/>
      <c r="C42" s="62"/>
      <c r="D42" s="60"/>
      <c r="E42" s="60"/>
      <c r="F42" s="63"/>
      <c r="G42" s="63"/>
    </row>
    <row r="43" spans="1:7" s="21" customFormat="1" ht="51.95" customHeight="1" x14ac:dyDescent="0.25">
      <c r="A43" s="60">
        <v>4.0999999999999996</v>
      </c>
      <c r="B43" s="63" t="s">
        <v>61</v>
      </c>
      <c r="C43" s="64" t="s">
        <v>62</v>
      </c>
      <c r="D43" s="65" t="s">
        <v>63</v>
      </c>
      <c r="E43" s="60"/>
      <c r="F43" s="63"/>
      <c r="G43" s="66">
        <v>200000</v>
      </c>
    </row>
    <row r="44" spans="1:7" s="21" customFormat="1" ht="51.95" customHeight="1" x14ac:dyDescent="0.25">
      <c r="A44" s="60">
        <f t="shared" ref="A44" si="1">0.1+A43</f>
        <v>4.1999999999999993</v>
      </c>
      <c r="B44" s="63" t="s">
        <v>61</v>
      </c>
      <c r="C44" s="21" t="s">
        <v>64</v>
      </c>
      <c r="D44" s="60" t="s">
        <v>65</v>
      </c>
      <c r="E44" s="78"/>
      <c r="F44" s="79">
        <v>200000</v>
      </c>
      <c r="G44" s="66"/>
    </row>
    <row r="45" spans="1:7" s="21" customFormat="1" ht="51.95" customHeight="1" thickBot="1" x14ac:dyDescent="0.3">
      <c r="A45" s="60"/>
      <c r="B45" s="63"/>
      <c r="D45" s="60"/>
      <c r="E45" s="78"/>
      <c r="F45" s="79"/>
      <c r="G45" s="66"/>
    </row>
    <row r="46" spans="1:7" s="21" customFormat="1" ht="51.95" customHeight="1" thickBot="1" x14ac:dyDescent="0.3">
      <c r="A46" s="122" t="s">
        <v>66</v>
      </c>
      <c r="B46" s="123"/>
      <c r="C46" s="123"/>
      <c r="D46" s="123"/>
      <c r="E46" s="123"/>
      <c r="F46" s="124"/>
      <c r="G46" s="72"/>
    </row>
    <row r="47" spans="1:7" s="21" customFormat="1" ht="30" customHeight="1" thickBot="1" x14ac:dyDescent="0.3">
      <c r="A47" s="80" t="s">
        <v>67</v>
      </c>
      <c r="D47" s="20"/>
      <c r="E47" s="20"/>
    </row>
    <row r="48" spans="1:7" s="83" customFormat="1" ht="30" customHeight="1" thickBot="1" x14ac:dyDescent="0.3">
      <c r="A48" s="125" t="s">
        <v>68</v>
      </c>
      <c r="B48" s="126"/>
      <c r="C48" s="127" t="s">
        <v>69</v>
      </c>
      <c r="D48" s="128"/>
      <c r="E48" s="128"/>
      <c r="F48" s="81"/>
      <c r="G48" s="82" t="s">
        <v>12</v>
      </c>
    </row>
    <row r="49" spans="1:7" s="83" customFormat="1" ht="30" customHeight="1" x14ac:dyDescent="0.25">
      <c r="A49" s="85">
        <v>1</v>
      </c>
      <c r="B49" s="86"/>
      <c r="C49" s="87" t="str">
        <f>C5</f>
        <v>ENGINEERING SERVICES</v>
      </c>
      <c r="D49" s="88"/>
      <c r="E49" s="88"/>
      <c r="F49" s="87"/>
      <c r="G49" s="89">
        <f>G9</f>
        <v>0</v>
      </c>
    </row>
    <row r="50" spans="1:7" s="83" customFormat="1" ht="30" customHeight="1" x14ac:dyDescent="0.25">
      <c r="A50" s="91">
        <v>2</v>
      </c>
      <c r="B50" s="92"/>
      <c r="C50" s="93" t="str">
        <f>C15</f>
        <v>NORMAL SERVICES</v>
      </c>
      <c r="D50" s="94"/>
      <c r="E50" s="94"/>
      <c r="F50" s="93"/>
      <c r="G50" s="89">
        <f>G23</f>
        <v>0</v>
      </c>
    </row>
    <row r="51" spans="1:7" s="83" customFormat="1" ht="30" customHeight="1" x14ac:dyDescent="0.25">
      <c r="A51" s="95">
        <v>3</v>
      </c>
      <c r="B51" s="96"/>
      <c r="C51" s="97" t="str">
        <f>C29</f>
        <v>ADDITIONAL SERVICES</v>
      </c>
      <c r="D51" s="98"/>
      <c r="E51" s="98"/>
      <c r="F51" s="97"/>
      <c r="G51" s="99">
        <f>G35</f>
        <v>0</v>
      </c>
    </row>
    <row r="52" spans="1:7" s="83" customFormat="1" ht="30" customHeight="1" x14ac:dyDescent="0.25">
      <c r="A52" s="95">
        <v>4</v>
      </c>
      <c r="B52" s="96"/>
      <c r="C52" s="97" t="str">
        <f>C41</f>
        <v>RECOVERABLE EXPENSES</v>
      </c>
      <c r="D52" s="98"/>
      <c r="E52" s="98"/>
      <c r="F52" s="97"/>
      <c r="G52" s="99">
        <f>G46</f>
        <v>0</v>
      </c>
    </row>
    <row r="53" spans="1:7" s="83" customFormat="1" ht="30" customHeight="1" thickBot="1" x14ac:dyDescent="0.3">
      <c r="A53" s="100"/>
      <c r="B53" s="101"/>
      <c r="C53" s="116"/>
      <c r="D53" s="103"/>
      <c r="E53" s="103"/>
      <c r="F53" s="116"/>
      <c r="G53" s="104"/>
    </row>
    <row r="54" spans="1:7" s="83" customFormat="1" ht="30" customHeight="1" x14ac:dyDescent="0.25">
      <c r="A54" s="129" t="s">
        <v>70</v>
      </c>
      <c r="B54" s="130"/>
      <c r="C54" s="130"/>
      <c r="D54" s="130"/>
      <c r="E54" s="130"/>
      <c r="F54" s="130"/>
      <c r="G54" s="105">
        <f>SUM(G49:G52)</f>
        <v>0</v>
      </c>
    </row>
    <row r="55" spans="1:7" s="83" customFormat="1" ht="30" customHeight="1" thickBot="1" x14ac:dyDescent="0.3">
      <c r="A55" s="118" t="s">
        <v>71</v>
      </c>
      <c r="B55" s="119"/>
      <c r="C55" s="119"/>
      <c r="D55" s="119"/>
      <c r="E55" s="119"/>
      <c r="F55" s="119"/>
      <c r="G55" s="106">
        <f>G54*0.1</f>
        <v>0</v>
      </c>
    </row>
    <row r="56" spans="1:7" s="83" customFormat="1" ht="30" customHeight="1" x14ac:dyDescent="0.25">
      <c r="A56" s="129" t="s">
        <v>72</v>
      </c>
      <c r="B56" s="130"/>
      <c r="C56" s="130"/>
      <c r="D56" s="130"/>
      <c r="E56" s="130"/>
      <c r="F56" s="130"/>
      <c r="G56" s="105">
        <f>G54+G55</f>
        <v>0</v>
      </c>
    </row>
    <row r="57" spans="1:7" s="83" customFormat="1" ht="30" customHeight="1" thickBot="1" x14ac:dyDescent="0.3">
      <c r="A57" s="118" t="s">
        <v>73</v>
      </c>
      <c r="B57" s="119"/>
      <c r="C57" s="119"/>
      <c r="D57" s="119"/>
      <c r="E57" s="119"/>
      <c r="F57" s="119"/>
      <c r="G57" s="106">
        <f>G56*0.15</f>
        <v>0</v>
      </c>
    </row>
    <row r="58" spans="1:7" s="83" customFormat="1" ht="30" customHeight="1" thickBot="1" x14ac:dyDescent="0.3">
      <c r="A58" s="120" t="s">
        <v>74</v>
      </c>
      <c r="B58" s="121"/>
      <c r="C58" s="121"/>
      <c r="D58" s="121"/>
      <c r="E58" s="121"/>
      <c r="F58" s="121"/>
      <c r="G58" s="107">
        <f>G54+G57+G55</f>
        <v>0</v>
      </c>
    </row>
    <row r="59" spans="1:7" ht="13.5" thickTop="1" x14ac:dyDescent="0.2"/>
    <row r="61" spans="1:7" x14ac:dyDescent="0.2">
      <c r="G61" s="111"/>
    </row>
    <row r="62" spans="1:7" x14ac:dyDescent="0.2">
      <c r="G62" s="112"/>
    </row>
    <row r="63" spans="1:7" x14ac:dyDescent="0.2">
      <c r="G63" s="112"/>
    </row>
    <row r="65" spans="3:7" x14ac:dyDescent="0.2">
      <c r="C65" s="113"/>
      <c r="D65" s="113"/>
      <c r="E65" s="113"/>
      <c r="F65" s="113"/>
      <c r="G65" s="113"/>
    </row>
    <row r="66" spans="3:7" x14ac:dyDescent="0.2">
      <c r="C66" s="113"/>
      <c r="D66" s="113"/>
      <c r="E66" s="113"/>
      <c r="F66" s="113"/>
      <c r="G66" s="113"/>
    </row>
  </sheetData>
  <mergeCells count="41">
    <mergeCell ref="G2:G3"/>
    <mergeCell ref="F11:G11"/>
    <mergeCell ref="A12:A13"/>
    <mergeCell ref="B12:B13"/>
    <mergeCell ref="C12:C13"/>
    <mergeCell ref="D12:D13"/>
    <mergeCell ref="E12:E13"/>
    <mergeCell ref="F12:F13"/>
    <mergeCell ref="G12:G13"/>
    <mergeCell ref="A2:A3"/>
    <mergeCell ref="B2:B3"/>
    <mergeCell ref="C2:C3"/>
    <mergeCell ref="D2:D3"/>
    <mergeCell ref="E2:E3"/>
    <mergeCell ref="F2:F3"/>
    <mergeCell ref="A23:F23"/>
    <mergeCell ref="F25:G25"/>
    <mergeCell ref="A26:A27"/>
    <mergeCell ref="B26:B27"/>
    <mergeCell ref="C26:C27"/>
    <mergeCell ref="D26:D27"/>
    <mergeCell ref="E26:E27"/>
    <mergeCell ref="F26:F27"/>
    <mergeCell ref="G26:G27"/>
    <mergeCell ref="A35:F35"/>
    <mergeCell ref="F37:G37"/>
    <mergeCell ref="A38:A39"/>
    <mergeCell ref="B38:B39"/>
    <mergeCell ref="C38:C39"/>
    <mergeCell ref="D38:D39"/>
    <mergeCell ref="E38:E39"/>
    <mergeCell ref="F38:F39"/>
    <mergeCell ref="G38:G39"/>
    <mergeCell ref="A57:F57"/>
    <mergeCell ref="A58:F58"/>
    <mergeCell ref="A46:F46"/>
    <mergeCell ref="A48:B48"/>
    <mergeCell ref="C48:E48"/>
    <mergeCell ref="A54:F54"/>
    <mergeCell ref="A55:F55"/>
    <mergeCell ref="A56:F56"/>
  </mergeCells>
  <pageMargins left="0.75" right="0.75" top="1" bottom="1" header="0.5" footer="0.5"/>
  <pageSetup scale="53" orientation="portrait" r:id="rId1"/>
  <headerFooter alignWithMargins="0"/>
  <rowBreaks count="1" manualBreakCount="1">
    <brk id="23" max="7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8195FE4-D57A-4B36-95DD-F316FCB10D11}">
  <dimension ref="A1:M67"/>
  <sheetViews>
    <sheetView zoomScale="70" zoomScaleNormal="70" workbookViewId="0">
      <selection activeCell="F64" sqref="F64:F66"/>
    </sheetView>
  </sheetViews>
  <sheetFormatPr defaultColWidth="9.140625" defaultRowHeight="12.75" x14ac:dyDescent="0.2"/>
  <cols>
    <col min="1" max="1" width="7.42578125" style="8" customWidth="1"/>
    <col min="2" max="2" width="22" style="108" bestFit="1" customWidth="1"/>
    <col min="3" max="3" width="57.28515625" style="8" bestFit="1" customWidth="1"/>
    <col min="4" max="4" width="6.7109375" style="109" customWidth="1"/>
    <col min="5" max="5" width="15" style="20" customWidth="1"/>
    <col min="6" max="6" width="17.7109375" style="8" customWidth="1"/>
    <col min="7" max="7" width="17.85546875" style="8" bestFit="1" customWidth="1"/>
    <col min="8" max="10" width="17.85546875" style="8" customWidth="1"/>
    <col min="11" max="11" width="13.7109375" style="110" bestFit="1" customWidth="1"/>
    <col min="12" max="12" width="82.42578125" style="110" customWidth="1"/>
    <col min="13" max="13" width="20.140625" style="8" customWidth="1"/>
    <col min="14" max="16384" width="9.140625" style="8"/>
  </cols>
  <sheetData>
    <row r="1" spans="1:13" ht="30" customHeight="1" thickBot="1" x14ac:dyDescent="0.25">
      <c r="A1" s="1" t="s">
        <v>0</v>
      </c>
      <c r="B1" s="2"/>
      <c r="C1" s="2"/>
      <c r="D1" s="2"/>
      <c r="E1" s="3"/>
      <c r="F1" s="4"/>
      <c r="G1" s="5"/>
      <c r="H1" s="6" t="s">
        <v>1</v>
      </c>
      <c r="I1" s="7" t="s">
        <v>2</v>
      </c>
      <c r="K1" s="9" t="s">
        <v>3</v>
      </c>
      <c r="L1" s="10" t="s">
        <v>4</v>
      </c>
      <c r="M1" s="10" t="s">
        <v>5</v>
      </c>
    </row>
    <row r="2" spans="1:13" s="12" customFormat="1" ht="21.75" customHeight="1" thickBot="1" x14ac:dyDescent="0.3">
      <c r="A2" s="140" t="s">
        <v>6</v>
      </c>
      <c r="B2" s="142" t="s">
        <v>7</v>
      </c>
      <c r="C2" s="144" t="s">
        <v>8</v>
      </c>
      <c r="D2" s="144" t="s">
        <v>9</v>
      </c>
      <c r="E2" s="144" t="s">
        <v>10</v>
      </c>
      <c r="F2" s="144" t="s">
        <v>11</v>
      </c>
      <c r="G2" s="138" t="s">
        <v>12</v>
      </c>
      <c r="H2" s="11"/>
      <c r="I2" s="11"/>
      <c r="K2" s="13" t="s">
        <v>13</v>
      </c>
      <c r="L2" s="14" t="s">
        <v>14</v>
      </c>
      <c r="M2" s="14" t="s">
        <v>15</v>
      </c>
    </row>
    <row r="3" spans="1:13" s="12" customFormat="1" ht="21.75" customHeight="1" thickBot="1" x14ac:dyDescent="0.3">
      <c r="A3" s="141"/>
      <c r="B3" s="143"/>
      <c r="C3" s="145"/>
      <c r="D3" s="145"/>
      <c r="E3" s="145"/>
      <c r="F3" s="145"/>
      <c r="G3" s="139"/>
      <c r="H3" s="11"/>
      <c r="I3" s="11"/>
      <c r="K3" s="13" t="s">
        <v>16</v>
      </c>
      <c r="L3" s="14" t="s">
        <v>17</v>
      </c>
      <c r="M3" s="14" t="s">
        <v>18</v>
      </c>
    </row>
    <row r="4" spans="1:13" s="21" customFormat="1" ht="30" customHeight="1" thickBot="1" x14ac:dyDescent="0.3">
      <c r="A4" s="15"/>
      <c r="B4" s="16"/>
      <c r="C4" s="17"/>
      <c r="D4" s="18"/>
      <c r="E4" s="18"/>
      <c r="F4" s="18"/>
      <c r="G4" s="19"/>
      <c r="H4" s="20"/>
      <c r="I4" s="20"/>
      <c r="K4" s="13" t="s">
        <v>19</v>
      </c>
      <c r="L4" s="14" t="s">
        <v>20</v>
      </c>
      <c r="M4" s="14" t="s">
        <v>21</v>
      </c>
    </row>
    <row r="5" spans="1:13" s="21" customFormat="1" ht="30" customHeight="1" thickBot="1" x14ac:dyDescent="0.3">
      <c r="A5" s="22"/>
      <c r="B5" s="23"/>
      <c r="C5" s="24" t="s">
        <v>22</v>
      </c>
      <c r="D5" s="25"/>
      <c r="E5" s="25"/>
      <c r="F5" s="25"/>
      <c r="G5" s="26"/>
      <c r="H5" s="20"/>
      <c r="I5" s="20"/>
      <c r="K5" s="13" t="s">
        <v>23</v>
      </c>
      <c r="L5" s="14" t="s">
        <v>24</v>
      </c>
      <c r="M5" s="14" t="s">
        <v>25</v>
      </c>
    </row>
    <row r="6" spans="1:13" s="21" customFormat="1" ht="30" customHeight="1" thickBot="1" x14ac:dyDescent="0.3">
      <c r="A6" s="22"/>
      <c r="B6" s="27"/>
      <c r="C6" s="24" t="s">
        <v>26</v>
      </c>
      <c r="D6" s="25"/>
      <c r="E6" s="25"/>
      <c r="F6" s="25"/>
      <c r="G6" s="26"/>
      <c r="H6" s="20"/>
      <c r="I6" s="20"/>
      <c r="K6" s="13" t="s">
        <v>27</v>
      </c>
      <c r="L6" s="14" t="s">
        <v>28</v>
      </c>
      <c r="M6" s="14" t="s">
        <v>29</v>
      </c>
    </row>
    <row r="7" spans="1:13" s="21" customFormat="1" ht="51.95" customHeight="1" thickBot="1" x14ac:dyDescent="0.3">
      <c r="A7" s="28">
        <v>1.1000000000000001</v>
      </c>
      <c r="B7" s="29" t="s">
        <v>30</v>
      </c>
      <c r="C7" s="30" t="s">
        <v>4</v>
      </c>
      <c r="D7" s="25" t="s">
        <v>31</v>
      </c>
      <c r="E7" s="25">
        <v>1</v>
      </c>
      <c r="F7" s="31">
        <v>600000</v>
      </c>
      <c r="G7" s="32">
        <f>F7*E7</f>
        <v>600000</v>
      </c>
      <c r="H7" s="33">
        <v>73360</v>
      </c>
      <c r="I7" s="33">
        <v>114309.17</v>
      </c>
      <c r="K7" s="13" t="s">
        <v>32</v>
      </c>
      <c r="L7" s="14" t="s">
        <v>33</v>
      </c>
      <c r="M7" s="14" t="s">
        <v>34</v>
      </c>
    </row>
    <row r="8" spans="1:13" s="21" customFormat="1" ht="51.95" customHeight="1" thickBot="1" x14ac:dyDescent="0.3">
      <c r="A8" s="34">
        <f>A7+0.1</f>
        <v>1.2000000000000002</v>
      </c>
      <c r="B8" s="35" t="s">
        <v>35</v>
      </c>
      <c r="C8" s="36" t="s">
        <v>36</v>
      </c>
      <c r="D8" s="37" t="s">
        <v>31</v>
      </c>
      <c r="E8" s="37">
        <v>1</v>
      </c>
      <c r="F8" s="38">
        <v>200000</v>
      </c>
      <c r="G8" s="39">
        <f>F8*E8</f>
        <v>200000</v>
      </c>
      <c r="H8" s="33">
        <v>210680</v>
      </c>
      <c r="I8" s="33">
        <v>139589.17000000001</v>
      </c>
      <c r="K8" s="13" t="s">
        <v>37</v>
      </c>
      <c r="L8" s="14" t="s">
        <v>38</v>
      </c>
      <c r="M8" s="14" t="s">
        <v>39</v>
      </c>
    </row>
    <row r="9" spans="1:13" s="21" customFormat="1" ht="51.95" customHeight="1" thickBot="1" x14ac:dyDescent="0.3">
      <c r="A9" s="40"/>
      <c r="B9" s="41"/>
      <c r="C9" s="41" t="s">
        <v>40</v>
      </c>
      <c r="D9" s="42"/>
      <c r="E9" s="43"/>
      <c r="F9" s="44"/>
      <c r="G9" s="45">
        <f>SUM(G7:G8)</f>
        <v>800000</v>
      </c>
      <c r="H9" s="46">
        <f>H8+H7</f>
        <v>284040</v>
      </c>
      <c r="I9" s="46">
        <f>I8+I7</f>
        <v>253898.34000000003</v>
      </c>
    </row>
    <row r="10" spans="1:13" s="21" customFormat="1" ht="30" customHeight="1" thickBot="1" x14ac:dyDescent="0.3">
      <c r="A10" s="47"/>
      <c r="B10" s="48"/>
      <c r="C10" s="49"/>
      <c r="D10" s="49"/>
      <c r="E10" s="49"/>
      <c r="F10" s="49"/>
      <c r="G10" s="49"/>
      <c r="H10" s="49"/>
      <c r="I10" s="49"/>
      <c r="J10" s="49"/>
      <c r="K10" s="50"/>
      <c r="L10" s="50"/>
    </row>
    <row r="11" spans="1:13" s="21" customFormat="1" ht="30" customHeight="1" thickBot="1" x14ac:dyDescent="0.25">
      <c r="A11" s="51" t="s">
        <v>41</v>
      </c>
      <c r="B11" s="52"/>
      <c r="C11" s="52"/>
      <c r="D11" s="52"/>
      <c r="E11" s="53"/>
      <c r="F11" s="131"/>
      <c r="G11" s="131"/>
      <c r="H11" s="11"/>
      <c r="I11" s="11"/>
      <c r="K11" s="50"/>
      <c r="L11" s="50"/>
    </row>
    <row r="12" spans="1:13" s="21" customFormat="1" ht="30" customHeight="1" x14ac:dyDescent="0.25">
      <c r="A12" s="132" t="s">
        <v>6</v>
      </c>
      <c r="B12" s="134" t="s">
        <v>7</v>
      </c>
      <c r="C12" s="136" t="s">
        <v>8</v>
      </c>
      <c r="D12" s="136" t="s">
        <v>9</v>
      </c>
      <c r="E12" s="136" t="s">
        <v>10</v>
      </c>
      <c r="F12" s="136" t="s">
        <v>11</v>
      </c>
      <c r="G12" s="136" t="s">
        <v>12</v>
      </c>
      <c r="H12" s="11"/>
      <c r="I12" s="11"/>
      <c r="K12" s="50"/>
      <c r="L12" s="50"/>
    </row>
    <row r="13" spans="1:13" s="21" customFormat="1" ht="30" customHeight="1" thickBot="1" x14ac:dyDescent="0.3">
      <c r="A13" s="133"/>
      <c r="B13" s="135"/>
      <c r="C13" s="137"/>
      <c r="D13" s="137"/>
      <c r="E13" s="137"/>
      <c r="F13" s="137"/>
      <c r="G13" s="137"/>
      <c r="H13" s="11"/>
      <c r="I13" s="11"/>
      <c r="K13" s="50"/>
      <c r="L13" s="50"/>
    </row>
    <row r="14" spans="1:13" s="21" customFormat="1" ht="30" customHeight="1" x14ac:dyDescent="0.25">
      <c r="A14" s="54"/>
      <c r="B14" s="55"/>
      <c r="C14" s="55"/>
      <c r="D14" s="54"/>
      <c r="E14" s="56"/>
      <c r="F14" s="57"/>
      <c r="G14" s="58"/>
      <c r="H14" s="59"/>
      <c r="I14" s="59"/>
      <c r="K14" s="50"/>
      <c r="L14" s="50"/>
    </row>
    <row r="15" spans="1:13" s="21" customFormat="1" ht="30" customHeight="1" x14ac:dyDescent="0.25">
      <c r="A15" s="60"/>
      <c r="B15" s="61"/>
      <c r="C15" s="62" t="s">
        <v>42</v>
      </c>
      <c r="D15" s="60"/>
      <c r="E15" s="60"/>
      <c r="F15" s="63"/>
      <c r="G15" s="63"/>
      <c r="K15" s="50"/>
      <c r="L15" s="50"/>
    </row>
    <row r="16" spans="1:13" s="21" customFormat="1" ht="30" customHeight="1" x14ac:dyDescent="0.25">
      <c r="A16" s="60"/>
      <c r="B16" s="61"/>
      <c r="C16" s="63" t="s">
        <v>43</v>
      </c>
      <c r="D16" s="60"/>
      <c r="E16" s="60"/>
      <c r="F16" s="63"/>
      <c r="G16" s="63"/>
      <c r="K16" s="50"/>
      <c r="L16" s="50"/>
    </row>
    <row r="17" spans="1:12" s="21" customFormat="1" ht="30" customHeight="1" x14ac:dyDescent="0.25">
      <c r="A17" s="60"/>
      <c r="B17" s="63"/>
      <c r="C17" s="63" t="s">
        <v>44</v>
      </c>
      <c r="D17" s="60"/>
      <c r="E17" s="60"/>
      <c r="F17" s="63"/>
      <c r="G17" s="63"/>
      <c r="K17" s="50"/>
      <c r="L17" s="50"/>
    </row>
    <row r="18" spans="1:12" s="21" customFormat="1" ht="30" customHeight="1" x14ac:dyDescent="0.25">
      <c r="A18" s="60"/>
      <c r="B18" s="63"/>
      <c r="C18" s="64"/>
      <c r="D18" s="65"/>
      <c r="E18" s="60"/>
      <c r="F18" s="66"/>
      <c r="G18" s="66"/>
      <c r="H18" s="67"/>
      <c r="I18" s="67"/>
      <c r="K18" s="50"/>
      <c r="L18" s="50"/>
    </row>
    <row r="19" spans="1:12" s="21" customFormat="1" ht="51.95" customHeight="1" x14ac:dyDescent="0.25">
      <c r="A19" s="60">
        <v>2.1</v>
      </c>
      <c r="B19" s="68" t="s">
        <v>45</v>
      </c>
      <c r="C19" s="69" t="s">
        <v>20</v>
      </c>
      <c r="D19" s="25" t="s">
        <v>31</v>
      </c>
      <c r="E19" s="70">
        <v>1</v>
      </c>
      <c r="F19" s="71">
        <v>600000</v>
      </c>
      <c r="G19" s="66">
        <f>E19*F19</f>
        <v>600000</v>
      </c>
      <c r="H19" s="67">
        <v>96480</v>
      </c>
      <c r="I19" s="67">
        <v>126789.17</v>
      </c>
      <c r="K19" s="50"/>
      <c r="L19" s="50"/>
    </row>
    <row r="20" spans="1:12" s="21" customFormat="1" ht="51.95" customHeight="1" x14ac:dyDescent="0.25">
      <c r="A20" s="60">
        <f>A19+0.1</f>
        <v>2.2000000000000002</v>
      </c>
      <c r="B20" s="68" t="s">
        <v>46</v>
      </c>
      <c r="C20" s="69" t="s">
        <v>47</v>
      </c>
      <c r="D20" s="25" t="s">
        <v>31</v>
      </c>
      <c r="E20" s="70">
        <v>1</v>
      </c>
      <c r="F20" s="71">
        <v>500000</v>
      </c>
      <c r="G20" s="66">
        <f t="shared" ref="G20:G22" si="0">E20*F20</f>
        <v>500000</v>
      </c>
      <c r="H20" s="67">
        <v>163800</v>
      </c>
      <c r="I20" s="67">
        <v>187749.17</v>
      </c>
      <c r="K20" s="50"/>
      <c r="L20" s="50"/>
    </row>
    <row r="21" spans="1:12" s="21" customFormat="1" ht="51.95" customHeight="1" x14ac:dyDescent="0.25">
      <c r="A21" s="60">
        <f t="shared" ref="A21:A22" si="1">A20+0.1</f>
        <v>2.3000000000000003</v>
      </c>
      <c r="B21" s="68" t="s">
        <v>48</v>
      </c>
      <c r="C21" s="69" t="s">
        <v>49</v>
      </c>
      <c r="D21" s="25" t="s">
        <v>31</v>
      </c>
      <c r="E21" s="70">
        <v>1</v>
      </c>
      <c r="F21" s="71">
        <v>300000</v>
      </c>
      <c r="G21" s="66">
        <f t="shared" si="0"/>
        <v>300000</v>
      </c>
      <c r="H21" s="67">
        <v>200000</v>
      </c>
      <c r="I21" s="67">
        <v>261789.17</v>
      </c>
      <c r="K21" s="50"/>
      <c r="L21" s="50"/>
    </row>
    <row r="22" spans="1:12" s="21" customFormat="1" ht="51.95" customHeight="1" thickBot="1" x14ac:dyDescent="0.3">
      <c r="A22" s="60">
        <f t="shared" si="1"/>
        <v>2.4000000000000004</v>
      </c>
      <c r="B22" s="68" t="s">
        <v>50</v>
      </c>
      <c r="C22" s="69" t="s">
        <v>51</v>
      </c>
      <c r="D22" s="65" t="s">
        <v>31</v>
      </c>
      <c r="E22" s="70">
        <v>1</v>
      </c>
      <c r="F22" s="71">
        <v>55000</v>
      </c>
      <c r="G22" s="66">
        <f t="shared" si="0"/>
        <v>55000</v>
      </c>
      <c r="H22" s="67">
        <v>43680</v>
      </c>
      <c r="I22" s="67">
        <v>29680</v>
      </c>
      <c r="K22" s="50"/>
      <c r="L22" s="50"/>
    </row>
    <row r="23" spans="1:12" s="21" customFormat="1" ht="51.95" customHeight="1" thickBot="1" x14ac:dyDescent="0.3">
      <c r="A23" s="122" t="s">
        <v>52</v>
      </c>
      <c r="B23" s="123"/>
      <c r="C23" s="123"/>
      <c r="D23" s="123"/>
      <c r="E23" s="123"/>
      <c r="F23" s="124"/>
      <c r="G23" s="72">
        <f>SUM(G19:G22)</f>
        <v>1455000</v>
      </c>
      <c r="H23" s="72">
        <f t="shared" ref="H23:I23" si="2">SUM(H19:H22)</f>
        <v>503960</v>
      </c>
      <c r="I23" s="72">
        <f t="shared" si="2"/>
        <v>606007.51</v>
      </c>
      <c r="K23" s="50"/>
      <c r="L23" s="50"/>
    </row>
    <row r="24" spans="1:12" s="21" customFormat="1" ht="30" customHeight="1" thickBot="1" x14ac:dyDescent="0.3">
      <c r="A24" s="47"/>
      <c r="B24" s="47"/>
      <c r="C24" s="47"/>
      <c r="D24" s="47"/>
      <c r="E24" s="47"/>
      <c r="F24" s="47"/>
      <c r="G24" s="46"/>
      <c r="H24" s="46"/>
      <c r="I24" s="46"/>
      <c r="K24" s="50"/>
      <c r="L24" s="50"/>
    </row>
    <row r="25" spans="1:12" s="21" customFormat="1" ht="30" customHeight="1" thickBot="1" x14ac:dyDescent="0.25">
      <c r="A25" s="51" t="s">
        <v>53</v>
      </c>
      <c r="B25" s="52"/>
      <c r="C25" s="52"/>
      <c r="D25" s="52"/>
      <c r="E25" s="53"/>
      <c r="F25" s="131"/>
      <c r="G25" s="131"/>
      <c r="H25" s="11"/>
      <c r="I25" s="11"/>
      <c r="K25" s="50"/>
      <c r="L25" s="50"/>
    </row>
    <row r="26" spans="1:12" s="21" customFormat="1" ht="30" customHeight="1" x14ac:dyDescent="0.25">
      <c r="A26" s="132" t="s">
        <v>6</v>
      </c>
      <c r="B26" s="134" t="s">
        <v>7</v>
      </c>
      <c r="C26" s="136" t="s">
        <v>8</v>
      </c>
      <c r="D26" s="136" t="s">
        <v>9</v>
      </c>
      <c r="E26" s="136" t="s">
        <v>10</v>
      </c>
      <c r="F26" s="136" t="s">
        <v>11</v>
      </c>
      <c r="G26" s="136" t="s">
        <v>12</v>
      </c>
      <c r="H26" s="11"/>
      <c r="I26" s="11"/>
      <c r="K26" s="50"/>
      <c r="L26" s="50"/>
    </row>
    <row r="27" spans="1:12" s="21" customFormat="1" ht="30" customHeight="1" thickBot="1" x14ac:dyDescent="0.3">
      <c r="A27" s="133"/>
      <c r="B27" s="135"/>
      <c r="C27" s="137"/>
      <c r="D27" s="137"/>
      <c r="E27" s="137"/>
      <c r="F27" s="137"/>
      <c r="G27" s="137"/>
      <c r="H27" s="11"/>
      <c r="I27" s="11"/>
      <c r="K27" s="50"/>
      <c r="L27" s="50"/>
    </row>
    <row r="28" spans="1:12" s="21" customFormat="1" ht="30" customHeight="1" x14ac:dyDescent="0.25">
      <c r="A28" s="54"/>
      <c r="B28" s="55"/>
      <c r="C28" s="55"/>
      <c r="D28" s="54"/>
      <c r="E28" s="56"/>
      <c r="F28" s="57"/>
      <c r="G28" s="58"/>
      <c r="H28" s="59"/>
      <c r="I28" s="59"/>
      <c r="K28" s="50"/>
      <c r="L28" s="50"/>
    </row>
    <row r="29" spans="1:12" s="21" customFormat="1" ht="30" customHeight="1" x14ac:dyDescent="0.25">
      <c r="A29" s="60"/>
      <c r="B29" s="61"/>
      <c r="C29" s="62" t="s">
        <v>54</v>
      </c>
      <c r="D29" s="60"/>
      <c r="E29" s="60"/>
      <c r="F29" s="63"/>
      <c r="G29" s="63"/>
      <c r="K29" s="50"/>
      <c r="L29" s="50"/>
    </row>
    <row r="30" spans="1:12" s="21" customFormat="1" ht="30" customHeight="1" x14ac:dyDescent="0.25">
      <c r="A30" s="60"/>
      <c r="B30" s="61"/>
      <c r="C30" s="62"/>
      <c r="D30" s="60"/>
      <c r="E30" s="60"/>
      <c r="F30" s="63"/>
      <c r="G30" s="63"/>
      <c r="K30" s="50"/>
      <c r="L30" s="50"/>
    </row>
    <row r="31" spans="1:12" s="21" customFormat="1" ht="51.95" customHeight="1" x14ac:dyDescent="0.25">
      <c r="A31" s="60">
        <v>3.1</v>
      </c>
      <c r="B31" s="63" t="s">
        <v>55</v>
      </c>
      <c r="C31" s="69" t="s">
        <v>17</v>
      </c>
      <c r="D31" s="60" t="s">
        <v>31</v>
      </c>
      <c r="E31" s="60">
        <v>1</v>
      </c>
      <c r="F31" s="71">
        <v>250000</v>
      </c>
      <c r="G31" s="66">
        <f>E31*F31</f>
        <v>250000</v>
      </c>
      <c r="H31" s="67">
        <v>250480</v>
      </c>
      <c r="I31" s="67">
        <v>217589.17</v>
      </c>
      <c r="K31" s="50"/>
      <c r="L31" s="50"/>
    </row>
    <row r="32" spans="1:12" s="21" customFormat="1" ht="51.95" customHeight="1" x14ac:dyDescent="0.25">
      <c r="A32" s="60">
        <f>A31+0.1</f>
        <v>3.2</v>
      </c>
      <c r="B32" s="63" t="s">
        <v>56</v>
      </c>
      <c r="C32" s="69" t="s">
        <v>57</v>
      </c>
      <c r="D32" s="60" t="s">
        <v>31</v>
      </c>
      <c r="E32" s="60">
        <v>1</v>
      </c>
      <c r="F32" s="71">
        <v>200000</v>
      </c>
      <c r="G32" s="66">
        <f>E32*F32</f>
        <v>200000</v>
      </c>
      <c r="H32" s="67"/>
      <c r="I32" s="67">
        <v>185000</v>
      </c>
      <c r="K32" s="50"/>
      <c r="L32" s="50"/>
    </row>
    <row r="33" spans="1:12" s="21" customFormat="1" ht="51.95" customHeight="1" x14ac:dyDescent="0.25">
      <c r="A33" s="60"/>
      <c r="B33" s="63"/>
      <c r="C33" s="69"/>
      <c r="D33" s="65"/>
      <c r="E33" s="60"/>
      <c r="F33" s="71"/>
      <c r="G33" s="66"/>
      <c r="H33" s="67"/>
      <c r="I33" s="67"/>
      <c r="K33" s="50"/>
      <c r="L33" s="50"/>
    </row>
    <row r="34" spans="1:12" s="21" customFormat="1" ht="51.95" customHeight="1" thickBot="1" x14ac:dyDescent="0.3">
      <c r="A34" s="60"/>
      <c r="B34" s="63"/>
      <c r="C34" s="69"/>
      <c r="D34" s="65"/>
      <c r="E34" s="60"/>
      <c r="F34" s="71"/>
      <c r="G34" s="66"/>
      <c r="H34" s="67"/>
      <c r="I34" s="67"/>
      <c r="K34" s="50"/>
      <c r="L34" s="50"/>
    </row>
    <row r="35" spans="1:12" s="21" customFormat="1" ht="51.95" customHeight="1" thickBot="1" x14ac:dyDescent="0.3">
      <c r="A35" s="122" t="s">
        <v>58</v>
      </c>
      <c r="B35" s="123"/>
      <c r="C35" s="123"/>
      <c r="D35" s="123"/>
      <c r="E35" s="123"/>
      <c r="F35" s="124"/>
      <c r="G35" s="72">
        <f>SUM(G31:G34)</f>
        <v>450000</v>
      </c>
      <c r="H35" s="72">
        <f t="shared" ref="H35:I35" si="3">SUM(H31:H34)</f>
        <v>250480</v>
      </c>
      <c r="I35" s="72">
        <f t="shared" si="3"/>
        <v>402589.17000000004</v>
      </c>
      <c r="K35" s="50"/>
      <c r="L35" s="50"/>
    </row>
    <row r="36" spans="1:12" s="21" customFormat="1" ht="30" customHeight="1" thickBot="1" x14ac:dyDescent="0.3">
      <c r="A36" s="47"/>
      <c r="B36" s="48"/>
      <c r="C36" s="48"/>
      <c r="D36" s="47"/>
      <c r="E36" s="73"/>
      <c r="F36" s="74"/>
      <c r="G36" s="46"/>
      <c r="H36" s="46"/>
      <c r="I36" s="46"/>
      <c r="K36" s="50"/>
      <c r="L36" s="50"/>
    </row>
    <row r="37" spans="1:12" s="21" customFormat="1" ht="30" customHeight="1" thickBot="1" x14ac:dyDescent="0.25">
      <c r="A37" s="75" t="s">
        <v>59</v>
      </c>
      <c r="B37" s="76"/>
      <c r="C37" s="76"/>
      <c r="D37" s="76"/>
      <c r="E37" s="77"/>
      <c r="F37" s="131"/>
      <c r="G37" s="131"/>
      <c r="H37" s="11"/>
      <c r="I37" s="11"/>
      <c r="K37" s="50"/>
      <c r="L37" s="50"/>
    </row>
    <row r="38" spans="1:12" s="21" customFormat="1" ht="30" customHeight="1" x14ac:dyDescent="0.25">
      <c r="A38" s="132" t="s">
        <v>6</v>
      </c>
      <c r="B38" s="134" t="s">
        <v>7</v>
      </c>
      <c r="C38" s="136" t="s">
        <v>8</v>
      </c>
      <c r="D38" s="136" t="s">
        <v>9</v>
      </c>
      <c r="E38" s="136" t="s">
        <v>10</v>
      </c>
      <c r="F38" s="136" t="s">
        <v>11</v>
      </c>
      <c r="G38" s="136" t="s">
        <v>12</v>
      </c>
      <c r="H38" s="11"/>
      <c r="I38" s="11"/>
      <c r="K38" s="50"/>
      <c r="L38" s="50"/>
    </row>
    <row r="39" spans="1:12" s="21" customFormat="1" ht="30" customHeight="1" thickBot="1" x14ac:dyDescent="0.3">
      <c r="A39" s="133"/>
      <c r="B39" s="135"/>
      <c r="C39" s="137"/>
      <c r="D39" s="137"/>
      <c r="E39" s="137"/>
      <c r="F39" s="137"/>
      <c r="G39" s="137"/>
      <c r="H39" s="11"/>
      <c r="I39" s="11"/>
      <c r="K39" s="50"/>
      <c r="L39" s="50"/>
    </row>
    <row r="40" spans="1:12" s="21" customFormat="1" ht="30" customHeight="1" x14ac:dyDescent="0.25">
      <c r="A40" s="54"/>
      <c r="B40" s="55"/>
      <c r="C40" s="55"/>
      <c r="D40" s="54"/>
      <c r="E40" s="56"/>
      <c r="F40" s="57"/>
      <c r="G40" s="58"/>
      <c r="H40" s="59"/>
      <c r="I40" s="59"/>
      <c r="K40" s="50"/>
      <c r="L40" s="50"/>
    </row>
    <row r="41" spans="1:12" s="21" customFormat="1" ht="30" customHeight="1" x14ac:dyDescent="0.25">
      <c r="A41" s="60"/>
      <c r="B41" s="61"/>
      <c r="C41" s="62" t="s">
        <v>60</v>
      </c>
      <c r="D41" s="60"/>
      <c r="E41" s="60"/>
      <c r="F41" s="63"/>
      <c r="G41" s="63"/>
      <c r="K41" s="50"/>
      <c r="L41" s="50"/>
    </row>
    <row r="42" spans="1:12" s="21" customFormat="1" ht="30" customHeight="1" x14ac:dyDescent="0.25">
      <c r="A42" s="60"/>
      <c r="B42" s="61"/>
      <c r="C42" s="62"/>
      <c r="D42" s="60"/>
      <c r="E42" s="60"/>
      <c r="F42" s="63"/>
      <c r="G42" s="63"/>
      <c r="K42" s="50"/>
      <c r="L42" s="50"/>
    </row>
    <row r="43" spans="1:12" s="21" customFormat="1" ht="51.95" customHeight="1" x14ac:dyDescent="0.25">
      <c r="A43" s="60">
        <v>4.0999999999999996</v>
      </c>
      <c r="B43" s="63" t="s">
        <v>61</v>
      </c>
      <c r="C43" s="64" t="s">
        <v>62</v>
      </c>
      <c r="D43" s="65" t="s">
        <v>63</v>
      </c>
      <c r="E43" s="60"/>
      <c r="F43" s="63"/>
      <c r="G43" s="66">
        <v>200000</v>
      </c>
      <c r="H43" s="67">
        <f>G43</f>
        <v>200000</v>
      </c>
      <c r="I43" s="67">
        <f>G43</f>
        <v>200000</v>
      </c>
      <c r="K43" s="50"/>
      <c r="L43" s="50"/>
    </row>
    <row r="44" spans="1:12" s="21" customFormat="1" ht="51.95" customHeight="1" x14ac:dyDescent="0.25">
      <c r="A44" s="60">
        <f t="shared" ref="A44" si="4">0.1+A43</f>
        <v>4.1999999999999993</v>
      </c>
      <c r="B44" s="63" t="s">
        <v>61</v>
      </c>
      <c r="C44" s="21" t="s">
        <v>64</v>
      </c>
      <c r="D44" s="60" t="s">
        <v>65</v>
      </c>
      <c r="E44" s="78">
        <v>0.1</v>
      </c>
      <c r="F44" s="79">
        <f>G43</f>
        <v>200000</v>
      </c>
      <c r="G44" s="66">
        <f>F44*E44</f>
        <v>20000</v>
      </c>
      <c r="H44" s="67"/>
      <c r="I44" s="67">
        <v>10000</v>
      </c>
      <c r="K44" s="50"/>
      <c r="L44" s="50"/>
    </row>
    <row r="45" spans="1:12" s="21" customFormat="1" ht="51.95" customHeight="1" thickBot="1" x14ac:dyDescent="0.3">
      <c r="A45" s="60"/>
      <c r="B45" s="63"/>
      <c r="D45" s="60"/>
      <c r="E45" s="78"/>
      <c r="F45" s="79"/>
      <c r="G45" s="66"/>
      <c r="H45" s="67"/>
      <c r="I45" s="67"/>
      <c r="K45" s="50"/>
      <c r="L45" s="50"/>
    </row>
    <row r="46" spans="1:12" s="21" customFormat="1" ht="51.95" customHeight="1" thickBot="1" x14ac:dyDescent="0.3">
      <c r="A46" s="122" t="s">
        <v>66</v>
      </c>
      <c r="B46" s="123"/>
      <c r="C46" s="123"/>
      <c r="D46" s="123"/>
      <c r="E46" s="123"/>
      <c r="F46" s="124"/>
      <c r="G46" s="72">
        <f>SUM(G43:G45)</f>
        <v>220000</v>
      </c>
      <c r="H46" s="72">
        <f t="shared" ref="H46:I46" si="5">SUM(H43:H45)</f>
        <v>200000</v>
      </c>
      <c r="I46" s="72">
        <f t="shared" si="5"/>
        <v>210000</v>
      </c>
      <c r="K46" s="50"/>
      <c r="L46" s="50"/>
    </row>
    <row r="47" spans="1:12" s="21" customFormat="1" ht="30" customHeight="1" thickBot="1" x14ac:dyDescent="0.3">
      <c r="A47" s="80" t="s">
        <v>67</v>
      </c>
      <c r="D47" s="20"/>
      <c r="E47" s="20"/>
      <c r="K47" s="50"/>
      <c r="L47" s="50"/>
    </row>
    <row r="48" spans="1:12" s="83" customFormat="1" ht="30" customHeight="1" thickBot="1" x14ac:dyDescent="0.3">
      <c r="A48" s="125" t="s">
        <v>68</v>
      </c>
      <c r="B48" s="126"/>
      <c r="C48" s="127" t="s">
        <v>69</v>
      </c>
      <c r="D48" s="128"/>
      <c r="E48" s="128"/>
      <c r="F48" s="81"/>
      <c r="G48" s="82" t="s">
        <v>12</v>
      </c>
      <c r="H48" s="11"/>
      <c r="I48" s="11"/>
      <c r="K48" s="84"/>
      <c r="L48" s="84"/>
    </row>
    <row r="49" spans="1:12" s="83" customFormat="1" ht="30" customHeight="1" x14ac:dyDescent="0.25">
      <c r="A49" s="85">
        <v>1</v>
      </c>
      <c r="B49" s="86"/>
      <c r="C49" s="87" t="str">
        <f>C5</f>
        <v>ENGINEERING SERVICES</v>
      </c>
      <c r="D49" s="88"/>
      <c r="E49" s="88"/>
      <c r="F49" s="87"/>
      <c r="G49" s="89">
        <f>G9</f>
        <v>800000</v>
      </c>
      <c r="H49" s="90">
        <v>284040</v>
      </c>
      <c r="I49" s="90">
        <v>253898.33</v>
      </c>
      <c r="K49" s="84"/>
      <c r="L49" s="84"/>
    </row>
    <row r="50" spans="1:12" s="83" customFormat="1" ht="30" customHeight="1" x14ac:dyDescent="0.25">
      <c r="A50" s="91">
        <v>2</v>
      </c>
      <c r="B50" s="92"/>
      <c r="C50" s="93" t="str">
        <f>C15</f>
        <v>NORMAL SERVICES</v>
      </c>
      <c r="D50" s="94"/>
      <c r="E50" s="94"/>
      <c r="F50" s="93"/>
      <c r="G50" s="89">
        <f>G23</f>
        <v>1455000</v>
      </c>
      <c r="H50" s="90">
        <v>503960</v>
      </c>
      <c r="I50" s="90">
        <v>606007.5</v>
      </c>
      <c r="K50" s="84"/>
      <c r="L50" s="84"/>
    </row>
    <row r="51" spans="1:12" s="83" customFormat="1" ht="30" customHeight="1" x14ac:dyDescent="0.25">
      <c r="A51" s="95">
        <v>3</v>
      </c>
      <c r="B51" s="96"/>
      <c r="C51" s="97" t="str">
        <f>C29</f>
        <v>ADDITIONAL SERVICES</v>
      </c>
      <c r="D51" s="98"/>
      <c r="E51" s="98"/>
      <c r="F51" s="97"/>
      <c r="G51" s="99">
        <f>G35</f>
        <v>450000</v>
      </c>
      <c r="H51" s="90">
        <v>250480</v>
      </c>
      <c r="I51" s="90">
        <v>402589.17</v>
      </c>
      <c r="K51" s="84"/>
      <c r="L51" s="84"/>
    </row>
    <row r="52" spans="1:12" s="83" customFormat="1" ht="30" customHeight="1" x14ac:dyDescent="0.25">
      <c r="A52" s="95">
        <v>4</v>
      </c>
      <c r="B52" s="96"/>
      <c r="C52" s="97" t="str">
        <f>C41</f>
        <v>RECOVERABLE EXPENSES</v>
      </c>
      <c r="D52" s="98"/>
      <c r="E52" s="98"/>
      <c r="F52" s="97"/>
      <c r="G52" s="99">
        <f>G46</f>
        <v>220000</v>
      </c>
      <c r="H52" s="90">
        <v>200000</v>
      </c>
      <c r="I52" s="90">
        <v>210000</v>
      </c>
      <c r="K52" s="84"/>
      <c r="L52" s="84"/>
    </row>
    <row r="53" spans="1:12" s="83" customFormat="1" ht="30" customHeight="1" thickBot="1" x14ac:dyDescent="0.3">
      <c r="A53" s="100"/>
      <c r="B53" s="101"/>
      <c r="C53" s="102"/>
      <c r="D53" s="103"/>
      <c r="E53" s="103"/>
      <c r="F53" s="102"/>
      <c r="G53" s="104"/>
      <c r="H53" s="90"/>
      <c r="I53" s="90"/>
      <c r="K53" s="84"/>
      <c r="L53" s="84"/>
    </row>
    <row r="54" spans="1:12" s="83" customFormat="1" ht="30" customHeight="1" x14ac:dyDescent="0.25">
      <c r="A54" s="129" t="s">
        <v>70</v>
      </c>
      <c r="B54" s="130"/>
      <c r="C54" s="130"/>
      <c r="D54" s="130"/>
      <c r="E54" s="130"/>
      <c r="F54" s="130"/>
      <c r="G54" s="105">
        <f>SUM(G49:G52)</f>
        <v>2925000</v>
      </c>
      <c r="H54" s="105">
        <f t="shared" ref="H54:I54" si="6">SUM(H49:H52)</f>
        <v>1238480</v>
      </c>
      <c r="I54" s="105">
        <f t="shared" si="6"/>
        <v>1472495</v>
      </c>
      <c r="K54" s="84"/>
      <c r="L54" s="84"/>
    </row>
    <row r="55" spans="1:12" s="83" customFormat="1" ht="30" customHeight="1" thickBot="1" x14ac:dyDescent="0.3">
      <c r="A55" s="118" t="s">
        <v>71</v>
      </c>
      <c r="B55" s="119"/>
      <c r="C55" s="119"/>
      <c r="D55" s="119"/>
      <c r="E55" s="119"/>
      <c r="F55" s="119"/>
      <c r="G55" s="106">
        <f>G54*0.1</f>
        <v>292500</v>
      </c>
      <c r="H55" s="106">
        <f>H54*0.1</f>
        <v>123848</v>
      </c>
      <c r="I55" s="106">
        <f>I54*0.1</f>
        <v>147249.5</v>
      </c>
      <c r="K55" s="84"/>
      <c r="L55" s="84"/>
    </row>
    <row r="56" spans="1:12" s="83" customFormat="1" ht="30" customHeight="1" x14ac:dyDescent="0.25">
      <c r="A56" s="129" t="s">
        <v>72</v>
      </c>
      <c r="B56" s="130"/>
      <c r="C56" s="130"/>
      <c r="D56" s="130"/>
      <c r="E56" s="130"/>
      <c r="F56" s="130"/>
      <c r="G56" s="105">
        <f>G54+G55</f>
        <v>3217500</v>
      </c>
      <c r="H56" s="105">
        <f t="shared" ref="H56:I56" si="7">H54+H55</f>
        <v>1362328</v>
      </c>
      <c r="I56" s="105">
        <f t="shared" si="7"/>
        <v>1619744.5</v>
      </c>
      <c r="K56" s="84"/>
      <c r="L56" s="84"/>
    </row>
    <row r="57" spans="1:12" s="83" customFormat="1" ht="30" customHeight="1" thickBot="1" x14ac:dyDescent="0.3">
      <c r="A57" s="118" t="s">
        <v>73</v>
      </c>
      <c r="B57" s="119"/>
      <c r="C57" s="119"/>
      <c r="D57" s="119"/>
      <c r="E57" s="119"/>
      <c r="F57" s="119"/>
      <c r="G57" s="106">
        <f>G56*0.15</f>
        <v>482625</v>
      </c>
      <c r="H57" s="106">
        <f>H56*0.15</f>
        <v>204349.19999999998</v>
      </c>
      <c r="I57" s="106">
        <f t="shared" ref="I57" si="8">I56*0.15</f>
        <v>242961.67499999999</v>
      </c>
      <c r="K57" s="84"/>
      <c r="L57" s="84"/>
    </row>
    <row r="58" spans="1:12" s="83" customFormat="1" ht="30" customHeight="1" thickBot="1" x14ac:dyDescent="0.3">
      <c r="A58" s="120" t="s">
        <v>74</v>
      </c>
      <c r="B58" s="121"/>
      <c r="C58" s="121"/>
      <c r="D58" s="121"/>
      <c r="E58" s="121"/>
      <c r="F58" s="121"/>
      <c r="G58" s="107">
        <f>G54+G57+G55</f>
        <v>3700125</v>
      </c>
      <c r="H58" s="107">
        <f>H54+H57+H55</f>
        <v>1566677.2</v>
      </c>
      <c r="I58" s="107">
        <f>I54+I57+I55</f>
        <v>1862706.175</v>
      </c>
      <c r="K58" s="84"/>
      <c r="L58" s="84"/>
    </row>
    <row r="59" spans="1:12" ht="13.5" thickTop="1" x14ac:dyDescent="0.2"/>
    <row r="61" spans="1:12" x14ac:dyDescent="0.2">
      <c r="G61" s="111">
        <f>G54</f>
        <v>2925000</v>
      </c>
      <c r="H61" s="111">
        <v>3217500</v>
      </c>
      <c r="I61" s="111"/>
    </row>
    <row r="62" spans="1:12" x14ac:dyDescent="0.2">
      <c r="G62" s="112">
        <f>G54*0.1</f>
        <v>292500</v>
      </c>
      <c r="H62" s="112"/>
      <c r="I62" s="112"/>
    </row>
    <row r="63" spans="1:12" x14ac:dyDescent="0.2">
      <c r="G63" s="112">
        <f>G61+G62</f>
        <v>3217500</v>
      </c>
      <c r="H63" s="112"/>
      <c r="I63" s="112"/>
    </row>
    <row r="65" spans="3:7" x14ac:dyDescent="0.2">
      <c r="C65" s="113" t="s">
        <v>75</v>
      </c>
      <c r="D65" s="113"/>
      <c r="E65" s="113"/>
      <c r="F65" s="113"/>
      <c r="G65" s="113">
        <v>1250000</v>
      </c>
    </row>
    <row r="66" spans="3:7" x14ac:dyDescent="0.2">
      <c r="C66" s="113" t="s">
        <v>76</v>
      </c>
      <c r="D66" s="113"/>
      <c r="E66" s="113"/>
      <c r="F66" s="113"/>
      <c r="G66" s="113">
        <v>1967500</v>
      </c>
    </row>
    <row r="67" spans="3:7" x14ac:dyDescent="0.2">
      <c r="G67" s="8">
        <f>SUM(G65:G66)</f>
        <v>3217500</v>
      </c>
    </row>
  </sheetData>
  <mergeCells count="41">
    <mergeCell ref="A57:F57"/>
    <mergeCell ref="A58:F58"/>
    <mergeCell ref="A46:F46"/>
    <mergeCell ref="A48:B48"/>
    <mergeCell ref="C48:E48"/>
    <mergeCell ref="A54:F54"/>
    <mergeCell ref="A55:F55"/>
    <mergeCell ref="A56:F56"/>
    <mergeCell ref="A35:F35"/>
    <mergeCell ref="F37:G37"/>
    <mergeCell ref="A38:A39"/>
    <mergeCell ref="B38:B39"/>
    <mergeCell ref="C38:C39"/>
    <mergeCell ref="D38:D39"/>
    <mergeCell ref="E38:E39"/>
    <mergeCell ref="F38:F39"/>
    <mergeCell ref="G38:G39"/>
    <mergeCell ref="A23:F23"/>
    <mergeCell ref="F25:G25"/>
    <mergeCell ref="A26:A27"/>
    <mergeCell ref="B26:B27"/>
    <mergeCell ref="C26:C27"/>
    <mergeCell ref="D26:D27"/>
    <mergeCell ref="E26:E27"/>
    <mergeCell ref="F26:F27"/>
    <mergeCell ref="G26:G27"/>
    <mergeCell ref="G2:G3"/>
    <mergeCell ref="F11:G11"/>
    <mergeCell ref="A12:A13"/>
    <mergeCell ref="B12:B13"/>
    <mergeCell ref="C12:C13"/>
    <mergeCell ref="D12:D13"/>
    <mergeCell ref="E12:E13"/>
    <mergeCell ref="F12:F13"/>
    <mergeCell ref="G12:G13"/>
    <mergeCell ref="A2:A3"/>
    <mergeCell ref="B2:B3"/>
    <mergeCell ref="C2:C3"/>
    <mergeCell ref="D2:D3"/>
    <mergeCell ref="E2:E3"/>
    <mergeCell ref="F2:F3"/>
  </mergeCells>
  <pageMargins left="0.75" right="0.75" top="1" bottom="1" header="0.5" footer="0.5"/>
  <pageSetup scale="53" orientation="portrait" r:id="rId1"/>
  <headerFooter alignWithMargins="0"/>
  <rowBreaks count="1" manualBreakCount="1">
    <brk id="23" max="7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2</vt:i4>
      </vt:variant>
    </vt:vector>
  </HeadingPairs>
  <TitlesOfParts>
    <vt:vector size="4" baseType="lpstr">
      <vt:lpstr>IWMP 2022-2027 BOQ Unpriced</vt:lpstr>
      <vt:lpstr>IWMP 2022-2027 BOQ Priced</vt:lpstr>
      <vt:lpstr>'IWMP 2022-2027 BOQ Priced'!Print_Area</vt:lpstr>
      <vt:lpstr>'IWMP 2022-2027 BOQ Unpriced'!Print_Area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Thurman Ezikiel</dc:creator>
  <cp:keywords/>
  <dc:description/>
  <cp:lastModifiedBy>Thurman's Laptop</cp:lastModifiedBy>
  <cp:revision/>
  <dcterms:created xsi:type="dcterms:W3CDTF">2022-01-03T10:30:15Z</dcterms:created>
  <dcterms:modified xsi:type="dcterms:W3CDTF">2022-04-20T12:45:45Z</dcterms:modified>
  <cp:category/>
  <cp:contentStatus/>
</cp:coreProperties>
</file>