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hid marillier\OneDrive - TCTA\Documents\Supply Chain\RFB\Current tenders\Cleaning\February 2023\RFB\"/>
    </mc:Choice>
  </mc:AlternateContent>
  <xr:revisionPtr revIDLastSave="0" documentId="13_ncr:1_{AC1014AB-7C61-47C3-ABD9-E6FB178016A7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Sheet1" sheetId="5" r:id="rId1"/>
  </sheets>
  <definedNames>
    <definedName name="_Toc15649731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5" l="1"/>
  <c r="G46" i="5" s="1"/>
  <c r="F14" i="5"/>
  <c r="G14" i="5" s="1"/>
  <c r="F63" i="5"/>
  <c r="G63" i="5" s="1"/>
  <c r="H63" i="5" s="1"/>
  <c r="I63" i="5" s="1"/>
  <c r="J63" i="5" s="1"/>
  <c r="K63" i="5" s="1"/>
  <c r="F28" i="5"/>
  <c r="G28" i="5" s="1"/>
  <c r="F61" i="5"/>
  <c r="G61" i="5" s="1"/>
  <c r="F62" i="5"/>
  <c r="G62" i="5" s="1"/>
  <c r="F59" i="5"/>
  <c r="G59" i="5" s="1"/>
  <c r="F60" i="5"/>
  <c r="G60" i="5" s="1"/>
  <c r="F58" i="5"/>
  <c r="G58" i="5" s="1"/>
  <c r="F54" i="5"/>
  <c r="F55" i="5"/>
  <c r="G55" i="5" s="1"/>
  <c r="F56" i="5"/>
  <c r="G56" i="5" s="1"/>
  <c r="F53" i="5"/>
  <c r="G53" i="5" s="1"/>
  <c r="F47" i="5"/>
  <c r="G47" i="5" s="1"/>
  <c r="H47" i="5" s="1"/>
  <c r="F45" i="5"/>
  <c r="L45" i="5" s="1"/>
  <c r="F10" i="5"/>
  <c r="G10" i="5" s="1"/>
  <c r="F11" i="5"/>
  <c r="G11" i="5" s="1"/>
  <c r="F12" i="5"/>
  <c r="G12" i="5" s="1"/>
  <c r="F13" i="5"/>
  <c r="F15" i="5"/>
  <c r="G15" i="5" s="1"/>
  <c r="F9" i="5"/>
  <c r="G9" i="5" s="1"/>
  <c r="F42" i="5"/>
  <c r="L42" i="5" s="1"/>
  <c r="F41" i="5"/>
  <c r="L41" i="5" s="1"/>
  <c r="F40" i="5"/>
  <c r="G40" i="5" s="1"/>
  <c r="H40" i="5" s="1"/>
  <c r="I40" i="5" s="1"/>
  <c r="J40" i="5" s="1"/>
  <c r="K40" i="5" s="1"/>
  <c r="F39" i="5"/>
  <c r="G39" i="5" s="1"/>
  <c r="H39" i="5" s="1"/>
  <c r="I39" i="5" s="1"/>
  <c r="J39" i="5" s="1"/>
  <c r="K39" i="5" s="1"/>
  <c r="D43" i="5"/>
  <c r="F43" i="5" s="1"/>
  <c r="G43" i="5" s="1"/>
  <c r="D38" i="5"/>
  <c r="F38" i="5" s="1"/>
  <c r="G38" i="5" s="1"/>
  <c r="H38" i="5" s="1"/>
  <c r="I38" i="5" s="1"/>
  <c r="J38" i="5" s="1"/>
  <c r="K38" i="5" s="1"/>
  <c r="F7" i="5"/>
  <c r="G7" i="5" s="1"/>
  <c r="H7" i="5" s="1"/>
  <c r="I7" i="5" s="1"/>
  <c r="J7" i="5" s="1"/>
  <c r="K7" i="5" s="1"/>
  <c r="G23" i="5"/>
  <c r="H23" i="5" s="1"/>
  <c r="I23" i="5" s="1"/>
  <c r="J23" i="5" s="1"/>
  <c r="K23" i="5" s="1"/>
  <c r="G26" i="5"/>
  <c r="H26" i="5" s="1"/>
  <c r="I26" i="5" s="1"/>
  <c r="J26" i="5" s="1"/>
  <c r="K26" i="5" s="1"/>
  <c r="G29" i="5"/>
  <c r="H29" i="5" s="1"/>
  <c r="I29" i="5" s="1"/>
  <c r="J29" i="5" s="1"/>
  <c r="K29" i="5" s="1"/>
  <c r="F32" i="5"/>
  <c r="F31" i="5"/>
  <c r="G31" i="5" s="1"/>
  <c r="H31" i="5" s="1"/>
  <c r="F25" i="5"/>
  <c r="H25" i="5" s="1"/>
  <c r="I25" i="5" s="1"/>
  <c r="J25" i="5" s="1"/>
  <c r="K25" i="5" s="1"/>
  <c r="G69" i="5" l="1"/>
  <c r="H46" i="5"/>
  <c r="I46" i="5" s="1"/>
  <c r="J46" i="5" s="1"/>
  <c r="K46" i="5" s="1"/>
  <c r="H14" i="5"/>
  <c r="I14" i="5" s="1"/>
  <c r="J14" i="5" s="1"/>
  <c r="K14" i="5" s="1"/>
  <c r="G32" i="5"/>
  <c r="H32" i="5" s="1"/>
  <c r="I32" i="5" s="1"/>
  <c r="J32" i="5" s="1"/>
  <c r="K32" i="5" s="1"/>
  <c r="G25" i="5"/>
  <c r="L63" i="5"/>
  <c r="G13" i="5"/>
  <c r="H13" i="5" s="1"/>
  <c r="G54" i="5"/>
  <c r="H54" i="5" s="1"/>
  <c r="I54" i="5" s="1"/>
  <c r="J54" i="5" s="1"/>
  <c r="K54" i="5" s="1"/>
  <c r="H62" i="5"/>
  <c r="I62" i="5" s="1"/>
  <c r="J62" i="5" s="1"/>
  <c r="K62" i="5" s="1"/>
  <c r="H61" i="5"/>
  <c r="I61" i="5" s="1"/>
  <c r="J61" i="5" s="1"/>
  <c r="K61" i="5" s="1"/>
  <c r="H60" i="5"/>
  <c r="I60" i="5" s="1"/>
  <c r="J60" i="5" s="1"/>
  <c r="K60" i="5" s="1"/>
  <c r="H59" i="5"/>
  <c r="I59" i="5" s="1"/>
  <c r="J59" i="5" s="1"/>
  <c r="K59" i="5" s="1"/>
  <c r="H56" i="5"/>
  <c r="I56" i="5" s="1"/>
  <c r="J56" i="5" s="1"/>
  <c r="K56" i="5" s="1"/>
  <c r="I31" i="5"/>
  <c r="J31" i="5" s="1"/>
  <c r="K31" i="5" s="1"/>
  <c r="L31" i="5" s="1"/>
  <c r="H15" i="5"/>
  <c r="I15" i="5" s="1"/>
  <c r="J15" i="5" s="1"/>
  <c r="K15" i="5" s="1"/>
  <c r="H12" i="5"/>
  <c r="I12" i="5" s="1"/>
  <c r="J12" i="5" s="1"/>
  <c r="K12" i="5" s="1"/>
  <c r="H11" i="5"/>
  <c r="I11" i="5" s="1"/>
  <c r="J11" i="5" s="1"/>
  <c r="K11" i="5" s="1"/>
  <c r="H10" i="5"/>
  <c r="I10" i="5" s="1"/>
  <c r="J10" i="5" s="1"/>
  <c r="K10" i="5" s="1"/>
  <c r="H9" i="5"/>
  <c r="I9" i="5" s="1"/>
  <c r="J9" i="5" s="1"/>
  <c r="K9" i="5" s="1"/>
  <c r="L26" i="5"/>
  <c r="H55" i="5"/>
  <c r="I55" i="5" s="1"/>
  <c r="J55" i="5" s="1"/>
  <c r="K55" i="5" s="1"/>
  <c r="I47" i="5"/>
  <c r="J47" i="5" s="1"/>
  <c r="K47" i="5" s="1"/>
  <c r="H58" i="5"/>
  <c r="I58" i="5" s="1"/>
  <c r="J58" i="5" s="1"/>
  <c r="K58" i="5" s="1"/>
  <c r="L23" i="5"/>
  <c r="L29" i="5"/>
  <c r="L7" i="5"/>
  <c r="L39" i="5"/>
  <c r="H53" i="5"/>
  <c r="I53" i="5" s="1"/>
  <c r="J53" i="5" s="1"/>
  <c r="K53" i="5" s="1"/>
  <c r="F44" i="5"/>
  <c r="G44" i="5" s="1"/>
  <c r="H44" i="5" s="1"/>
  <c r="I44" i="5" s="1"/>
  <c r="J44" i="5" s="1"/>
  <c r="K44" i="5" s="1"/>
  <c r="H28" i="5"/>
  <c r="I28" i="5" s="1"/>
  <c r="J28" i="5" s="1"/>
  <c r="K28" i="5" s="1"/>
  <c r="F22" i="5"/>
  <c r="G68" i="5" l="1"/>
  <c r="H68" i="5" s="1"/>
  <c r="I68" i="5" s="1"/>
  <c r="L25" i="5"/>
  <c r="L46" i="5"/>
  <c r="L14" i="5"/>
  <c r="L10" i="5"/>
  <c r="L32" i="5"/>
  <c r="G22" i="5"/>
  <c r="L56" i="5"/>
  <c r="L44" i="5"/>
  <c r="I13" i="5"/>
  <c r="J13" i="5" s="1"/>
  <c r="K13" i="5" s="1"/>
  <c r="L12" i="5"/>
  <c r="L9" i="5"/>
  <c r="L62" i="5"/>
  <c r="L60" i="5"/>
  <c r="L59" i="5"/>
  <c r="L54" i="5"/>
  <c r="L61" i="5"/>
  <c r="L15" i="5"/>
  <c r="L11" i="5"/>
  <c r="L28" i="5"/>
  <c r="L58" i="5"/>
  <c r="L47" i="5"/>
  <c r="L38" i="5"/>
  <c r="H43" i="5"/>
  <c r="I43" i="5" s="1"/>
  <c r="J43" i="5" s="1"/>
  <c r="K43" i="5" s="1"/>
  <c r="L55" i="5"/>
  <c r="L53" i="5"/>
  <c r="H22" i="5" l="1"/>
  <c r="H70" i="5" s="1"/>
  <c r="H71" i="5" s="1"/>
  <c r="G70" i="5"/>
  <c r="G71" i="5" s="1"/>
  <c r="I22" i="5"/>
  <c r="I70" i="5" s="1"/>
  <c r="J68" i="5"/>
  <c r="L13" i="5"/>
  <c r="L43" i="5"/>
  <c r="L40" i="5"/>
  <c r="J22" i="5" l="1"/>
  <c r="J70" i="5" s="1"/>
  <c r="I71" i="5"/>
  <c r="K68" i="5"/>
  <c r="K22" i="5" l="1"/>
  <c r="J71" i="5"/>
  <c r="K70" i="5" l="1"/>
  <c r="K71" i="5" s="1"/>
  <c r="C75" i="5" s="1"/>
  <c r="C76" i="5" s="1"/>
  <c r="C77" i="5" s="1"/>
  <c r="L22" i="5"/>
</calcChain>
</file>

<file path=xl/sharedStrings.xml><?xml version="1.0" encoding="utf-8"?>
<sst xmlns="http://schemas.openxmlformats.org/spreadsheetml/2006/main" count="154" uniqueCount="79">
  <si>
    <t>litre</t>
  </si>
  <si>
    <t>Two-ply toilet rolls</t>
  </si>
  <si>
    <t>Description</t>
  </si>
  <si>
    <t>Hygiene services</t>
  </si>
  <si>
    <t>Hand wipes</t>
  </si>
  <si>
    <t>Unit</t>
  </si>
  <si>
    <t>Each</t>
  </si>
  <si>
    <t>Cleaning of pool vehicles</t>
  </si>
  <si>
    <t>Cleaning of storerooms and archives</t>
  </si>
  <si>
    <t>Sani seat wipes must be flushable</t>
  </si>
  <si>
    <t>Hand wipe bin liner bags. The dimensions of the bags must match the bins (10 litres) being supplied.</t>
  </si>
  <si>
    <t>Liquid hand soap to top up dispensers</t>
  </si>
  <si>
    <t>Unit Cost</t>
  </si>
  <si>
    <t>Monthly</t>
  </si>
  <si>
    <t>Annual Cost Year 1</t>
  </si>
  <si>
    <t>Annual Cost Year 2</t>
  </si>
  <si>
    <t>Annual Cost Year 3</t>
  </si>
  <si>
    <t>Annual Cost Year 4</t>
  </si>
  <si>
    <t>Annual Cost Year 5</t>
  </si>
  <si>
    <t>Salary breakdown</t>
  </si>
  <si>
    <t>Monthly Cost</t>
  </si>
  <si>
    <t>Uniform and Clothing Cost</t>
  </si>
  <si>
    <t>SOW</t>
  </si>
  <si>
    <t>Office Cleaning (Out of Office Hours, 18:00 - 8:00)</t>
  </si>
  <si>
    <t>20 person hours per day, 100 hours per week, 440 hours per week</t>
  </si>
  <si>
    <t>Office Cleaning During office hours</t>
  </si>
  <si>
    <t>Supervisor Office Cleaning During office hours</t>
  </si>
  <si>
    <t>Supervisor (Out of Office Hours, 18:00 - 8:00)</t>
  </si>
  <si>
    <t>1 Supervisor to manage the shift</t>
  </si>
  <si>
    <t>Administartion Cost</t>
  </si>
  <si>
    <t>Conusmables Cost</t>
  </si>
  <si>
    <t>Monthly Qty</t>
  </si>
  <si>
    <t>Dishwashing Liquid</t>
  </si>
  <si>
    <t>Litre</t>
  </si>
  <si>
    <t>Tile Cleaner</t>
  </si>
  <si>
    <t>Carpet Cleaner</t>
  </si>
  <si>
    <t>Furniture Polish</t>
  </si>
  <si>
    <t>Window Cleaner</t>
  </si>
  <si>
    <t xml:space="preserve">Non Daily Cleaning Services </t>
  </si>
  <si>
    <t>Cleaning of IT Equipment</t>
  </si>
  <si>
    <t>Provision and maintenance of all SHE Bins</t>
  </si>
  <si>
    <t xml:space="preserve"> 10 monitors in the meeting rooms</t>
  </si>
  <si>
    <t>Other Specialised Services (Outside of Office Hours)</t>
  </si>
  <si>
    <t>Deep Cleaning</t>
  </si>
  <si>
    <t>Weekly</t>
  </si>
  <si>
    <t>TOTAL</t>
  </si>
  <si>
    <t>VAT @15%</t>
  </si>
  <si>
    <t xml:space="preserve">TOTAL </t>
  </si>
  <si>
    <t>TOTAL CONTRACT VALUE</t>
  </si>
  <si>
    <t>Detailed Cost break down. Only complete the cells highlighted in yellow.</t>
  </si>
  <si>
    <t>BIDDERS NAME:-</t>
  </si>
  <si>
    <t>3.3</t>
  </si>
  <si>
    <t>4.1.1</t>
  </si>
  <si>
    <t>4.1.2</t>
  </si>
  <si>
    <t>4.1.3</t>
  </si>
  <si>
    <t>4.1.4</t>
  </si>
  <si>
    <t>4.2.1</t>
  </si>
  <si>
    <t>4.2.2</t>
  </si>
  <si>
    <t>200 laptops</t>
  </si>
  <si>
    <t>80 pc mouses and keyboards</t>
  </si>
  <si>
    <t>Washing of basement</t>
  </si>
  <si>
    <r>
      <t>Hand wipes dispensing unit stainless steel x 2, one on each floor (</t>
    </r>
    <r>
      <rPr>
        <b/>
        <sz val="10"/>
        <color theme="1"/>
        <rFont val="Calibri"/>
        <family val="2"/>
        <scheme val="minor"/>
      </rPr>
      <t>Once off cost</t>
    </r>
    <r>
      <rPr>
        <sz val="10"/>
        <color theme="1"/>
        <rFont val="Calibri"/>
        <family val="2"/>
        <scheme val="minor"/>
      </rPr>
      <t>)</t>
    </r>
  </si>
  <si>
    <t>All other pricing assumptions, excluded and unknown must be clearly documented.
Bidders will be disqualified for not adding a value in a yellow cell. If there is no cost associated to a cell highlighted in yellow the bidder must add a zero (0) into that cell.</t>
  </si>
  <si>
    <t>Laminate floor Cleaner and the polish</t>
  </si>
  <si>
    <r>
      <t>Sani seat wipe dispensing unit (stainless steel)  x 24; one in each toilet cubicle. (</t>
    </r>
    <r>
      <rPr>
        <b/>
        <sz val="10"/>
        <color theme="1"/>
        <rFont val="Calibri"/>
        <family val="2"/>
        <scheme val="minor"/>
      </rPr>
      <t>Once off cost</t>
    </r>
    <r>
      <rPr>
        <sz val="10"/>
        <color theme="1"/>
        <rFont val="Calibri"/>
        <family val="2"/>
        <scheme val="minor"/>
      </rPr>
      <t>)</t>
    </r>
  </si>
  <si>
    <t>Units</t>
  </si>
  <si>
    <t>Provision for only new cleaning equipment, vacuum cleaners, brooms buckets, mops, etc.</t>
  </si>
  <si>
    <r>
      <t>Stainless steel bin for disposed hand wipes x 2, one on each floor. 10 litre bin prefered (</t>
    </r>
    <r>
      <rPr>
        <b/>
        <sz val="10"/>
        <color theme="1"/>
        <rFont val="Calibri"/>
        <family val="2"/>
        <scheme val="minor"/>
      </rPr>
      <t>Once off cost</t>
    </r>
    <r>
      <rPr>
        <sz val="10"/>
        <color theme="1"/>
        <rFont val="Calibri"/>
        <family val="2"/>
        <scheme val="minor"/>
      </rPr>
      <t>)</t>
    </r>
  </si>
  <si>
    <t xml:space="preserve">100 docking bays and screens </t>
  </si>
  <si>
    <t>Provision of sanitiser / air freshener (330ml)</t>
  </si>
  <si>
    <t>Annual escalation excluding salaries and wages</t>
  </si>
  <si>
    <t>TOTAL COST</t>
  </si>
  <si>
    <t>7 Resources</t>
  </si>
  <si>
    <t>Once off cost</t>
  </si>
  <si>
    <t>Total Monthly Cost</t>
  </si>
  <si>
    <t>Cleaning of the building windows (inside only) and all office and meeting room glass panels</t>
  </si>
  <si>
    <t>Cleaning of emergency exit stairs (1st and 2nd floors only)</t>
  </si>
  <si>
    <t>Salaries and Wages Salaries and Wages (The annual increases will be based on the sectoral determination for the cleaning industry)</t>
  </si>
  <si>
    <t>Annual Price projected CPI already incorporated into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</si>
</sst>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&quot;\ #,##0.00"/>
    <numFmt numFmtId="165" formatCode="&quot;R&quot;#,##0.00"/>
    <numFmt numFmtId="166" formatCode="_-[$R-1C09]* #,##0.00_-;\-[$R-1C09]* #,##0.00_-;_-[$R-1C09]* &quot;-&quot;??_-;_-@_-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BF8F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166" fontId="2" fillId="0" borderId="7" xfId="0" applyNumberFormat="1" applyFont="1" applyBorder="1"/>
    <xf numFmtId="0" fontId="2" fillId="0" borderId="23" xfId="0" applyFont="1" applyBorder="1"/>
    <xf numFmtId="166" fontId="2" fillId="0" borderId="23" xfId="0" applyNumberFormat="1" applyFont="1" applyBorder="1"/>
    <xf numFmtId="166" fontId="2" fillId="0" borderId="24" xfId="0" applyNumberFormat="1" applyFont="1" applyBorder="1"/>
    <xf numFmtId="166" fontId="2" fillId="5" borderId="1" xfId="0" applyNumberFormat="1" applyFont="1" applyFill="1" applyBorder="1"/>
    <xf numFmtId="166" fontId="2" fillId="5" borderId="23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6" fontId="2" fillId="0" borderId="0" xfId="0" applyNumberFormat="1" applyFont="1"/>
    <xf numFmtId="0" fontId="2" fillId="0" borderId="26" xfId="0" applyFont="1" applyBorder="1"/>
    <xf numFmtId="166" fontId="2" fillId="0" borderId="26" xfId="0" applyNumberFormat="1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0" fontId="2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2" fillId="4" borderId="1" xfId="0" applyFont="1" applyFill="1" applyBorder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left" vertical="top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166" fontId="2" fillId="0" borderId="3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166" fontId="2" fillId="2" borderId="23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right" vertical="center"/>
    </xf>
    <xf numFmtId="166" fontId="2" fillId="0" borderId="14" xfId="0" applyNumberFormat="1" applyFont="1" applyBorder="1"/>
    <xf numFmtId="166" fontId="2" fillId="0" borderId="36" xfId="0" applyNumberFormat="1" applyFont="1" applyBorder="1"/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66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166" fontId="2" fillId="0" borderId="38" xfId="0" applyNumberFormat="1" applyFont="1" applyBorder="1"/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/>
    </xf>
    <xf numFmtId="164" fontId="2" fillId="0" borderId="8" xfId="0" applyNumberFormat="1" applyFont="1" applyBorder="1"/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vertical="center"/>
    </xf>
    <xf numFmtId="164" fontId="2" fillId="0" borderId="4" xfId="0" applyNumberFormat="1" applyFont="1" applyBorder="1"/>
    <xf numFmtId="166" fontId="2" fillId="0" borderId="5" xfId="0" applyNumberFormat="1" applyFont="1" applyBorder="1"/>
    <xf numFmtId="0" fontId="2" fillId="0" borderId="6" xfId="0" applyFont="1" applyBorder="1" applyAlignment="1">
      <alignment horizontal="justify" vertical="top" wrapText="1"/>
    </xf>
    <xf numFmtId="0" fontId="2" fillId="0" borderId="32" xfId="0" applyFont="1" applyBorder="1" applyAlignment="1">
      <alignment horizontal="justify" vertical="top" wrapText="1"/>
    </xf>
    <xf numFmtId="3" fontId="2" fillId="0" borderId="2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2" borderId="19" xfId="0" applyNumberFormat="1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0" fontId="2" fillId="0" borderId="7" xfId="0" applyFont="1" applyBorder="1"/>
    <xf numFmtId="166" fontId="2" fillId="0" borderId="31" xfId="0" applyNumberFormat="1" applyFont="1" applyBorder="1" applyAlignment="1">
      <alignment horizontal="center" vertical="center"/>
    </xf>
    <xf numFmtId="166" fontId="2" fillId="0" borderId="26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164" fontId="2" fillId="4" borderId="23" xfId="0" applyNumberFormat="1" applyFont="1" applyFill="1" applyBorder="1" applyAlignment="1">
      <alignment vertical="center"/>
    </xf>
    <xf numFmtId="0" fontId="2" fillId="4" borderId="23" xfId="0" applyFont="1" applyFill="1" applyBorder="1"/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/>
    </xf>
    <xf numFmtId="166" fontId="2" fillId="2" borderId="40" xfId="0" applyNumberFormat="1" applyFont="1" applyFill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164" fontId="2" fillId="3" borderId="40" xfId="0" applyNumberFormat="1" applyFont="1" applyFill="1" applyBorder="1" applyAlignment="1">
      <alignment horizontal="right" vertical="center" wrapText="1"/>
    </xf>
    <xf numFmtId="166" fontId="2" fillId="0" borderId="41" xfId="0" applyNumberFormat="1" applyFont="1" applyBorder="1"/>
    <xf numFmtId="0" fontId="2" fillId="0" borderId="1" xfId="0" applyFont="1" applyBorder="1" applyAlignment="1">
      <alignment horizontal="left" vertical="top"/>
    </xf>
    <xf numFmtId="0" fontId="2" fillId="0" borderId="19" xfId="0" applyFont="1" applyBorder="1" applyAlignment="1">
      <alignment vertical="top"/>
    </xf>
    <xf numFmtId="166" fontId="2" fillId="0" borderId="1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166" fontId="2" fillId="0" borderId="34" xfId="0" applyNumberFormat="1" applyFont="1" applyBorder="1" applyAlignment="1">
      <alignment horizontal="center" vertical="center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7" xfId="0" applyNumberFormat="1" applyFont="1" applyBorder="1"/>
    <xf numFmtId="165" fontId="7" fillId="0" borderId="0" xfId="0" applyNumberFormat="1" applyFont="1"/>
    <xf numFmtId="166" fontId="2" fillId="7" borderId="7" xfId="0" applyNumberFormat="1" applyFont="1" applyFill="1" applyBorder="1"/>
    <xf numFmtId="166" fontId="2" fillId="7" borderId="24" xfId="0" applyNumberFormat="1" applyFont="1" applyFill="1" applyBorder="1"/>
    <xf numFmtId="165" fontId="3" fillId="0" borderId="49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2" fillId="5" borderId="3" xfId="0" applyFont="1" applyFill="1" applyBorder="1"/>
    <xf numFmtId="165" fontId="2" fillId="0" borderId="6" xfId="0" applyNumberFormat="1" applyFont="1" applyBorder="1"/>
    <xf numFmtId="165" fontId="2" fillId="4" borderId="1" xfId="0" applyNumberFormat="1" applyFont="1" applyFill="1" applyBorder="1"/>
    <xf numFmtId="165" fontId="2" fillId="4" borderId="7" xfId="0" applyNumberFormat="1" applyFont="1" applyFill="1" applyBorder="1"/>
    <xf numFmtId="0" fontId="8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166" fontId="2" fillId="0" borderId="35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top"/>
    </xf>
    <xf numFmtId="166" fontId="2" fillId="0" borderId="14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6" fontId="2" fillId="0" borderId="33" xfId="0" applyNumberFormat="1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/>
    </xf>
    <xf numFmtId="166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2" fillId="0" borderId="4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6" borderId="29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3" fillId="6" borderId="1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28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3" fillId="6" borderId="35" xfId="0" applyFont="1" applyFill="1" applyBorder="1" applyAlignment="1">
      <alignment horizontal="left" vertical="top"/>
    </xf>
    <xf numFmtId="0" fontId="3" fillId="6" borderId="21" xfId="0" applyFont="1" applyFill="1" applyBorder="1" applyAlignment="1">
      <alignment horizontal="left" vertical="top"/>
    </xf>
    <xf numFmtId="0" fontId="3" fillId="6" borderId="37" xfId="0" applyFont="1" applyFill="1" applyBorder="1" applyAlignment="1">
      <alignment horizontal="left" vertical="top"/>
    </xf>
    <xf numFmtId="0" fontId="3" fillId="6" borderId="14" xfId="0" applyFont="1" applyFill="1" applyBorder="1" applyAlignment="1">
      <alignment horizontal="left" vertical="top"/>
    </xf>
    <xf numFmtId="0" fontId="3" fillId="6" borderId="27" xfId="0" applyFont="1" applyFill="1" applyBorder="1" applyAlignment="1">
      <alignment horizontal="left" vertical="top"/>
    </xf>
    <xf numFmtId="0" fontId="3" fillId="6" borderId="28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top"/>
    </xf>
    <xf numFmtId="0" fontId="3" fillId="6" borderId="44" xfId="0" applyFont="1" applyFill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3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7" fontId="2" fillId="0" borderId="4" xfId="0" applyNumberFormat="1" applyFont="1" applyFill="1" applyBorder="1" applyAlignment="1">
      <alignment horizontal="center" vertical="center"/>
    </xf>
    <xf numFmtId="167" fontId="2" fillId="0" borderId="5" xfId="0" applyNumberFormat="1" applyFont="1" applyFill="1" applyBorder="1" applyAlignment="1">
      <alignment horizontal="center" vertical="center"/>
    </xf>
    <xf numFmtId="166" fontId="4" fillId="0" borderId="32" xfId="0" applyNumberFormat="1" applyFont="1" applyFill="1" applyBorder="1"/>
    <xf numFmtId="166" fontId="2" fillId="0" borderId="23" xfId="0" applyNumberFormat="1" applyFont="1" applyFill="1" applyBorder="1"/>
    <xf numFmtId="166" fontId="2" fillId="0" borderId="24" xfId="0" applyNumberFormat="1" applyFont="1" applyFill="1" applyBorder="1"/>
    <xf numFmtId="166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 vertical="center"/>
    </xf>
    <xf numFmtId="166" fontId="2" fillId="0" borderId="1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2" fillId="0" borderId="23" xfId="0" applyNumberFormat="1" applyFont="1" applyFill="1" applyBorder="1" applyAlignment="1">
      <alignment horizontal="right" vertical="center" wrapText="1"/>
    </xf>
    <xf numFmtId="164" fontId="2" fillId="0" borderId="40" xfId="0" applyNumberFormat="1" applyFont="1" applyFill="1" applyBorder="1" applyAlignment="1">
      <alignment horizontal="right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6" fontId="2" fillId="0" borderId="23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top"/>
    </xf>
    <xf numFmtId="166" fontId="3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BF8F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B304-2620-42A3-B861-F5124C6646C8}">
  <dimension ref="A1:L79"/>
  <sheetViews>
    <sheetView tabSelected="1" topLeftCell="A30" zoomScale="90" zoomScaleNormal="90" workbookViewId="0">
      <selection activeCell="R65" sqref="R65"/>
    </sheetView>
  </sheetViews>
  <sheetFormatPr defaultColWidth="8.77734375" defaultRowHeight="13.8" x14ac:dyDescent="0.3"/>
  <cols>
    <col min="1" max="1" width="4.88671875" style="1" customWidth="1"/>
    <col min="2" max="2" width="51.21875" style="1" customWidth="1"/>
    <col min="3" max="4" width="9.6640625" style="1" customWidth="1"/>
    <col min="5" max="5" width="10.44140625" style="2" customWidth="1"/>
    <col min="6" max="10" width="11.44140625" style="1" customWidth="1"/>
    <col min="11" max="12" width="12.77734375" style="1" customWidth="1"/>
    <col min="13" max="16384" width="8.77734375" style="1"/>
  </cols>
  <sheetData>
    <row r="1" spans="1:12" ht="37.049999999999997" customHeight="1" x14ac:dyDescent="0.3">
      <c r="A1" s="142" t="s">
        <v>50</v>
      </c>
      <c r="B1" s="142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4" customHeight="1" x14ac:dyDescent="0.3">
      <c r="A2" s="142" t="s">
        <v>49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38.4" customHeight="1" thickBot="1" x14ac:dyDescent="0.35">
      <c r="A3" s="143" t="s">
        <v>62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3.05" customHeight="1" x14ac:dyDescent="0.3">
      <c r="A4" s="189" t="s">
        <v>22</v>
      </c>
      <c r="B4" s="186" t="s">
        <v>2</v>
      </c>
      <c r="C4" s="171" t="s">
        <v>5</v>
      </c>
      <c r="D4" s="132" t="s">
        <v>31</v>
      </c>
      <c r="E4" s="168" t="s">
        <v>12</v>
      </c>
      <c r="F4" s="168" t="s">
        <v>20</v>
      </c>
      <c r="G4" s="132" t="s">
        <v>14</v>
      </c>
      <c r="H4" s="132" t="s">
        <v>15</v>
      </c>
      <c r="I4" s="132" t="s">
        <v>16</v>
      </c>
      <c r="J4" s="132" t="s">
        <v>17</v>
      </c>
      <c r="K4" s="164" t="s">
        <v>18</v>
      </c>
      <c r="L4" s="164" t="s">
        <v>45</v>
      </c>
    </row>
    <row r="5" spans="1:12" ht="14.4" thickBot="1" x14ac:dyDescent="0.35">
      <c r="A5" s="190"/>
      <c r="B5" s="191"/>
      <c r="C5" s="172"/>
      <c r="D5" s="170"/>
      <c r="E5" s="169"/>
      <c r="F5" s="169"/>
      <c r="G5" s="170"/>
      <c r="H5" s="170"/>
      <c r="I5" s="170"/>
      <c r="J5" s="170"/>
      <c r="K5" s="165"/>
      <c r="L5" s="165"/>
    </row>
    <row r="6" spans="1:12" ht="15" customHeight="1" x14ac:dyDescent="0.3">
      <c r="A6" s="173" t="s">
        <v>51</v>
      </c>
      <c r="B6" s="166" t="s">
        <v>29</v>
      </c>
      <c r="C6" s="166"/>
      <c r="D6" s="166"/>
      <c r="E6" s="166"/>
      <c r="F6" s="166"/>
      <c r="G6" s="166"/>
      <c r="H6" s="166"/>
      <c r="I6" s="166"/>
      <c r="J6" s="166"/>
      <c r="K6" s="166"/>
      <c r="L6" s="167"/>
    </row>
    <row r="7" spans="1:12" ht="14.4" thickBot="1" x14ac:dyDescent="0.35">
      <c r="A7" s="174"/>
      <c r="B7" s="77" t="s">
        <v>20</v>
      </c>
      <c r="C7" s="14" t="s">
        <v>6</v>
      </c>
      <c r="D7" s="14">
        <v>1</v>
      </c>
      <c r="E7" s="38"/>
      <c r="F7" s="117">
        <f>E7*D7</f>
        <v>0</v>
      </c>
      <c r="G7" s="206">
        <f>F7*12</f>
        <v>0</v>
      </c>
      <c r="H7" s="117">
        <f>G7</f>
        <v>0</v>
      </c>
      <c r="I7" s="117">
        <f t="shared" ref="I7:K7" si="0">H7</f>
        <v>0</v>
      </c>
      <c r="J7" s="117">
        <f t="shared" si="0"/>
        <v>0</v>
      </c>
      <c r="K7" s="118">
        <f t="shared" si="0"/>
        <v>0</v>
      </c>
      <c r="L7" s="119">
        <f>SUM(G7:K7)</f>
        <v>0</v>
      </c>
    </row>
    <row r="8" spans="1:12" ht="15" customHeight="1" x14ac:dyDescent="0.3">
      <c r="A8" s="180" t="s">
        <v>52</v>
      </c>
      <c r="B8" s="177" t="s">
        <v>30</v>
      </c>
      <c r="C8" s="178"/>
      <c r="D8" s="178"/>
      <c r="E8" s="178"/>
      <c r="F8" s="178"/>
      <c r="G8" s="178"/>
      <c r="H8" s="178"/>
      <c r="I8" s="178"/>
      <c r="J8" s="178"/>
      <c r="K8" s="178"/>
      <c r="L8" s="179"/>
    </row>
    <row r="9" spans="1:12" ht="14.55" customHeight="1" x14ac:dyDescent="0.3">
      <c r="A9" s="181"/>
      <c r="B9" s="89" t="s">
        <v>32</v>
      </c>
      <c r="C9" s="4" t="s">
        <v>33</v>
      </c>
      <c r="D9" s="4">
        <v>80</v>
      </c>
      <c r="E9" s="69"/>
      <c r="F9" s="113">
        <f>D9*E9</f>
        <v>0</v>
      </c>
      <c r="G9" s="207">
        <f t="shared" ref="G9:G15" si="1">F9*12</f>
        <v>0</v>
      </c>
      <c r="H9" s="113">
        <f>G9</f>
        <v>0</v>
      </c>
      <c r="I9" s="113">
        <f>H9</f>
        <v>0</v>
      </c>
      <c r="J9" s="113">
        <f>I9</f>
        <v>0</v>
      </c>
      <c r="K9" s="114">
        <f>J9</f>
        <v>0</v>
      </c>
      <c r="L9" s="115">
        <f t="shared" ref="L9:L15" si="2">SUM(G9:K9)</f>
        <v>0</v>
      </c>
    </row>
    <row r="10" spans="1:12" ht="14.55" customHeight="1" x14ac:dyDescent="0.3">
      <c r="A10" s="181"/>
      <c r="B10" s="89" t="s">
        <v>34</v>
      </c>
      <c r="C10" s="4" t="s">
        <v>33</v>
      </c>
      <c r="D10" s="4">
        <v>300</v>
      </c>
      <c r="E10" s="69"/>
      <c r="F10" s="113">
        <f t="shared" ref="F10:F15" si="3">D10*E10</f>
        <v>0</v>
      </c>
      <c r="G10" s="207">
        <f t="shared" si="1"/>
        <v>0</v>
      </c>
      <c r="H10" s="113">
        <f t="shared" ref="H10:K10" si="4">G10</f>
        <v>0</v>
      </c>
      <c r="I10" s="113">
        <f t="shared" si="4"/>
        <v>0</v>
      </c>
      <c r="J10" s="113">
        <f t="shared" si="4"/>
        <v>0</v>
      </c>
      <c r="K10" s="114">
        <f t="shared" si="4"/>
        <v>0</v>
      </c>
      <c r="L10" s="115">
        <f t="shared" si="2"/>
        <v>0</v>
      </c>
    </row>
    <row r="11" spans="1:12" ht="14.55" customHeight="1" x14ac:dyDescent="0.3">
      <c r="A11" s="181"/>
      <c r="B11" s="89" t="s">
        <v>35</v>
      </c>
      <c r="C11" s="4" t="s">
        <v>33</v>
      </c>
      <c r="D11" s="4">
        <v>200</v>
      </c>
      <c r="E11" s="69"/>
      <c r="F11" s="113">
        <f t="shared" si="3"/>
        <v>0</v>
      </c>
      <c r="G11" s="207">
        <f t="shared" si="1"/>
        <v>0</v>
      </c>
      <c r="H11" s="113">
        <f t="shared" ref="H11:K11" si="5">G11</f>
        <v>0</v>
      </c>
      <c r="I11" s="113">
        <f t="shared" si="5"/>
        <v>0</v>
      </c>
      <c r="J11" s="113">
        <f t="shared" si="5"/>
        <v>0</v>
      </c>
      <c r="K11" s="114">
        <f t="shared" si="5"/>
        <v>0</v>
      </c>
      <c r="L11" s="115">
        <f t="shared" si="2"/>
        <v>0</v>
      </c>
    </row>
    <row r="12" spans="1:12" ht="14.55" customHeight="1" x14ac:dyDescent="0.3">
      <c r="A12" s="181"/>
      <c r="B12" s="89" t="s">
        <v>63</v>
      </c>
      <c r="C12" s="4" t="s">
        <v>33</v>
      </c>
      <c r="D12" s="4">
        <v>200</v>
      </c>
      <c r="E12" s="69"/>
      <c r="F12" s="113">
        <f t="shared" si="3"/>
        <v>0</v>
      </c>
      <c r="G12" s="207">
        <f t="shared" si="1"/>
        <v>0</v>
      </c>
      <c r="H12" s="113">
        <f t="shared" ref="H12:K12" si="6">G12</f>
        <v>0</v>
      </c>
      <c r="I12" s="113">
        <f t="shared" si="6"/>
        <v>0</v>
      </c>
      <c r="J12" s="113">
        <f t="shared" si="6"/>
        <v>0</v>
      </c>
      <c r="K12" s="114">
        <f t="shared" si="6"/>
        <v>0</v>
      </c>
      <c r="L12" s="115">
        <f t="shared" si="2"/>
        <v>0</v>
      </c>
    </row>
    <row r="13" spans="1:12" ht="14.55" customHeight="1" x14ac:dyDescent="0.3">
      <c r="A13" s="181"/>
      <c r="B13" s="89" t="s">
        <v>36</v>
      </c>
      <c r="C13" s="4" t="s">
        <v>33</v>
      </c>
      <c r="D13" s="4">
        <v>15</v>
      </c>
      <c r="E13" s="69"/>
      <c r="F13" s="113">
        <f t="shared" si="3"/>
        <v>0</v>
      </c>
      <c r="G13" s="207">
        <f t="shared" si="1"/>
        <v>0</v>
      </c>
      <c r="H13" s="113">
        <f t="shared" ref="H13:K14" si="7">G13</f>
        <v>0</v>
      </c>
      <c r="I13" s="113">
        <f t="shared" si="7"/>
        <v>0</v>
      </c>
      <c r="J13" s="113">
        <f t="shared" si="7"/>
        <v>0</v>
      </c>
      <c r="K13" s="114">
        <f t="shared" si="7"/>
        <v>0</v>
      </c>
      <c r="L13" s="115">
        <f t="shared" si="2"/>
        <v>0</v>
      </c>
    </row>
    <row r="14" spans="1:12" ht="14.55" customHeight="1" x14ac:dyDescent="0.3">
      <c r="A14" s="181"/>
      <c r="B14" s="89" t="s">
        <v>37</v>
      </c>
      <c r="C14" s="4" t="s">
        <v>33</v>
      </c>
      <c r="D14" s="4">
        <v>40</v>
      </c>
      <c r="E14" s="69"/>
      <c r="F14" s="113">
        <f t="shared" ref="F14" si="8">D14*E14</f>
        <v>0</v>
      </c>
      <c r="G14" s="207">
        <f t="shared" si="1"/>
        <v>0</v>
      </c>
      <c r="H14" s="113">
        <f t="shared" si="7"/>
        <v>0</v>
      </c>
      <c r="I14" s="113">
        <f t="shared" si="7"/>
        <v>0</v>
      </c>
      <c r="J14" s="113">
        <f t="shared" si="7"/>
        <v>0</v>
      </c>
      <c r="K14" s="114">
        <f t="shared" si="7"/>
        <v>0</v>
      </c>
      <c r="L14" s="115">
        <f t="shared" ref="L14" si="9">SUM(G14:K14)</f>
        <v>0</v>
      </c>
    </row>
    <row r="15" spans="1:12" ht="29.4" customHeight="1" thickBot="1" x14ac:dyDescent="0.35">
      <c r="A15" s="182"/>
      <c r="B15" s="26" t="s">
        <v>66</v>
      </c>
      <c r="C15" s="68" t="s">
        <v>65</v>
      </c>
      <c r="D15" s="68">
        <v>1</v>
      </c>
      <c r="E15" s="70"/>
      <c r="F15" s="93">
        <f t="shared" si="3"/>
        <v>0</v>
      </c>
      <c r="G15" s="199">
        <f t="shared" si="1"/>
        <v>0</v>
      </c>
      <c r="H15" s="93">
        <f t="shared" ref="H15:K15" si="10">G15</f>
        <v>0</v>
      </c>
      <c r="I15" s="93">
        <f t="shared" si="10"/>
        <v>0</v>
      </c>
      <c r="J15" s="93">
        <f t="shared" si="10"/>
        <v>0</v>
      </c>
      <c r="K15" s="116">
        <f t="shared" si="10"/>
        <v>0</v>
      </c>
      <c r="L15" s="94">
        <f t="shared" si="2"/>
        <v>0</v>
      </c>
    </row>
    <row r="16" spans="1:12" x14ac:dyDescent="0.3">
      <c r="A16" s="31"/>
      <c r="B16" s="36"/>
      <c r="C16" s="2"/>
      <c r="D16" s="31"/>
      <c r="E16" s="46"/>
      <c r="F16" s="32"/>
      <c r="G16" s="32"/>
      <c r="H16" s="32"/>
      <c r="I16" s="32"/>
      <c r="J16" s="32"/>
    </row>
    <row r="17" spans="1:12" ht="14.4" thickBot="1" x14ac:dyDescent="0.35">
      <c r="A17" s="34"/>
      <c r="B17" s="37"/>
      <c r="C17" s="33"/>
      <c r="D17" s="34"/>
      <c r="E17" s="75"/>
      <c r="F17" s="35"/>
      <c r="G17" s="35"/>
      <c r="H17" s="35"/>
      <c r="I17" s="35"/>
      <c r="J17" s="35"/>
    </row>
    <row r="18" spans="1:12" ht="13.05" customHeight="1" x14ac:dyDescent="0.3">
      <c r="A18" s="186" t="s">
        <v>22</v>
      </c>
      <c r="B18" s="168" t="s">
        <v>2</v>
      </c>
      <c r="C18" s="168" t="s">
        <v>5</v>
      </c>
      <c r="D18" s="132" t="s">
        <v>31</v>
      </c>
      <c r="E18" s="168" t="s">
        <v>12</v>
      </c>
      <c r="F18" s="168" t="s">
        <v>20</v>
      </c>
      <c r="G18" s="132" t="s">
        <v>14</v>
      </c>
      <c r="H18" s="132" t="s">
        <v>15</v>
      </c>
      <c r="I18" s="132" t="s">
        <v>16</v>
      </c>
      <c r="J18" s="132" t="s">
        <v>17</v>
      </c>
      <c r="K18" s="175" t="s">
        <v>18</v>
      </c>
      <c r="L18" s="164" t="s">
        <v>45</v>
      </c>
    </row>
    <row r="19" spans="1:12" ht="14.4" thickBot="1" x14ac:dyDescent="0.35">
      <c r="A19" s="187"/>
      <c r="B19" s="188"/>
      <c r="C19" s="169"/>
      <c r="D19" s="170"/>
      <c r="E19" s="169"/>
      <c r="F19" s="169"/>
      <c r="G19" s="170"/>
      <c r="H19" s="170"/>
      <c r="I19" s="170"/>
      <c r="J19" s="170"/>
      <c r="K19" s="176"/>
      <c r="L19" s="165"/>
    </row>
    <row r="20" spans="1:12" ht="14.55" customHeight="1" x14ac:dyDescent="0.3">
      <c r="A20" s="136" t="s">
        <v>53</v>
      </c>
      <c r="B20" s="177" t="s">
        <v>19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9"/>
    </row>
    <row r="21" spans="1:12" ht="15" customHeight="1" x14ac:dyDescent="0.3">
      <c r="A21" s="137"/>
      <c r="B21" s="161" t="s">
        <v>23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3"/>
    </row>
    <row r="22" spans="1:12" ht="41.4" x14ac:dyDescent="0.3">
      <c r="A22" s="137"/>
      <c r="B22" s="109" t="s">
        <v>24</v>
      </c>
      <c r="C22" s="110" t="s">
        <v>74</v>
      </c>
      <c r="D22" s="6">
        <v>440</v>
      </c>
      <c r="E22" s="73"/>
      <c r="F22" s="111">
        <f>E22*D22</f>
        <v>0</v>
      </c>
      <c r="G22" s="205">
        <f>F22*12</f>
        <v>0</v>
      </c>
      <c r="H22" s="111">
        <f>G22</f>
        <v>0</v>
      </c>
      <c r="I22" s="111">
        <f t="shared" ref="I22:K23" si="11">H22</f>
        <v>0</v>
      </c>
      <c r="J22" s="111">
        <f t="shared" si="11"/>
        <v>0</v>
      </c>
      <c r="K22" s="112">
        <f t="shared" si="11"/>
        <v>0</v>
      </c>
      <c r="L22" s="92">
        <f t="shared" ref="L22:L23" si="12">SUM(G22:K22)</f>
        <v>0</v>
      </c>
    </row>
    <row r="23" spans="1:12" ht="15" customHeight="1" x14ac:dyDescent="0.3">
      <c r="A23" s="137"/>
      <c r="B23" s="3" t="s">
        <v>21</v>
      </c>
      <c r="C23" s="4" t="s">
        <v>6</v>
      </c>
      <c r="D23" s="13"/>
      <c r="E23" s="69"/>
      <c r="F23" s="11"/>
      <c r="G23" s="197">
        <f>D23*6*E23</f>
        <v>0</v>
      </c>
      <c r="H23" s="5">
        <f>G23</f>
        <v>0</v>
      </c>
      <c r="I23" s="5">
        <f t="shared" si="11"/>
        <v>0</v>
      </c>
      <c r="J23" s="5">
        <f t="shared" si="11"/>
        <v>0</v>
      </c>
      <c r="K23" s="42">
        <f t="shared" si="11"/>
        <v>0</v>
      </c>
      <c r="L23" s="7">
        <f t="shared" si="12"/>
        <v>0</v>
      </c>
    </row>
    <row r="24" spans="1:12" ht="14.55" customHeight="1" x14ac:dyDescent="0.3">
      <c r="A24" s="137"/>
      <c r="B24" s="161" t="s">
        <v>27</v>
      </c>
      <c r="C24" s="159"/>
      <c r="D24" s="162"/>
      <c r="E24" s="162"/>
      <c r="F24" s="162"/>
      <c r="G24" s="162"/>
      <c r="H24" s="162"/>
      <c r="I24" s="162"/>
      <c r="J24" s="162"/>
      <c r="K24" s="162"/>
      <c r="L24" s="74"/>
    </row>
    <row r="25" spans="1:12" ht="14.55" customHeight="1" x14ac:dyDescent="0.3">
      <c r="A25" s="137"/>
      <c r="B25" s="3" t="s">
        <v>28</v>
      </c>
      <c r="C25" s="4" t="s">
        <v>6</v>
      </c>
      <c r="D25" s="4">
        <v>440</v>
      </c>
      <c r="E25" s="69"/>
      <c r="F25" s="5">
        <f>E25*D25</f>
        <v>0</v>
      </c>
      <c r="G25" s="197">
        <f>F25*12</f>
        <v>0</v>
      </c>
      <c r="H25" s="5">
        <f>F25*12</f>
        <v>0</v>
      </c>
      <c r="I25" s="5">
        <f>H25</f>
        <v>0</v>
      </c>
      <c r="J25" s="5">
        <f>I25</f>
        <v>0</v>
      </c>
      <c r="K25" s="42">
        <f>J25</f>
        <v>0</v>
      </c>
      <c r="L25" s="7">
        <f t="shared" ref="L25:L26" si="13">SUM(G25:K25)</f>
        <v>0</v>
      </c>
    </row>
    <row r="26" spans="1:12" ht="14.55" customHeight="1" thickBot="1" x14ac:dyDescent="0.35">
      <c r="A26" s="138"/>
      <c r="B26" s="8" t="s">
        <v>21</v>
      </c>
      <c r="C26" s="33" t="s">
        <v>6</v>
      </c>
      <c r="D26" s="14">
        <v>1</v>
      </c>
      <c r="E26" s="38"/>
      <c r="F26" s="12"/>
      <c r="G26" s="195">
        <f>D26*6*E26</f>
        <v>0</v>
      </c>
      <c r="H26" s="9">
        <f>G26</f>
        <v>0</v>
      </c>
      <c r="I26" s="9">
        <f t="shared" ref="I26:K26" si="14">H26</f>
        <v>0</v>
      </c>
      <c r="J26" s="9">
        <f t="shared" si="14"/>
        <v>0</v>
      </c>
      <c r="K26" s="43">
        <f t="shared" si="14"/>
        <v>0</v>
      </c>
      <c r="L26" s="10">
        <f t="shared" si="13"/>
        <v>0</v>
      </c>
    </row>
    <row r="27" spans="1:12" ht="14.55" customHeight="1" x14ac:dyDescent="0.3">
      <c r="A27" s="137" t="s">
        <v>54</v>
      </c>
      <c r="B27" s="158" t="s">
        <v>25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60"/>
    </row>
    <row r="28" spans="1:12" x14ac:dyDescent="0.3">
      <c r="A28" s="137"/>
      <c r="B28" s="3" t="s">
        <v>72</v>
      </c>
      <c r="C28" s="4" t="s">
        <v>6</v>
      </c>
      <c r="D28" s="4">
        <v>7</v>
      </c>
      <c r="E28" s="69"/>
      <c r="F28" s="5">
        <f>D28*E28</f>
        <v>0</v>
      </c>
      <c r="G28" s="197">
        <f>F28*12</f>
        <v>0</v>
      </c>
      <c r="H28" s="5">
        <f>F28*12</f>
        <v>0</v>
      </c>
      <c r="I28" s="5">
        <f t="shared" ref="I28:K29" si="15">H28</f>
        <v>0</v>
      </c>
      <c r="J28" s="5">
        <f t="shared" si="15"/>
        <v>0</v>
      </c>
      <c r="K28" s="42">
        <f t="shared" si="15"/>
        <v>0</v>
      </c>
      <c r="L28" s="7">
        <f t="shared" ref="L28:L29" si="16">SUM(G28:K28)</f>
        <v>0</v>
      </c>
    </row>
    <row r="29" spans="1:12" x14ac:dyDescent="0.3">
      <c r="A29" s="137"/>
      <c r="B29" s="3" t="s">
        <v>21</v>
      </c>
      <c r="C29" s="2" t="s">
        <v>6</v>
      </c>
      <c r="D29" s="4">
        <v>7</v>
      </c>
      <c r="E29" s="69"/>
      <c r="F29" s="11"/>
      <c r="G29" s="197">
        <f>D29*6*E29</f>
        <v>0</v>
      </c>
      <c r="H29" s="5">
        <f>G29</f>
        <v>0</v>
      </c>
      <c r="I29" s="5">
        <f t="shared" si="15"/>
        <v>0</v>
      </c>
      <c r="J29" s="5">
        <f t="shared" si="15"/>
        <v>0</v>
      </c>
      <c r="K29" s="42">
        <f t="shared" si="15"/>
        <v>0</v>
      </c>
      <c r="L29" s="7">
        <f t="shared" si="16"/>
        <v>0</v>
      </c>
    </row>
    <row r="30" spans="1:12" x14ac:dyDescent="0.3">
      <c r="A30" s="137"/>
      <c r="B30" s="161" t="s">
        <v>26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3"/>
    </row>
    <row r="31" spans="1:12" x14ac:dyDescent="0.3">
      <c r="A31" s="137"/>
      <c r="B31" s="3" t="s">
        <v>28</v>
      </c>
      <c r="C31" s="3" t="s">
        <v>6</v>
      </c>
      <c r="D31" s="4">
        <v>1</v>
      </c>
      <c r="E31" s="69"/>
      <c r="F31" s="5">
        <f>E31*D31</f>
        <v>0</v>
      </c>
      <c r="G31" s="197">
        <f>F31*12</f>
        <v>0</v>
      </c>
      <c r="H31" s="5">
        <f>G31</f>
        <v>0</v>
      </c>
      <c r="I31" s="5">
        <f>H31</f>
        <v>0</v>
      </c>
      <c r="J31" s="5">
        <f>I31</f>
        <v>0</v>
      </c>
      <c r="K31" s="42">
        <f>J31</f>
        <v>0</v>
      </c>
      <c r="L31" s="7">
        <f t="shared" ref="L31:L32" si="17">SUM(G31:K31)</f>
        <v>0</v>
      </c>
    </row>
    <row r="32" spans="1:12" ht="15" customHeight="1" thickBot="1" x14ac:dyDescent="0.35">
      <c r="A32" s="138"/>
      <c r="B32" s="8" t="s">
        <v>21</v>
      </c>
      <c r="C32" s="1" t="s">
        <v>6</v>
      </c>
      <c r="D32" s="39">
        <v>1</v>
      </c>
      <c r="E32" s="38"/>
      <c r="F32" s="9">
        <f t="shared" ref="F32" si="18">E32*D32</f>
        <v>0</v>
      </c>
      <c r="G32" s="195">
        <f>F32*12</f>
        <v>0</v>
      </c>
      <c r="H32" s="9">
        <f>G32</f>
        <v>0</v>
      </c>
      <c r="I32" s="9">
        <f t="shared" ref="I32:K32" si="19">H32</f>
        <v>0</v>
      </c>
      <c r="J32" s="9">
        <f t="shared" si="19"/>
        <v>0</v>
      </c>
      <c r="K32" s="43">
        <f t="shared" si="19"/>
        <v>0</v>
      </c>
      <c r="L32" s="10">
        <f t="shared" si="17"/>
        <v>0</v>
      </c>
    </row>
    <row r="33" spans="1:12" x14ac:dyDescent="0.3">
      <c r="A33" s="2"/>
      <c r="B33" s="16"/>
      <c r="C33" s="16"/>
      <c r="D33" s="16"/>
      <c r="E33" s="76"/>
      <c r="F33" s="17"/>
      <c r="G33" s="17"/>
      <c r="H33" s="17"/>
      <c r="I33" s="17"/>
      <c r="J33" s="17"/>
    </row>
    <row r="34" spans="1:12" ht="14.4" thickBot="1" x14ac:dyDescent="0.35">
      <c r="A34" s="2"/>
      <c r="E34" s="46"/>
      <c r="F34" s="15"/>
      <c r="G34" s="15"/>
      <c r="H34" s="15"/>
      <c r="I34" s="15"/>
      <c r="J34" s="15"/>
    </row>
    <row r="35" spans="1:12" x14ac:dyDescent="0.3">
      <c r="A35" s="155" t="s">
        <v>22</v>
      </c>
      <c r="B35" s="171" t="s">
        <v>2</v>
      </c>
      <c r="C35" s="171" t="s">
        <v>5</v>
      </c>
      <c r="D35" s="153" t="s">
        <v>31</v>
      </c>
      <c r="E35" s="171" t="s">
        <v>12</v>
      </c>
      <c r="F35" s="153" t="s">
        <v>20</v>
      </c>
      <c r="G35" s="153" t="s">
        <v>14</v>
      </c>
      <c r="H35" s="153" t="s">
        <v>15</v>
      </c>
      <c r="I35" s="153" t="s">
        <v>16</v>
      </c>
      <c r="J35" s="153" t="s">
        <v>17</v>
      </c>
      <c r="K35" s="153" t="s">
        <v>18</v>
      </c>
      <c r="L35" s="164" t="s">
        <v>45</v>
      </c>
    </row>
    <row r="36" spans="1:12" ht="14.4" thickBot="1" x14ac:dyDescent="0.35">
      <c r="A36" s="156"/>
      <c r="B36" s="172"/>
      <c r="C36" s="172"/>
      <c r="D36" s="154"/>
      <c r="E36" s="172"/>
      <c r="F36" s="154"/>
      <c r="G36" s="154"/>
      <c r="H36" s="154"/>
      <c r="I36" s="154"/>
      <c r="J36" s="154"/>
      <c r="K36" s="154"/>
      <c r="L36" s="165"/>
    </row>
    <row r="37" spans="1:12" ht="14.55" customHeight="1" x14ac:dyDescent="0.3">
      <c r="A37" s="150" t="s">
        <v>55</v>
      </c>
      <c r="B37" s="144" t="s">
        <v>3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6"/>
    </row>
    <row r="38" spans="1:12" ht="17.55" customHeight="1" x14ac:dyDescent="0.3">
      <c r="A38" s="151"/>
      <c r="B38" s="18" t="s">
        <v>11</v>
      </c>
      <c r="C38" s="19" t="s">
        <v>0</v>
      </c>
      <c r="D38" s="20">
        <f>25*12</f>
        <v>300</v>
      </c>
      <c r="E38" s="69"/>
      <c r="F38" s="21">
        <f>E38*D38</f>
        <v>0</v>
      </c>
      <c r="G38" s="200">
        <f>F38*12</f>
        <v>0</v>
      </c>
      <c r="H38" s="22">
        <f>G38</f>
        <v>0</v>
      </c>
      <c r="I38" s="22">
        <f>H38</f>
        <v>0</v>
      </c>
      <c r="J38" s="47">
        <f>I38</f>
        <v>0</v>
      </c>
      <c r="K38" s="47">
        <f>J38</f>
        <v>0</v>
      </c>
      <c r="L38" s="7">
        <f t="shared" ref="L38:L47" si="20">SUM(G38:K38)</f>
        <v>0</v>
      </c>
    </row>
    <row r="39" spans="1:12" ht="15.45" customHeight="1" thickBot="1" x14ac:dyDescent="0.35">
      <c r="A39" s="151"/>
      <c r="B39" s="49" t="s">
        <v>1</v>
      </c>
      <c r="C39" s="50" t="s">
        <v>6</v>
      </c>
      <c r="D39" s="51">
        <v>6000</v>
      </c>
      <c r="E39" s="71"/>
      <c r="F39" s="52">
        <f t="shared" ref="F39:F47" si="21">D39*E39</f>
        <v>0</v>
      </c>
      <c r="G39" s="201">
        <f t="shared" ref="G39:G40" si="22">F39*12</f>
        <v>0</v>
      </c>
      <c r="H39" s="53">
        <f t="shared" ref="H39:K39" si="23">G39</f>
        <v>0</v>
      </c>
      <c r="I39" s="53">
        <f t="shared" si="23"/>
        <v>0</v>
      </c>
      <c r="J39" s="54">
        <f t="shared" si="23"/>
        <v>0</v>
      </c>
      <c r="K39" s="54">
        <f t="shared" si="23"/>
        <v>0</v>
      </c>
      <c r="L39" s="48">
        <f t="shared" si="20"/>
        <v>0</v>
      </c>
    </row>
    <row r="40" spans="1:12" ht="14.55" customHeight="1" x14ac:dyDescent="0.3">
      <c r="A40" s="183"/>
      <c r="B40" s="55" t="s">
        <v>4</v>
      </c>
      <c r="C40" s="56" t="s">
        <v>6</v>
      </c>
      <c r="D40" s="57">
        <v>15000</v>
      </c>
      <c r="E40" s="72"/>
      <c r="F40" s="58">
        <f t="shared" si="21"/>
        <v>0</v>
      </c>
      <c r="G40" s="202">
        <f t="shared" si="22"/>
        <v>0</v>
      </c>
      <c r="H40" s="60">
        <f t="shared" ref="H40:K40" si="24">G40</f>
        <v>0</v>
      </c>
      <c r="I40" s="60">
        <f t="shared" si="24"/>
        <v>0</v>
      </c>
      <c r="J40" s="61">
        <f t="shared" si="24"/>
        <v>0</v>
      </c>
      <c r="K40" s="61">
        <f t="shared" si="24"/>
        <v>0</v>
      </c>
      <c r="L40" s="62">
        <f t="shared" si="20"/>
        <v>0</v>
      </c>
    </row>
    <row r="41" spans="1:12" ht="29.4" customHeight="1" x14ac:dyDescent="0.3">
      <c r="A41" s="183"/>
      <c r="B41" s="63" t="s">
        <v>61</v>
      </c>
      <c r="C41" s="19" t="s">
        <v>6</v>
      </c>
      <c r="D41" s="23">
        <v>2</v>
      </c>
      <c r="E41" s="69"/>
      <c r="F41" s="24">
        <f t="shared" si="21"/>
        <v>0</v>
      </c>
      <c r="G41" s="25"/>
      <c r="H41" s="25"/>
      <c r="I41" s="25"/>
      <c r="J41" s="30"/>
      <c r="K41" s="30"/>
      <c r="L41" s="99">
        <f>F41</f>
        <v>0</v>
      </c>
    </row>
    <row r="42" spans="1:12" ht="27.6" x14ac:dyDescent="0.3">
      <c r="A42" s="183"/>
      <c r="B42" s="63" t="s">
        <v>67</v>
      </c>
      <c r="C42" s="19" t="s">
        <v>6</v>
      </c>
      <c r="D42" s="23">
        <v>2</v>
      </c>
      <c r="E42" s="69"/>
      <c r="F42" s="24">
        <f t="shared" si="21"/>
        <v>0</v>
      </c>
      <c r="G42" s="25"/>
      <c r="H42" s="25"/>
      <c r="I42" s="25"/>
      <c r="J42" s="30"/>
      <c r="K42" s="30"/>
      <c r="L42" s="99">
        <f>F42</f>
        <v>0</v>
      </c>
    </row>
    <row r="43" spans="1:12" ht="28.2" thickBot="1" x14ac:dyDescent="0.35">
      <c r="A43" s="183"/>
      <c r="B43" s="64" t="s">
        <v>10</v>
      </c>
      <c r="C43" s="27" t="s">
        <v>6</v>
      </c>
      <c r="D43" s="65">
        <f>415*12</f>
        <v>4980</v>
      </c>
      <c r="E43" s="38"/>
      <c r="F43" s="66">
        <f t="shared" si="21"/>
        <v>0</v>
      </c>
      <c r="G43" s="203">
        <f>F43*12</f>
        <v>0</v>
      </c>
      <c r="H43" s="67">
        <f t="shared" ref="H43:I43" si="25">G43*(1)</f>
        <v>0</v>
      </c>
      <c r="I43" s="67">
        <f t="shared" si="25"/>
        <v>0</v>
      </c>
      <c r="J43" s="67">
        <f t="shared" ref="J43" si="26">I43*(1)</f>
        <v>0</v>
      </c>
      <c r="K43" s="67">
        <f t="shared" ref="K43" si="27">J43*(1)</f>
        <v>0</v>
      </c>
      <c r="L43" s="10">
        <f t="shared" si="20"/>
        <v>0</v>
      </c>
    </row>
    <row r="44" spans="1:12" ht="16.95" customHeight="1" x14ac:dyDescent="0.3">
      <c r="A44" s="183"/>
      <c r="B44" s="78" t="s">
        <v>9</v>
      </c>
      <c r="C44" s="56" t="s">
        <v>6</v>
      </c>
      <c r="D44" s="57">
        <v>15000</v>
      </c>
      <c r="E44" s="72"/>
      <c r="F44" s="58">
        <f t="shared" si="21"/>
        <v>0</v>
      </c>
      <c r="G44" s="202">
        <f>F44*12</f>
        <v>0</v>
      </c>
      <c r="H44" s="59">
        <f>G44</f>
        <v>0</v>
      </c>
      <c r="I44" s="59">
        <f t="shared" ref="I44:K44" si="28">H44</f>
        <v>0</v>
      </c>
      <c r="J44" s="59">
        <f t="shared" si="28"/>
        <v>0</v>
      </c>
      <c r="K44" s="59">
        <f t="shared" si="28"/>
        <v>0</v>
      </c>
      <c r="L44" s="62">
        <f t="shared" si="20"/>
        <v>0</v>
      </c>
    </row>
    <row r="45" spans="1:12" ht="28.8" customHeight="1" thickBot="1" x14ac:dyDescent="0.35">
      <c r="A45" s="183"/>
      <c r="B45" s="79" t="s">
        <v>64</v>
      </c>
      <c r="C45" s="27" t="s">
        <v>6</v>
      </c>
      <c r="D45" s="28">
        <v>24</v>
      </c>
      <c r="E45" s="38"/>
      <c r="F45" s="29">
        <f t="shared" si="21"/>
        <v>0</v>
      </c>
      <c r="G45" s="80"/>
      <c r="H45" s="80"/>
      <c r="I45" s="80"/>
      <c r="J45" s="81"/>
      <c r="K45" s="81"/>
      <c r="L45" s="100">
        <f>F45</f>
        <v>0</v>
      </c>
    </row>
    <row r="46" spans="1:12" ht="22.2" customHeight="1" thickBot="1" x14ac:dyDescent="0.35">
      <c r="A46" s="184"/>
      <c r="B46" s="82" t="s">
        <v>40</v>
      </c>
      <c r="C46" s="83" t="s">
        <v>6</v>
      </c>
      <c r="D46" s="84">
        <v>16</v>
      </c>
      <c r="E46" s="85"/>
      <c r="F46" s="86">
        <f t="shared" ref="F46" si="29">D46*E46</f>
        <v>0</v>
      </c>
      <c r="G46" s="204">
        <f>F46*12</f>
        <v>0</v>
      </c>
      <c r="H46" s="87">
        <f>G46</f>
        <v>0</v>
      </c>
      <c r="I46" s="87">
        <f t="shared" ref="I46" si="30">H46</f>
        <v>0</v>
      </c>
      <c r="J46" s="87">
        <f t="shared" ref="J46" si="31">I46</f>
        <v>0</v>
      </c>
      <c r="K46" s="87">
        <f t="shared" ref="K46" si="32">J46</f>
        <v>0</v>
      </c>
      <c r="L46" s="88">
        <f t="shared" ref="L46" si="33">SUM(G46:K46)</f>
        <v>0</v>
      </c>
    </row>
    <row r="47" spans="1:12" ht="16.95" customHeight="1" thickBot="1" x14ac:dyDescent="0.35">
      <c r="A47" s="185"/>
      <c r="B47" s="82" t="s">
        <v>69</v>
      </c>
      <c r="C47" s="83" t="s">
        <v>65</v>
      </c>
      <c r="D47" s="84">
        <v>32</v>
      </c>
      <c r="E47" s="85"/>
      <c r="F47" s="86">
        <f t="shared" si="21"/>
        <v>0</v>
      </c>
      <c r="G47" s="204">
        <f>F47*12</f>
        <v>0</v>
      </c>
      <c r="H47" s="87">
        <f>G47</f>
        <v>0</v>
      </c>
      <c r="I47" s="87">
        <f t="shared" ref="I47:K47" si="34">H47</f>
        <v>0</v>
      </c>
      <c r="J47" s="87">
        <f t="shared" si="34"/>
        <v>0</v>
      </c>
      <c r="K47" s="87">
        <f t="shared" si="34"/>
        <v>0</v>
      </c>
      <c r="L47" s="88">
        <f t="shared" si="20"/>
        <v>0</v>
      </c>
    </row>
    <row r="48" spans="1:12" ht="14.4" thickBot="1" x14ac:dyDescent="0.35"/>
    <row r="49" spans="1:12" x14ac:dyDescent="0.3">
      <c r="A49" s="155" t="s">
        <v>22</v>
      </c>
      <c r="B49" s="171" t="s">
        <v>2</v>
      </c>
      <c r="C49" s="171" t="s">
        <v>5</v>
      </c>
      <c r="D49" s="153" t="s">
        <v>31</v>
      </c>
      <c r="E49" s="171" t="s">
        <v>12</v>
      </c>
      <c r="F49" s="153" t="s">
        <v>20</v>
      </c>
      <c r="G49" s="153" t="s">
        <v>14</v>
      </c>
      <c r="H49" s="153" t="s">
        <v>15</v>
      </c>
      <c r="I49" s="153" t="s">
        <v>16</v>
      </c>
      <c r="J49" s="153" t="s">
        <v>17</v>
      </c>
      <c r="K49" s="153" t="s">
        <v>18</v>
      </c>
      <c r="L49" s="134" t="s">
        <v>45</v>
      </c>
    </row>
    <row r="50" spans="1:12" ht="14.4" thickBot="1" x14ac:dyDescent="0.35">
      <c r="A50" s="156"/>
      <c r="B50" s="172"/>
      <c r="C50" s="172"/>
      <c r="D50" s="154"/>
      <c r="E50" s="172"/>
      <c r="F50" s="154"/>
      <c r="G50" s="154"/>
      <c r="H50" s="154"/>
      <c r="I50" s="154"/>
      <c r="J50" s="154"/>
      <c r="K50" s="154"/>
      <c r="L50" s="152"/>
    </row>
    <row r="51" spans="1:12" x14ac:dyDescent="0.3">
      <c r="A51" s="150" t="s">
        <v>56</v>
      </c>
      <c r="B51" s="144" t="s">
        <v>38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6"/>
    </row>
    <row r="52" spans="1:12" ht="14.55" customHeight="1" x14ac:dyDescent="0.3">
      <c r="A52" s="151"/>
      <c r="B52" s="147" t="s">
        <v>39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</row>
    <row r="53" spans="1:12" ht="14.55" customHeight="1" x14ac:dyDescent="0.3">
      <c r="A53" s="151"/>
      <c r="B53" s="40" t="s">
        <v>41</v>
      </c>
      <c r="C53" s="4" t="s">
        <v>6</v>
      </c>
      <c r="D53" s="4">
        <v>10</v>
      </c>
      <c r="E53" s="69"/>
      <c r="F53" s="5">
        <f>D53*E53</f>
        <v>0</v>
      </c>
      <c r="G53" s="197">
        <f>F53*12</f>
        <v>0</v>
      </c>
      <c r="H53" s="5">
        <f>G53</f>
        <v>0</v>
      </c>
      <c r="I53" s="5">
        <f>H53</f>
        <v>0</v>
      </c>
      <c r="J53" s="5">
        <f>I53</f>
        <v>0</v>
      </c>
      <c r="K53" s="5">
        <f>J53</f>
        <v>0</v>
      </c>
      <c r="L53" s="7">
        <f t="shared" ref="L53:L56" si="35">SUM(G53:K53)</f>
        <v>0</v>
      </c>
    </row>
    <row r="54" spans="1:12" ht="14.55" customHeight="1" x14ac:dyDescent="0.3">
      <c r="A54" s="151"/>
      <c r="B54" s="18" t="s">
        <v>58</v>
      </c>
      <c r="C54" s="4" t="s">
        <v>6</v>
      </c>
      <c r="D54" s="4">
        <v>200</v>
      </c>
      <c r="E54" s="69"/>
      <c r="F54" s="5">
        <f t="shared" ref="F54:F58" si="36">D54*E54</f>
        <v>0</v>
      </c>
      <c r="G54" s="197">
        <f>F54*12</f>
        <v>0</v>
      </c>
      <c r="H54" s="5">
        <f t="shared" ref="H54:K54" si="37">G54</f>
        <v>0</v>
      </c>
      <c r="I54" s="5">
        <f t="shared" si="37"/>
        <v>0</v>
      </c>
      <c r="J54" s="5">
        <f t="shared" si="37"/>
        <v>0</v>
      </c>
      <c r="K54" s="5">
        <f t="shared" si="37"/>
        <v>0</v>
      </c>
      <c r="L54" s="7">
        <f t="shared" si="35"/>
        <v>0</v>
      </c>
    </row>
    <row r="55" spans="1:12" ht="14.55" customHeight="1" x14ac:dyDescent="0.3">
      <c r="A55" s="151"/>
      <c r="B55" s="18" t="s">
        <v>68</v>
      </c>
      <c r="C55" s="4" t="s">
        <v>6</v>
      </c>
      <c r="D55" s="4">
        <v>100</v>
      </c>
      <c r="E55" s="69"/>
      <c r="F55" s="5">
        <f t="shared" si="36"/>
        <v>0</v>
      </c>
      <c r="G55" s="197">
        <f>F55*12</f>
        <v>0</v>
      </c>
      <c r="H55" s="5">
        <f t="shared" ref="H55:K55" si="38">G55</f>
        <v>0</v>
      </c>
      <c r="I55" s="5">
        <f t="shared" si="38"/>
        <v>0</v>
      </c>
      <c r="J55" s="5">
        <f t="shared" si="38"/>
        <v>0</v>
      </c>
      <c r="K55" s="5">
        <f t="shared" si="38"/>
        <v>0</v>
      </c>
      <c r="L55" s="7">
        <f t="shared" si="35"/>
        <v>0</v>
      </c>
    </row>
    <row r="56" spans="1:12" ht="14.55" customHeight="1" thickBot="1" x14ac:dyDescent="0.35">
      <c r="A56" s="151"/>
      <c r="B56" s="18" t="s">
        <v>59</v>
      </c>
      <c r="C56" s="4" t="s">
        <v>6</v>
      </c>
      <c r="D56" s="4">
        <v>80</v>
      </c>
      <c r="E56" s="69"/>
      <c r="F56" s="5">
        <f t="shared" si="36"/>
        <v>0</v>
      </c>
      <c r="G56" s="197">
        <f>F56*12</f>
        <v>0</v>
      </c>
      <c r="H56" s="5">
        <f t="shared" ref="H56:K56" si="39">G56</f>
        <v>0</v>
      </c>
      <c r="I56" s="5">
        <f t="shared" si="39"/>
        <v>0</v>
      </c>
      <c r="J56" s="5">
        <f t="shared" si="39"/>
        <v>0</v>
      </c>
      <c r="K56" s="5">
        <f t="shared" si="39"/>
        <v>0</v>
      </c>
      <c r="L56" s="7">
        <f t="shared" si="35"/>
        <v>0</v>
      </c>
    </row>
    <row r="57" spans="1:12" ht="14.55" customHeight="1" x14ac:dyDescent="0.3">
      <c r="A57" s="136" t="s">
        <v>57</v>
      </c>
      <c r="B57" s="144" t="s">
        <v>42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6"/>
    </row>
    <row r="58" spans="1:12" ht="14.4" customHeight="1" x14ac:dyDescent="0.3">
      <c r="A58" s="137"/>
      <c r="B58" s="3" t="s">
        <v>43</v>
      </c>
      <c r="C58" s="4" t="s">
        <v>13</v>
      </c>
      <c r="D58" s="4">
        <v>1</v>
      </c>
      <c r="E58" s="69"/>
      <c r="F58" s="91">
        <f t="shared" si="36"/>
        <v>0</v>
      </c>
      <c r="G58" s="198">
        <f t="shared" ref="G58:G63" si="40">F58*12</f>
        <v>0</v>
      </c>
      <c r="H58" s="91">
        <f>G58</f>
        <v>0</v>
      </c>
      <c r="I58" s="91">
        <f>H58</f>
        <v>0</v>
      </c>
      <c r="J58" s="91">
        <f>I58</f>
        <v>0</v>
      </c>
      <c r="K58" s="91">
        <f>J58</f>
        <v>0</v>
      </c>
      <c r="L58" s="92">
        <f t="shared" ref="L58:L63" si="41">SUM(G58:K58)</f>
        <v>0</v>
      </c>
    </row>
    <row r="59" spans="1:12" ht="31.05" customHeight="1" x14ac:dyDescent="0.3">
      <c r="A59" s="137"/>
      <c r="B59" s="18" t="s">
        <v>75</v>
      </c>
      <c r="C59" s="4" t="s">
        <v>13</v>
      </c>
      <c r="D59" s="4">
        <v>1</v>
      </c>
      <c r="E59" s="69"/>
      <c r="F59" s="91">
        <f t="shared" ref="F59:F60" si="42">D59*E59</f>
        <v>0</v>
      </c>
      <c r="G59" s="198">
        <f t="shared" si="40"/>
        <v>0</v>
      </c>
      <c r="H59" s="91">
        <f t="shared" ref="H59:K59" si="43">G59</f>
        <v>0</v>
      </c>
      <c r="I59" s="91">
        <f t="shared" si="43"/>
        <v>0</v>
      </c>
      <c r="J59" s="91">
        <f t="shared" si="43"/>
        <v>0</v>
      </c>
      <c r="K59" s="91">
        <f t="shared" si="43"/>
        <v>0</v>
      </c>
      <c r="L59" s="92">
        <f t="shared" si="41"/>
        <v>0</v>
      </c>
    </row>
    <row r="60" spans="1:12" ht="14.4" customHeight="1" x14ac:dyDescent="0.3">
      <c r="A60" s="137"/>
      <c r="B60" s="3" t="s">
        <v>7</v>
      </c>
      <c r="C60" s="4" t="s">
        <v>44</v>
      </c>
      <c r="D60" s="4">
        <v>10</v>
      </c>
      <c r="E60" s="69"/>
      <c r="F60" s="91">
        <f t="shared" si="42"/>
        <v>0</v>
      </c>
      <c r="G60" s="198">
        <f t="shared" si="40"/>
        <v>0</v>
      </c>
      <c r="H60" s="91">
        <f t="shared" ref="H60:K60" si="44">G60</f>
        <v>0</v>
      </c>
      <c r="I60" s="91">
        <f t="shared" si="44"/>
        <v>0</v>
      </c>
      <c r="J60" s="91">
        <f t="shared" si="44"/>
        <v>0</v>
      </c>
      <c r="K60" s="91">
        <f t="shared" si="44"/>
        <v>0</v>
      </c>
      <c r="L60" s="92">
        <f t="shared" si="41"/>
        <v>0</v>
      </c>
    </row>
    <row r="61" spans="1:12" ht="14.4" customHeight="1" x14ac:dyDescent="0.3">
      <c r="A61" s="137"/>
      <c r="B61" s="3" t="s">
        <v>8</v>
      </c>
      <c r="C61" s="4" t="s">
        <v>13</v>
      </c>
      <c r="D61" s="4">
        <v>1</v>
      </c>
      <c r="E61" s="69"/>
      <c r="F61" s="91">
        <f t="shared" ref="F61:F63" si="45">D61*E61</f>
        <v>0</v>
      </c>
      <c r="G61" s="198">
        <f t="shared" si="40"/>
        <v>0</v>
      </c>
      <c r="H61" s="91">
        <f t="shared" ref="H61:K61" si="46">G61</f>
        <v>0</v>
      </c>
      <c r="I61" s="91">
        <f t="shared" si="46"/>
        <v>0</v>
      </c>
      <c r="J61" s="91">
        <f t="shared" si="46"/>
        <v>0</v>
      </c>
      <c r="K61" s="91">
        <f t="shared" si="46"/>
        <v>0</v>
      </c>
      <c r="L61" s="92">
        <f t="shared" si="41"/>
        <v>0</v>
      </c>
    </row>
    <row r="62" spans="1:12" ht="15" customHeight="1" x14ac:dyDescent="0.3">
      <c r="A62" s="137"/>
      <c r="B62" s="3" t="s">
        <v>76</v>
      </c>
      <c r="C62" s="4" t="s">
        <v>13</v>
      </c>
      <c r="D62" s="4">
        <v>1</v>
      </c>
      <c r="E62" s="69"/>
      <c r="F62" s="91">
        <f t="shared" si="45"/>
        <v>0</v>
      </c>
      <c r="G62" s="198">
        <f t="shared" si="40"/>
        <v>0</v>
      </c>
      <c r="H62" s="91">
        <f t="shared" ref="H62:K62" si="47">G62</f>
        <v>0</v>
      </c>
      <c r="I62" s="91">
        <f t="shared" si="47"/>
        <v>0</v>
      </c>
      <c r="J62" s="91">
        <f t="shared" si="47"/>
        <v>0</v>
      </c>
      <c r="K62" s="91">
        <f t="shared" si="47"/>
        <v>0</v>
      </c>
      <c r="L62" s="92">
        <f t="shared" si="41"/>
        <v>0</v>
      </c>
    </row>
    <row r="63" spans="1:12" ht="16.8" customHeight="1" thickBot="1" x14ac:dyDescent="0.35">
      <c r="A63" s="138"/>
      <c r="B63" s="90" t="s">
        <v>60</v>
      </c>
      <c r="C63" s="68" t="s">
        <v>13</v>
      </c>
      <c r="D63" s="68">
        <v>1</v>
      </c>
      <c r="E63" s="70"/>
      <c r="F63" s="93">
        <f t="shared" si="45"/>
        <v>0</v>
      </c>
      <c r="G63" s="199">
        <f t="shared" si="40"/>
        <v>0</v>
      </c>
      <c r="H63" s="93">
        <f t="shared" ref="H63:K63" si="48">G63</f>
        <v>0</v>
      </c>
      <c r="I63" s="93">
        <f t="shared" si="48"/>
        <v>0</v>
      </c>
      <c r="J63" s="93">
        <f t="shared" si="48"/>
        <v>0</v>
      </c>
      <c r="K63" s="93">
        <f t="shared" si="48"/>
        <v>0</v>
      </c>
      <c r="L63" s="94">
        <f t="shared" si="41"/>
        <v>0</v>
      </c>
    </row>
    <row r="64" spans="1:12" ht="14.4" thickBot="1" x14ac:dyDescent="0.35"/>
    <row r="65" spans="2:12" ht="13.8" customHeight="1" x14ac:dyDescent="0.3">
      <c r="G65" s="130" t="s">
        <v>14</v>
      </c>
      <c r="H65" s="132" t="s">
        <v>15</v>
      </c>
      <c r="I65" s="132" t="s">
        <v>16</v>
      </c>
      <c r="J65" s="132" t="s">
        <v>17</v>
      </c>
      <c r="K65" s="134" t="s">
        <v>18</v>
      </c>
    </row>
    <row r="66" spans="2:12" ht="14.4" thickBot="1" x14ac:dyDescent="0.35">
      <c r="E66" s="1"/>
      <c r="G66" s="131"/>
      <c r="H66" s="133"/>
      <c r="I66" s="133"/>
      <c r="J66" s="133"/>
      <c r="K66" s="135"/>
    </row>
    <row r="67" spans="2:12" ht="18" customHeight="1" x14ac:dyDescent="0.3">
      <c r="B67" s="128" t="s">
        <v>78</v>
      </c>
      <c r="C67" s="129"/>
      <c r="D67" s="129"/>
      <c r="E67" s="129"/>
      <c r="F67" s="129"/>
      <c r="G67" s="104"/>
      <c r="H67" s="192">
        <v>4.3999999999999997E-2</v>
      </c>
      <c r="I67" s="192">
        <v>4.4999999999999998E-2</v>
      </c>
      <c r="J67" s="192">
        <v>4.5999999999999999E-2</v>
      </c>
      <c r="K67" s="193">
        <v>4.5999999999999999E-2</v>
      </c>
    </row>
    <row r="68" spans="2:12" x14ac:dyDescent="0.3">
      <c r="B68" s="120" t="s">
        <v>70</v>
      </c>
      <c r="C68" s="121"/>
      <c r="D68" s="121"/>
      <c r="E68" s="121"/>
      <c r="F68" s="122"/>
      <c r="G68" s="105">
        <f>G7+G9+G10+G11+G12+G13+G14+G15+G23+G26+G29+G32+G38+G39+G40+G43+G44+G46+G47+G53+G54+G55+G56+G58+G59+G60+G61+G62+G63</f>
        <v>0</v>
      </c>
      <c r="H68" s="96">
        <f>G68*H67+G68</f>
        <v>0</v>
      </c>
      <c r="I68" s="96">
        <f>H68*I67+H68</f>
        <v>0</v>
      </c>
      <c r="J68" s="96">
        <f>I68*J67+I68</f>
        <v>0</v>
      </c>
      <c r="K68" s="97">
        <f>J68*K67+J68</f>
        <v>0</v>
      </c>
    </row>
    <row r="69" spans="2:12" x14ac:dyDescent="0.3">
      <c r="B69" s="120" t="s">
        <v>73</v>
      </c>
      <c r="C69" s="121"/>
      <c r="D69" s="121"/>
      <c r="E69" s="121"/>
      <c r="F69" s="122"/>
      <c r="G69" s="105">
        <f>L41+L42+L45</f>
        <v>0</v>
      </c>
      <c r="H69" s="106"/>
      <c r="I69" s="106"/>
      <c r="J69" s="106"/>
      <c r="K69" s="107"/>
    </row>
    <row r="70" spans="2:12" ht="29.4" customHeight="1" thickBot="1" x14ac:dyDescent="0.35">
      <c r="B70" s="123" t="s">
        <v>77</v>
      </c>
      <c r="C70" s="124"/>
      <c r="D70" s="124"/>
      <c r="E70" s="124"/>
      <c r="F70" s="125"/>
      <c r="G70" s="194">
        <f>G22+G25+G28+G31</f>
        <v>0</v>
      </c>
      <c r="H70" s="195">
        <f>H22+H25+H31+H28</f>
        <v>0</v>
      </c>
      <c r="I70" s="195">
        <f t="shared" ref="I70:K70" si="49">I22+I25+I31+I28</f>
        <v>0</v>
      </c>
      <c r="J70" s="195">
        <f t="shared" si="49"/>
        <v>0</v>
      </c>
      <c r="K70" s="196">
        <f t="shared" si="49"/>
        <v>0</v>
      </c>
      <c r="L70" s="98"/>
    </row>
    <row r="71" spans="2:12" ht="14.4" thickBot="1" x14ac:dyDescent="0.35">
      <c r="B71" s="126" t="s">
        <v>71</v>
      </c>
      <c r="C71" s="127"/>
      <c r="D71" s="127"/>
      <c r="E71" s="127"/>
      <c r="F71" s="127"/>
      <c r="G71" s="101">
        <f>SUM(G68:G70)</f>
        <v>0</v>
      </c>
      <c r="H71" s="102">
        <f>SUM(H68:H70)</f>
        <v>0</v>
      </c>
      <c r="I71" s="102">
        <f>SUM(I68:I70)</f>
        <v>0</v>
      </c>
      <c r="J71" s="102">
        <f>SUM(J68:J70)</f>
        <v>0</v>
      </c>
      <c r="K71" s="103">
        <f>SUM(K68:K70)</f>
        <v>0</v>
      </c>
      <c r="L71" s="95"/>
    </row>
    <row r="75" spans="2:12" x14ac:dyDescent="0.3">
      <c r="B75" s="41" t="s">
        <v>47</v>
      </c>
      <c r="C75" s="208">
        <f>G71+H71+I71+J71+K71+L45+L42+L41</f>
        <v>0</v>
      </c>
      <c r="D75" s="208"/>
      <c r="E75" s="208"/>
      <c r="G75" s="95"/>
    </row>
    <row r="76" spans="2:12" x14ac:dyDescent="0.3">
      <c r="B76" s="45" t="s">
        <v>46</v>
      </c>
      <c r="C76" s="139">
        <f>C75*0.15</f>
        <v>0</v>
      </c>
      <c r="D76" s="139"/>
      <c r="E76" s="139"/>
      <c r="G76" s="15"/>
    </row>
    <row r="77" spans="2:12" x14ac:dyDescent="0.3">
      <c r="B77" s="44" t="s">
        <v>48</v>
      </c>
      <c r="C77" s="140">
        <f>SUM(C75:C76)</f>
        <v>0</v>
      </c>
      <c r="D77" s="141"/>
      <c r="E77" s="141"/>
      <c r="G77" s="15"/>
    </row>
    <row r="79" spans="2:12" x14ac:dyDescent="0.3">
      <c r="G79" s="108"/>
      <c r="H79" s="108"/>
      <c r="I79" s="108"/>
    </row>
  </sheetData>
  <mergeCells count="83">
    <mergeCell ref="A4:A5"/>
    <mergeCell ref="B4:B5"/>
    <mergeCell ref="C4:C5"/>
    <mergeCell ref="D4:D5"/>
    <mergeCell ref="K4:K5"/>
    <mergeCell ref="F4:F5"/>
    <mergeCell ref="G4:G5"/>
    <mergeCell ref="H4:H5"/>
    <mergeCell ref="E4:E5"/>
    <mergeCell ref="I4:I5"/>
    <mergeCell ref="J4:J5"/>
    <mergeCell ref="K35:K36"/>
    <mergeCell ref="A37:A47"/>
    <mergeCell ref="A18:A19"/>
    <mergeCell ref="B18:B19"/>
    <mergeCell ref="D18:D19"/>
    <mergeCell ref="A35:A36"/>
    <mergeCell ref="B35:B36"/>
    <mergeCell ref="C35:C36"/>
    <mergeCell ref="D35:D36"/>
    <mergeCell ref="E35:E36"/>
    <mergeCell ref="F35:F36"/>
    <mergeCell ref="G35:G36"/>
    <mergeCell ref="H35:H36"/>
    <mergeCell ref="A20:A26"/>
    <mergeCell ref="A27:A32"/>
    <mergeCell ref="A6:A7"/>
    <mergeCell ref="K18:K19"/>
    <mergeCell ref="C18:C19"/>
    <mergeCell ref="B20:L20"/>
    <mergeCell ref="B8:L8"/>
    <mergeCell ref="A8:A15"/>
    <mergeCell ref="H18:H19"/>
    <mergeCell ref="I18:I19"/>
    <mergeCell ref="J18:J19"/>
    <mergeCell ref="B49:B50"/>
    <mergeCell ref="C49:C50"/>
    <mergeCell ref="D49:D50"/>
    <mergeCell ref="E49:E50"/>
    <mergeCell ref="F49:F50"/>
    <mergeCell ref="A1:B1"/>
    <mergeCell ref="C1:L1"/>
    <mergeCell ref="B27:L27"/>
    <mergeCell ref="B30:L30"/>
    <mergeCell ref="B37:L37"/>
    <mergeCell ref="L4:L5"/>
    <mergeCell ref="B6:L6"/>
    <mergeCell ref="L35:L36"/>
    <mergeCell ref="L18:L19"/>
    <mergeCell ref="B21:L21"/>
    <mergeCell ref="B24:K24"/>
    <mergeCell ref="E18:E19"/>
    <mergeCell ref="F18:F19"/>
    <mergeCell ref="G18:G19"/>
    <mergeCell ref="I35:I36"/>
    <mergeCell ref="J35:J36"/>
    <mergeCell ref="C75:E75"/>
    <mergeCell ref="C76:E76"/>
    <mergeCell ref="C77:E77"/>
    <mergeCell ref="A2:L2"/>
    <mergeCell ref="A3:L3"/>
    <mergeCell ref="B51:L51"/>
    <mergeCell ref="B52:L52"/>
    <mergeCell ref="B57:L57"/>
    <mergeCell ref="A51:A56"/>
    <mergeCell ref="L49:L50"/>
    <mergeCell ref="G49:G50"/>
    <mergeCell ref="H49:H50"/>
    <mergeCell ref="I49:I50"/>
    <mergeCell ref="J49:J50"/>
    <mergeCell ref="K49:K50"/>
    <mergeCell ref="A49:A50"/>
    <mergeCell ref="H65:H66"/>
    <mergeCell ref="I65:I66"/>
    <mergeCell ref="J65:J66"/>
    <mergeCell ref="K65:K66"/>
    <mergeCell ref="A57:A63"/>
    <mergeCell ref="B68:F68"/>
    <mergeCell ref="B70:F70"/>
    <mergeCell ref="B71:F71"/>
    <mergeCell ref="B67:F67"/>
    <mergeCell ref="G65:G66"/>
    <mergeCell ref="B69:F69"/>
  </mergeCells>
  <phoneticPr fontId="1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Holden</dc:creator>
  <cp:lastModifiedBy>Rashid Marillier</cp:lastModifiedBy>
  <cp:lastPrinted>2019-06-11T12:55:30Z</cp:lastPrinted>
  <dcterms:created xsi:type="dcterms:W3CDTF">2013-11-04T13:29:36Z</dcterms:created>
  <dcterms:modified xsi:type="dcterms:W3CDTF">2023-03-27T07:19:12Z</dcterms:modified>
</cp:coreProperties>
</file>