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randwater-my.sharepoint.com/personal/lhuhlwan_randwater_co_za/Documents/Desktop/REVISED BOQ 23-06-25/"/>
    </mc:Choice>
  </mc:AlternateContent>
  <xr:revisionPtr revIDLastSave="0" documentId="8_{8C007765-EFC5-406D-88B5-E0D4C62C2CB5}" xr6:coauthVersionLast="47" xr6:coauthVersionMax="47" xr10:uidLastSave="{00000000-0000-0000-0000-000000000000}"/>
  <bookViews>
    <workbookView xWindow="-108" yWindow="-108" windowWidth="23256" windowHeight="12576" tabRatio="890" firstSheet="2" activeTab="6" xr2:uid="{00000000-000D-0000-FFFF-FFFF00000000}"/>
  </bookViews>
  <sheets>
    <sheet name="Information and Overview" sheetId="11" state="hidden" r:id="rId1"/>
    <sheet name="Contract Information" sheetId="12" state="hidden" r:id="rId2"/>
    <sheet name="SUMMARY " sheetId="26" r:id="rId3"/>
    <sheet name="SECTION A-NDT METHODS" sheetId="29" r:id="rId4"/>
    <sheet name="SECTION B-SPECIALISED METHODS " sheetId="24" r:id="rId5"/>
    <sheet name="SECTION C-PERSONELLTECHNICIAN" sheetId="19" r:id="rId6"/>
    <sheet name=" SECTION D- SHE REQUIREMNTS " sheetId="20" r:id="rId7"/>
    <sheet name="Sheet1" sheetId="15" state="hidden" r:id="rId8"/>
  </sheets>
  <externalReferences>
    <externalReference r:id="rId9"/>
  </externalReferences>
  <definedNames>
    <definedName name="_xlnm.Print_Area" localSheetId="6">' SECTION D- SHE REQUIREMNTS '!$A$1:$J$17</definedName>
    <definedName name="_xlnm.Print_Area" localSheetId="3">'SECTION A-NDT METHODS'!$A$1:$Q$27</definedName>
    <definedName name="_xlnm.Print_Area" localSheetId="4">'SECTION B-SPECIALISED METHODS '!$A$1:$H$16</definedName>
    <definedName name="_xlnm.Print_Area" localSheetId="5">'SECTION C-PERSONELLTECHNICIAN'!$A$1:$J$30</definedName>
    <definedName name="_xlnm.Print_Area" localSheetId="2">'SUMMARY '!$A$1:$D$28</definedName>
  </definedName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6" i="20" l="1"/>
  <c r="I15" i="20"/>
  <c r="I14" i="20"/>
  <c r="I13" i="20"/>
  <c r="I12" i="20"/>
  <c r="I11" i="20"/>
  <c r="I10" i="20"/>
  <c r="M9" i="20"/>
  <c r="I8" i="20"/>
  <c r="F25" i="19"/>
  <c r="I24" i="19"/>
  <c r="F24" i="19"/>
  <c r="C24" i="19"/>
  <c r="I23" i="19"/>
  <c r="F23" i="19"/>
  <c r="C23" i="19"/>
  <c r="I22" i="19"/>
  <c r="F22" i="19"/>
  <c r="C22" i="19"/>
  <c r="I21" i="19"/>
  <c r="F21" i="19"/>
  <c r="C21" i="19"/>
  <c r="I20" i="19"/>
  <c r="I19" i="19"/>
  <c r="I18" i="19"/>
  <c r="I17" i="19"/>
  <c r="I16" i="19"/>
  <c r="I15" i="19"/>
  <c r="I14" i="19"/>
  <c r="I13" i="19"/>
  <c r="I12" i="19"/>
  <c r="I11" i="19"/>
  <c r="I10" i="19"/>
  <c r="I9" i="19"/>
  <c r="G15" i="24"/>
  <c r="G14" i="24"/>
  <c r="G13" i="24"/>
  <c r="G12" i="24"/>
  <c r="G11" i="24"/>
  <c r="G10" i="24"/>
  <c r="G9" i="24"/>
  <c r="F22" i="29"/>
  <c r="P21" i="29"/>
  <c r="O21" i="29"/>
  <c r="M21" i="29"/>
  <c r="K21" i="29"/>
  <c r="I21" i="29"/>
  <c r="G21" i="29"/>
  <c r="P20" i="29"/>
  <c r="O20" i="29"/>
  <c r="M20" i="29"/>
  <c r="K20" i="29"/>
  <c r="I20" i="29"/>
  <c r="G20" i="29"/>
  <c r="P18" i="29"/>
  <c r="O18" i="29"/>
  <c r="M18" i="29"/>
  <c r="K18" i="29"/>
  <c r="I18" i="29"/>
  <c r="G18" i="29"/>
  <c r="P17" i="29"/>
  <c r="O17" i="29"/>
  <c r="M17" i="29"/>
  <c r="K17" i="29"/>
  <c r="I17" i="29"/>
  <c r="G17" i="29"/>
  <c r="P14" i="29"/>
  <c r="O14" i="29"/>
  <c r="M14" i="29"/>
  <c r="K14" i="29"/>
  <c r="I14" i="29"/>
  <c r="G14" i="29"/>
  <c r="P13" i="29"/>
  <c r="O13" i="29"/>
  <c r="M13" i="29"/>
  <c r="K13" i="29"/>
  <c r="I13" i="29"/>
  <c r="G13" i="29"/>
  <c r="P11" i="29"/>
  <c r="O11" i="29"/>
  <c r="M11" i="29"/>
  <c r="K11" i="29"/>
  <c r="I11" i="29"/>
  <c r="G11" i="29"/>
  <c r="P10" i="29"/>
  <c r="O10" i="29"/>
  <c r="M10" i="29"/>
  <c r="K10" i="29"/>
  <c r="I10" i="29"/>
  <c r="G10" i="29"/>
  <c r="D27" i="26"/>
  <c r="D25" i="26"/>
  <c r="D22" i="26"/>
  <c r="D20" i="26"/>
  <c r="D16" i="26" a="1"/>
  <c r="D16" i="26"/>
  <c r="D14" i="26" a="1"/>
  <c r="D14" i="26"/>
  <c r="D12" i="26"/>
  <c r="D10" i="26" a="1"/>
  <c r="D10" i="2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<sst xmlns="http://schemas.openxmlformats.org/spreadsheetml/2006/main" count="204" uniqueCount="129">
  <si>
    <t>Non-destructive Testing Total Cost of Ownership Tool</t>
  </si>
  <si>
    <t>Tab Colour</t>
  </si>
  <si>
    <t>Contents</t>
  </si>
  <si>
    <t>Instructions</t>
  </si>
  <si>
    <t>Contract Information</t>
  </si>
  <si>
    <t xml:space="preserve">Input the names of suppliers </t>
  </si>
  <si>
    <t xml:space="preserve">1. Tender Input - Skills </t>
  </si>
  <si>
    <t>Input rates for skills</t>
  </si>
  <si>
    <t xml:space="preserve">2. Tender Input - Equipment </t>
  </si>
  <si>
    <t>Input rates for equipment</t>
  </si>
  <si>
    <t xml:space="preserve">3. Tender Input - Consumables </t>
  </si>
  <si>
    <t>Input rates for consumables</t>
  </si>
  <si>
    <t>4. Input - Site Establishment</t>
  </si>
  <si>
    <t>Input rates for site establishment</t>
  </si>
  <si>
    <t>5. Accomodation</t>
  </si>
  <si>
    <t>Only when necessary</t>
  </si>
  <si>
    <t>6. Transport (15 seater and 22 seater)</t>
  </si>
  <si>
    <t xml:space="preserve">Supplier </t>
  </si>
  <si>
    <t>Supplier 1</t>
  </si>
  <si>
    <t xml:space="preserve">Supplier Name </t>
  </si>
  <si>
    <t>Company A</t>
  </si>
  <si>
    <t>Outage duration (days)</t>
  </si>
  <si>
    <t>Shift duration (hours)</t>
  </si>
  <si>
    <t xml:space="preserve">Client </t>
  </si>
  <si>
    <t xml:space="preserve">Rand Water </t>
  </si>
  <si>
    <t>DATE:</t>
  </si>
  <si>
    <t>Tender Number :</t>
  </si>
  <si>
    <t xml:space="preserve">Description </t>
  </si>
  <si>
    <t>The Provision of Non Destructive Testing Services  for a period of 60 Months</t>
  </si>
  <si>
    <t xml:space="preserve">PACKAGE F-CONSTRUCTION AND MAINATANCE PROJECTS </t>
  </si>
  <si>
    <t>Section</t>
  </si>
  <si>
    <t>Description</t>
  </si>
  <si>
    <t>Amount</t>
  </si>
  <si>
    <t>A</t>
  </si>
  <si>
    <t>NDT METHODS</t>
  </si>
  <si>
    <t>B</t>
  </si>
  <si>
    <t xml:space="preserve">SPECIALISED METHODS </t>
  </si>
  <si>
    <t>C</t>
  </si>
  <si>
    <t xml:space="preserve">TECHNICIAN </t>
  </si>
  <si>
    <t>D</t>
  </si>
  <si>
    <t xml:space="preserve">SHE REQUIREMENTS </t>
  </si>
  <si>
    <t>SUBTOTAL</t>
  </si>
  <si>
    <t>Vat at 15%</t>
  </si>
  <si>
    <t>TOTAL</t>
  </si>
  <si>
    <t>SECTION B CARRIED FORWARD TO TENDER SUMMARY</t>
  </si>
  <si>
    <t>Date</t>
  </si>
  <si>
    <t xml:space="preserve">Tender Number </t>
  </si>
  <si>
    <t>ITEM NO.</t>
  </si>
  <si>
    <t>ACTIVITY DESCRIPTION</t>
  </si>
  <si>
    <t>QTY</t>
  </si>
  <si>
    <t xml:space="preserve">RATE PER WELD </t>
  </si>
  <si>
    <t>OD up to 600mm</t>
  </si>
  <si>
    <t>OD 601-1200mm</t>
  </si>
  <si>
    <t>OD 1201mm-2500mm</t>
  </si>
  <si>
    <t>OD 2501mm-3500mm</t>
  </si>
  <si>
    <t>OD &gt;3501</t>
  </si>
  <si>
    <t xml:space="preserve">Total </t>
  </si>
  <si>
    <t xml:space="preserve">UNIT </t>
  </si>
  <si>
    <t>Rate</t>
  </si>
  <si>
    <t xml:space="preserve">The contractor shall supply equipment and qualified techncian and  conduct Liquid penetartion or dye pen testing ( LPT) for the welded structure as per the diameters provided </t>
  </si>
  <si>
    <t xml:space="preserve">Rate /Joint </t>
  </si>
  <si>
    <t xml:space="preserve">Butt weld </t>
  </si>
  <si>
    <t xml:space="preserve">Fillet Weld </t>
  </si>
  <si>
    <t xml:space="preserve">The contractor shall supply equipment and qualified techncian and  conduct Magnetic Particle testing (MPT) for the welded structure as per the diameter provided </t>
  </si>
  <si>
    <t xml:space="preserve">The contractor shall supply equipment and qualified techncian and  conduct Radiographic   testing ( RT) for the welded structure as per the diameter provided </t>
  </si>
  <si>
    <t>Rate/joint</t>
  </si>
  <si>
    <t xml:space="preserve">The contractor shall supply equipment and qualified techncian and  conduct Ultrasonic testing ( UT) for the welded structure as per the diameters provided </t>
  </si>
  <si>
    <t>All equipment required to execute the test/methods must be included in the rate</t>
  </si>
  <si>
    <t>All  safety equipment must be included in the Rates</t>
  </si>
  <si>
    <t>All equipment required to develop and interperet RT films must be included in the monthly darkroom rate</t>
  </si>
  <si>
    <t>The Provision of Non Destructive Testing Services for A period of 60 Months</t>
  </si>
  <si>
    <t xml:space="preserve">Section </t>
  </si>
  <si>
    <t>SPECIAL TESTS</t>
  </si>
  <si>
    <t xml:space="preserve">QTY </t>
  </si>
  <si>
    <t xml:space="preserve">PRICE PER ACTIVITY </t>
  </si>
  <si>
    <t xml:space="preserve">Unit </t>
  </si>
  <si>
    <t xml:space="preserve">Rate </t>
  </si>
  <si>
    <t>The contractor shall supply equipment and qualified techncian to conduct -CCTV Testing  PER METER  Randwater pipe diameter ranges from 300 to 3500</t>
  </si>
  <si>
    <t>Rate /km</t>
  </si>
  <si>
    <t xml:space="preserve">The contractor shall supply equipment and qualified techncian to conduct  soil testing PER TEST
</t>
  </si>
  <si>
    <t xml:space="preserve">Rate /test </t>
  </si>
  <si>
    <t xml:space="preserve">The contractor shall supply equipment and qualified techncian to conduct  Compaction test PER TEST
</t>
  </si>
  <si>
    <t>Rate/test</t>
  </si>
  <si>
    <t>The contractor shall supply equipment and qualified technician and  conduct the concrete cube testing PER SAMPLE</t>
  </si>
  <si>
    <t xml:space="preserve">The contractor shall supply equipment and qualified techncian to conduct  Troxler PER TEST
</t>
  </si>
  <si>
    <t>The contractor shall supply equipment and qualified techncian  to conduct Material (Insitu Material) testing and Classification PER SAMPLE</t>
  </si>
  <si>
    <t>Rate/sample</t>
  </si>
  <si>
    <t xml:space="preserve">TOTAL </t>
  </si>
  <si>
    <t>D :Technician/Personel</t>
  </si>
  <si>
    <t>ITEM</t>
  </si>
  <si>
    <t>DESCRIPTION</t>
  </si>
  <si>
    <t xml:space="preserve">Quantity </t>
  </si>
  <si>
    <t xml:space="preserve">(B) Hours </t>
  </si>
  <si>
    <t>(C)RATE</t>
  </si>
  <si>
    <t xml:space="preserve">(D)MONTHS </t>
  </si>
  <si>
    <t xml:space="preserve">The contractor shall provide the Team Leader /Supervisor to coordinate and manage  the Non Destructive testing team and work  </t>
  </si>
  <si>
    <t xml:space="preserve">Rate/hour </t>
  </si>
  <si>
    <r>
      <rPr>
        <sz val="11"/>
        <rFont val="Arial Narrow"/>
        <charset val="134"/>
      </rPr>
      <t>The contractor shall provide a Level 2 MPT/PT Technician for -</t>
    </r>
    <r>
      <rPr>
        <b/>
        <sz val="11"/>
        <rFont val="Arial Narrow"/>
        <charset val="134"/>
      </rPr>
      <t>Magnetic Particle Inspection or Penetrant Testing</t>
    </r>
  </si>
  <si>
    <r>
      <rPr>
        <sz val="11"/>
        <rFont val="Arial Narrow"/>
        <charset val="134"/>
      </rPr>
      <t>The contractor shall provide a UT Level 2 Technician for Ul</t>
    </r>
    <r>
      <rPr>
        <b/>
        <u/>
        <sz val="11"/>
        <rFont val="Arial Narrow"/>
        <charset val="134"/>
      </rPr>
      <t xml:space="preserve">trasonic </t>
    </r>
    <r>
      <rPr>
        <b/>
        <sz val="11"/>
        <rFont val="Arial Narrow"/>
        <charset val="134"/>
      </rPr>
      <t xml:space="preserve"> Testing</t>
    </r>
  </si>
  <si>
    <r>
      <rPr>
        <sz val="11"/>
        <rFont val="Arial Narrow"/>
        <charset val="134"/>
      </rPr>
      <t>The contractor shall provide a UTWT  Level 2 Technician for Ul</t>
    </r>
    <r>
      <rPr>
        <b/>
        <u/>
        <sz val="11"/>
        <rFont val="Arial Narrow"/>
        <charset val="134"/>
      </rPr>
      <t xml:space="preserve">trasonic </t>
    </r>
    <r>
      <rPr>
        <b/>
        <sz val="11"/>
        <rFont val="Arial Narrow"/>
        <charset val="134"/>
      </rPr>
      <t xml:space="preserve"> Testing</t>
    </r>
  </si>
  <si>
    <t xml:space="preserve">The contractor shall provide a Radiation Protection Officer to ensure compliance to radiation regulations  </t>
  </si>
  <si>
    <t xml:space="preserve">The contractor shall provide a  Barrier watcher/Gate Watcher </t>
  </si>
  <si>
    <t xml:space="preserve">Rate /hour </t>
  </si>
  <si>
    <t xml:space="preserve">The contractor shall provide a Safety Officer to ensure safety on site </t>
  </si>
  <si>
    <t>The contractor to provide the data Capturer</t>
  </si>
  <si>
    <t>The contractor to provide the UT Assistants ( level 1)</t>
  </si>
  <si>
    <t>The contractor to provide the MPT Assistants ( level 1)</t>
  </si>
  <si>
    <t>The contractor to provide the RT Assistants ( level 1)</t>
  </si>
  <si>
    <t xml:space="preserve">The contractor shall provide a Darkroom  Technician </t>
  </si>
  <si>
    <t>* The number of Technician is not a commitment by Rand Water  it  shall depend on the need as this is an as and when required service.</t>
  </si>
  <si>
    <t xml:space="preserve">** Overtime shall be paid as per the Department of Labour guide -The maximum permissible overtime as per section 10 of the Basic Conditions of Employment Act is 10 hours in any 1 week. </t>
  </si>
  <si>
    <t xml:space="preserve">*** Travel Shall be reimbursed as per AA Guide for the vehicles approved by Rand Water to a maximum of R6.50 per kilometer </t>
  </si>
  <si>
    <t xml:space="preserve">Date </t>
  </si>
  <si>
    <t>The Provision of Non Destructive Testing Services for a period of 60 Months</t>
  </si>
  <si>
    <t>E :SHE</t>
  </si>
  <si>
    <t xml:space="preserve">Amount </t>
  </si>
  <si>
    <t xml:space="preserve">Duration </t>
  </si>
  <si>
    <t>Preparation and Submission of the Health and Safety File (hard and soft copies)</t>
  </si>
  <si>
    <t xml:space="preserve">Lump Sum </t>
  </si>
  <si>
    <t>Cost of medical certificates and medical surveillance</t>
  </si>
  <si>
    <t>(a) Initial (baseline) medical examinations</t>
  </si>
  <si>
    <t>No</t>
  </si>
  <si>
    <t>(b) Periodic  examinations</t>
  </si>
  <si>
    <t>(c)Exit examinations</t>
  </si>
  <si>
    <t xml:space="preserve">The contractor shall barricade the area in opeartion </t>
  </si>
  <si>
    <t>The contractor shall provide the safety signages</t>
  </si>
  <si>
    <t>Provision of Personal Protective Equipment (PPE)</t>
  </si>
  <si>
    <t xml:space="preserve">Sum </t>
  </si>
  <si>
    <t>RW 10403094/25 PACKAGE 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</si>
</sst>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(* #,##0.00_);_(* \(#,##0.00\);_(* &quot;-&quot;??_);_(@_)"/>
    <numFmt numFmtId="165" formatCode="_ * #,##0.00_ ;_ * \-#,##0.00_ ;_ * &quot;-&quot;??_ ;_ @_ "/>
    <numFmt numFmtId="166" formatCode="_ &quot;R&quot;\ * #,##0.00_ ;_ &quot;R&quot;\ * \-#,##0.00_ ;_ &quot;R&quot;\ * &quot;-&quot;??_ ;_ @_ "/>
    <numFmt numFmtId="167" formatCode="_-[$R-1C09]* #,##0.00_-;\-[$R-1C09]* #,##0.00_-;_-[$R-1C09]* &quot;-&quot;??_-;_-@_-"/>
    <numFmt numFmtId="168" formatCode="[$-409]d/mmm/yy;@"/>
    <numFmt numFmtId="169" formatCode="[$R-1C09]#,##0.00;[Red][$R-1C09]#,##0.00"/>
    <numFmt numFmtId="170" formatCode="_-[$R-1C09]* #,##0.00_-;\-[$R-1C09]* #,##0.00_-;_-[$R-1C09]* &quot;-&quot;_-;_-@_-"/>
  </numFmts>
  <fonts count="33">
    <font>
      <sz val="11"/>
      <color theme="1"/>
      <name val="Calibri"/>
      <charset val="134"/>
      <scheme val="minor"/>
    </font>
    <font>
      <sz val="11"/>
      <name val="Arial Narrow"/>
      <charset val="134"/>
    </font>
    <font>
      <b/>
      <sz val="14"/>
      <name val="Arial Narrow"/>
      <charset val="134"/>
    </font>
    <font>
      <b/>
      <sz val="16"/>
      <name val="Arial Narrow"/>
      <charset val="134"/>
    </font>
    <font>
      <sz val="16"/>
      <name val="Arial Narrow"/>
      <charset val="134"/>
    </font>
    <font>
      <b/>
      <sz val="18"/>
      <name val="Arial Narrow"/>
      <charset val="134"/>
    </font>
    <font>
      <b/>
      <sz val="11"/>
      <name val="Arial Narrow"/>
      <charset val="134"/>
    </font>
    <font>
      <b/>
      <sz val="9"/>
      <name val="Arial Narrow"/>
      <charset val="134"/>
    </font>
    <font>
      <b/>
      <sz val="11"/>
      <color rgb="FFFF0000"/>
      <name val="Arial Narrow"/>
      <charset val="134"/>
    </font>
    <font>
      <sz val="11"/>
      <color rgb="FFFF0000"/>
      <name val="Arial Narrow"/>
      <charset val="134"/>
    </font>
    <font>
      <b/>
      <sz val="12"/>
      <color theme="1"/>
      <name val="Arial Narrow"/>
      <charset val="134"/>
    </font>
    <font>
      <b/>
      <sz val="10"/>
      <name val="Arial Narrow"/>
      <charset val="134"/>
    </font>
    <font>
      <sz val="12"/>
      <name val="Arial Narrow"/>
      <charset val="134"/>
    </font>
    <font>
      <b/>
      <sz val="12"/>
      <name val="Arial Narrow"/>
      <charset val="134"/>
    </font>
    <font>
      <b/>
      <sz val="12"/>
      <color rgb="FFFF0000"/>
      <name val="Arial Narrow"/>
      <charset val="134"/>
    </font>
    <font>
      <sz val="12"/>
      <color rgb="FFFF0000"/>
      <name val="Arial Narrow"/>
      <charset val="134"/>
    </font>
    <font>
      <b/>
      <sz val="10"/>
      <color theme="1"/>
      <name val="Arial Narrow"/>
      <charset val="134"/>
    </font>
    <font>
      <sz val="10"/>
      <name val="Arial Narrow"/>
      <charset val="134"/>
    </font>
    <font>
      <sz val="10"/>
      <color theme="1"/>
      <name val="Arial Narrow"/>
      <charset val="134"/>
    </font>
    <font>
      <sz val="11"/>
      <color theme="1"/>
      <name val="Arial Narrow"/>
      <charset val="134"/>
    </font>
    <font>
      <b/>
      <sz val="11"/>
      <color theme="1"/>
      <name val="Arial Narrow"/>
      <charset val="134"/>
    </font>
    <font>
      <b/>
      <sz val="24"/>
      <color theme="1"/>
      <name val="Arial"/>
      <charset val="134"/>
    </font>
    <font>
      <b/>
      <sz val="26"/>
      <color theme="1"/>
      <name val="Arial"/>
      <charset val="134"/>
    </font>
    <font>
      <sz val="11"/>
      <color theme="1"/>
      <name val="Arial"/>
      <charset val="134"/>
    </font>
    <font>
      <b/>
      <sz val="11"/>
      <color theme="1"/>
      <name val="Arial"/>
      <charset val="134"/>
    </font>
    <font>
      <sz val="11"/>
      <name val="Arial"/>
      <charset val="134"/>
    </font>
    <font>
      <u/>
      <sz val="11"/>
      <color theme="10"/>
      <name val="Arial"/>
      <charset val="134"/>
    </font>
    <font>
      <sz val="11"/>
      <color theme="1"/>
      <name val="Calibri"/>
      <charset val="134"/>
      <scheme val="minor"/>
    </font>
    <font>
      <u/>
      <sz val="11"/>
      <color theme="10"/>
      <name val="Calibri"/>
      <charset val="134"/>
      <scheme val="minor"/>
    </font>
    <font>
      <sz val="10"/>
      <name val="Arial"/>
      <charset val="134"/>
    </font>
    <font>
      <sz val="11"/>
      <color rgb="FF000000"/>
      <name val="Calibri"/>
      <charset val="134"/>
      <scheme val="minor"/>
    </font>
    <font>
      <sz val="12"/>
      <name val="Times New Roman"/>
      <charset val="134"/>
    </font>
    <font>
      <b/>
      <u/>
      <sz val="11"/>
      <name val="Arial Narrow"/>
      <charset val="134"/>
    </font>
  </fonts>
  <fills count="13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00B050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5">
    <xf numFmtId="0" fontId="0" fillId="0" borderId="0"/>
    <xf numFmtId="43" fontId="27" fillId="0" borderId="0" applyFont="0" applyFill="0" applyBorder="0" applyAlignment="0" applyProtection="0"/>
    <xf numFmtId="0" fontId="28" fillId="0" borderId="0" applyNumberFormat="0" applyFill="0" applyBorder="0" applyAlignment="0" applyProtection="0"/>
    <xf numFmtId="43" fontId="29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0" fontId="29" fillId="0" borderId="0"/>
    <xf numFmtId="0" fontId="29" fillId="0" borderId="0"/>
    <xf numFmtId="0" fontId="27" fillId="0" borderId="0"/>
    <xf numFmtId="0" fontId="29" fillId="0" borderId="0"/>
    <xf numFmtId="0" fontId="30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31" fillId="0" borderId="0"/>
  </cellStyleXfs>
  <cellXfs count="23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167" fontId="1" fillId="0" borderId="0" xfId="0" applyNumberFormat="1" applyFont="1" applyAlignment="1">
      <alignment horizontal="center"/>
    </xf>
    <xf numFmtId="167" fontId="1" fillId="0" borderId="0" xfId="0" applyNumberFormat="1" applyFont="1"/>
    <xf numFmtId="0" fontId="2" fillId="0" borderId="1" xfId="0" applyFont="1" applyBorder="1"/>
    <xf numFmtId="168" fontId="4" fillId="0" borderId="2" xfId="0" applyNumberFormat="1" applyFont="1" applyBorder="1" applyAlignment="1">
      <alignment vertical="center"/>
    </xf>
    <xf numFmtId="168" fontId="4" fillId="0" borderId="3" xfId="0" applyNumberFormat="1" applyFont="1" applyBorder="1" applyAlignment="1">
      <alignment vertical="center"/>
    </xf>
    <xf numFmtId="167" fontId="4" fillId="0" borderId="3" xfId="0" applyNumberFormat="1" applyFont="1" applyBorder="1" applyAlignment="1">
      <alignment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167" fontId="3" fillId="2" borderId="1" xfId="0" applyNumberFormat="1" applyFont="1" applyFill="1" applyBorder="1" applyAlignment="1">
      <alignment horizontal="center" vertical="center"/>
    </xf>
    <xf numFmtId="43" fontId="4" fillId="0" borderId="1" xfId="1" applyFont="1" applyFill="1" applyBorder="1" applyAlignment="1">
      <alignment horizontal="center" vertical="center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167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wrapText="1"/>
    </xf>
    <xf numFmtId="0" fontId="3" fillId="0" borderId="1" xfId="0" applyFont="1" applyBorder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167" fontId="4" fillId="0" borderId="0" xfId="0" applyNumberFormat="1" applyFont="1" applyAlignment="1">
      <alignment horizontal="center"/>
    </xf>
    <xf numFmtId="167" fontId="4" fillId="0" borderId="6" xfId="0" applyNumberFormat="1" applyFont="1" applyBorder="1" applyAlignment="1">
      <alignment vertical="center"/>
    </xf>
    <xf numFmtId="168" fontId="4" fillId="0" borderId="0" xfId="0" applyNumberFormat="1" applyFont="1" applyAlignment="1">
      <alignment vertical="center"/>
    </xf>
    <xf numFmtId="167" fontId="5" fillId="2" borderId="1" xfId="0" applyNumberFormat="1" applyFont="1" applyFill="1" applyBorder="1" applyAlignment="1">
      <alignment vertical="center"/>
    </xf>
    <xf numFmtId="167" fontId="4" fillId="0" borderId="0" xfId="0" applyNumberFormat="1" applyFont="1"/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167" fontId="1" fillId="0" borderId="0" xfId="0" applyNumberFormat="1" applyFont="1" applyAlignment="1">
      <alignment horizontal="center" vertical="center"/>
    </xf>
    <xf numFmtId="167" fontId="1" fillId="0" borderId="0" xfId="0" applyNumberFormat="1" applyFont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167" fontId="7" fillId="2" borderId="1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43" fontId="1" fillId="0" borderId="1" xfId="1" applyFont="1" applyFill="1" applyBorder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0" fontId="1" fillId="0" borderId="5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69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43" fontId="1" fillId="0" borderId="1" xfId="0" applyNumberFormat="1" applyFont="1" applyBorder="1" applyAlignment="1">
      <alignment horizontal="left" vertical="center" wrapText="1"/>
    </xf>
    <xf numFmtId="37" fontId="1" fillId="0" borderId="1" xfId="0" applyNumberFormat="1" applyFont="1" applyBorder="1" applyAlignment="1">
      <alignment horizontal="center" vertical="center" wrapText="1"/>
    </xf>
    <xf numFmtId="43" fontId="1" fillId="0" borderId="1" xfId="0" applyNumberFormat="1" applyFont="1" applyBorder="1" applyAlignment="1">
      <alignment vertical="center" wrapText="1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167" fontId="9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167" fontId="8" fillId="0" borderId="0" xfId="0" applyNumberFormat="1" applyFont="1" applyAlignment="1">
      <alignment horizontal="center" vertical="center"/>
    </xf>
    <xf numFmtId="167" fontId="8" fillId="0" borderId="0" xfId="0" applyNumberFormat="1" applyFont="1" applyAlignment="1">
      <alignment vertical="center"/>
    </xf>
    <xf numFmtId="167" fontId="6" fillId="2" borderId="1" xfId="0" applyNumberFormat="1" applyFont="1" applyFill="1" applyBorder="1" applyAlignment="1">
      <alignment horizontal="center" vertical="center"/>
    </xf>
    <xf numFmtId="167" fontId="1" fillId="0" borderId="1" xfId="0" applyNumberFormat="1" applyFont="1" applyBorder="1" applyAlignment="1">
      <alignment horizontal="center" vertical="center"/>
    </xf>
    <xf numFmtId="0" fontId="10" fillId="0" borderId="0" xfId="0" applyFont="1" applyAlignment="1">
      <alignment vertical="center"/>
    </xf>
    <xf numFmtId="167" fontId="6" fillId="0" borderId="0" xfId="0" applyNumberFormat="1" applyFont="1" applyAlignment="1">
      <alignment vertical="center"/>
    </xf>
    <xf numFmtId="0" fontId="11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wrapText="1"/>
    </xf>
    <xf numFmtId="170" fontId="1" fillId="0" borderId="1" xfId="0" applyNumberFormat="1" applyFont="1" applyBorder="1" applyAlignment="1">
      <alignment horizontal="center" vertical="center"/>
    </xf>
    <xf numFmtId="0" fontId="6" fillId="2" borderId="2" xfId="0" applyFont="1" applyFill="1" applyBorder="1" applyAlignment="1">
      <alignment vertical="center"/>
    </xf>
    <xf numFmtId="0" fontId="6" fillId="2" borderId="3" xfId="0" applyFont="1" applyFill="1" applyBorder="1" applyAlignment="1">
      <alignment vertical="center"/>
    </xf>
    <xf numFmtId="167" fontId="6" fillId="2" borderId="3" xfId="0" applyNumberFormat="1" applyFont="1" applyFill="1" applyBorder="1" applyAlignment="1">
      <alignment vertical="center"/>
    </xf>
    <xf numFmtId="0" fontId="12" fillId="0" borderId="0" xfId="0" applyFont="1" applyAlignment="1">
      <alignment horizontal="center"/>
    </xf>
    <xf numFmtId="0" fontId="12" fillId="0" borderId="0" xfId="0" applyFont="1"/>
    <xf numFmtId="0" fontId="12" fillId="0" borderId="0" xfId="0" applyFont="1" applyAlignment="1">
      <alignment wrapText="1"/>
    </xf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wrapText="1"/>
    </xf>
    <xf numFmtId="0" fontId="13" fillId="0" borderId="2" xfId="0" applyFont="1" applyBorder="1"/>
    <xf numFmtId="0" fontId="13" fillId="0" borderId="7" xfId="0" applyFont="1" applyBorder="1"/>
    <xf numFmtId="0" fontId="13" fillId="0" borderId="2" xfId="0" applyFont="1" applyBorder="1" applyAlignment="1">
      <alignment vertical="center"/>
    </xf>
    <xf numFmtId="0" fontId="13" fillId="3" borderId="0" xfId="0" applyFont="1" applyFill="1" applyAlignment="1">
      <alignment horizontal="center" vertical="center"/>
    </xf>
    <xf numFmtId="0" fontId="13" fillId="4" borderId="9" xfId="0" applyFont="1" applyFill="1" applyBorder="1" applyAlignment="1">
      <alignment horizontal="center" vertical="center" wrapText="1"/>
    </xf>
    <xf numFmtId="0" fontId="13" fillId="4" borderId="2" xfId="0" applyFont="1" applyFill="1" applyBorder="1" applyAlignment="1">
      <alignment horizontal="center" vertical="center" wrapText="1"/>
    </xf>
    <xf numFmtId="0" fontId="13" fillId="5" borderId="2" xfId="0" applyFont="1" applyFill="1" applyBorder="1" applyAlignment="1">
      <alignment horizontal="center" vertical="center" wrapText="1"/>
    </xf>
    <xf numFmtId="0" fontId="13" fillId="3" borderId="9" xfId="0" applyFont="1" applyFill="1" applyBorder="1" applyAlignment="1">
      <alignment horizontal="center" vertical="center"/>
    </xf>
    <xf numFmtId="0" fontId="13" fillId="4" borderId="1" xfId="0" applyFont="1" applyFill="1" applyBorder="1" applyAlignment="1">
      <alignment horizontal="center" vertical="center" wrapText="1"/>
    </xf>
    <xf numFmtId="43" fontId="12" fillId="0" borderId="1" xfId="1" applyFont="1" applyFill="1" applyBorder="1" applyAlignment="1">
      <alignment horizontal="center" vertical="center"/>
    </xf>
    <xf numFmtId="0" fontId="12" fillId="0" borderId="1" xfId="0" applyFont="1" applyBorder="1" applyAlignment="1">
      <alignment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wrapText="1"/>
    </xf>
    <xf numFmtId="167" fontId="12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wrapText="1"/>
    </xf>
    <xf numFmtId="167" fontId="12" fillId="0" borderId="1" xfId="0" applyNumberFormat="1" applyFont="1" applyBorder="1" applyAlignment="1">
      <alignment horizontal="center" wrapText="1"/>
    </xf>
    <xf numFmtId="0" fontId="12" fillId="0" borderId="1" xfId="0" applyFont="1" applyBorder="1" applyAlignment="1">
      <alignment horizontal="left" wrapText="1"/>
    </xf>
    <xf numFmtId="0" fontId="12" fillId="2" borderId="2" xfId="0" applyFont="1" applyFill="1" applyBorder="1" applyAlignment="1">
      <alignment horizontal="center" vertical="center"/>
    </xf>
    <xf numFmtId="167" fontId="13" fillId="0" borderId="0" xfId="0" applyNumberFormat="1" applyFont="1" applyAlignment="1">
      <alignment horizontal="right" vertical="center" wrapText="1"/>
    </xf>
    <xf numFmtId="0" fontId="14" fillId="0" borderId="0" xfId="0" applyFont="1" applyAlignment="1">
      <alignment vertical="center"/>
    </xf>
    <xf numFmtId="0" fontId="15" fillId="0" borderId="0" xfId="0" applyFont="1" applyAlignment="1">
      <alignment vertical="center" wrapText="1"/>
    </xf>
    <xf numFmtId="0" fontId="15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 wrapText="1"/>
    </xf>
    <xf numFmtId="0" fontId="12" fillId="0" borderId="4" xfId="0" applyFont="1" applyBorder="1"/>
    <xf numFmtId="0" fontId="13" fillId="6" borderId="2" xfId="0" applyFont="1" applyFill="1" applyBorder="1" applyAlignment="1">
      <alignment horizontal="center" vertical="center" wrapText="1"/>
    </xf>
    <xf numFmtId="0" fontId="13" fillId="7" borderId="2" xfId="0" applyFont="1" applyFill="1" applyBorder="1" applyAlignment="1">
      <alignment horizontal="center" vertical="center" wrapText="1"/>
    </xf>
    <xf numFmtId="0" fontId="13" fillId="8" borderId="2" xfId="0" applyFont="1" applyFill="1" applyBorder="1" applyAlignment="1">
      <alignment horizontal="center" vertical="center" wrapText="1"/>
    </xf>
    <xf numFmtId="0" fontId="13" fillId="5" borderId="1" xfId="0" applyFont="1" applyFill="1" applyBorder="1" applyAlignment="1">
      <alignment horizontal="center" vertical="center" wrapText="1"/>
    </xf>
    <xf numFmtId="0" fontId="13" fillId="6" borderId="1" xfId="0" applyFont="1" applyFill="1" applyBorder="1" applyAlignment="1">
      <alignment horizontal="center" vertical="center" wrapText="1"/>
    </xf>
    <xf numFmtId="0" fontId="13" fillId="7" borderId="1" xfId="0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wrapText="1"/>
    </xf>
    <xf numFmtId="0" fontId="12" fillId="0" borderId="1" xfId="0" applyFont="1" applyBorder="1"/>
    <xf numFmtId="167" fontId="12" fillId="0" borderId="2" xfId="0" applyNumberFormat="1" applyFont="1" applyBorder="1" applyAlignment="1">
      <alignment horizontal="center" vertical="center" wrapText="1"/>
    </xf>
    <xf numFmtId="167" fontId="12" fillId="0" borderId="1" xfId="0" applyNumberFormat="1" applyFont="1" applyBorder="1" applyAlignment="1">
      <alignment vertical="center"/>
    </xf>
    <xf numFmtId="167" fontId="12" fillId="0" borderId="2" xfId="0" applyNumberFormat="1" applyFont="1" applyBorder="1" applyAlignment="1">
      <alignment horizontal="center" wrapText="1"/>
    </xf>
    <xf numFmtId="167" fontId="12" fillId="0" borderId="1" xfId="0" applyNumberFormat="1" applyFont="1" applyBorder="1"/>
    <xf numFmtId="0" fontId="16" fillId="0" borderId="0" xfId="0" applyFont="1"/>
    <xf numFmtId="0" fontId="17" fillId="9" borderId="0" xfId="0" applyFont="1" applyFill="1"/>
    <xf numFmtId="0" fontId="18" fillId="0" borderId="0" xfId="0" applyFont="1"/>
    <xf numFmtId="0" fontId="18" fillId="0" borderId="0" xfId="0" applyFont="1" applyAlignment="1">
      <alignment horizontal="left" vertical="center"/>
    </xf>
    <xf numFmtId="0" fontId="6" fillId="0" borderId="1" xfId="0" applyFont="1" applyBorder="1" applyAlignment="1">
      <alignment vertical="center"/>
    </xf>
    <xf numFmtId="0" fontId="6" fillId="0" borderId="0" xfId="0" applyFont="1"/>
    <xf numFmtId="168" fontId="1" fillId="0" borderId="0" xfId="0" applyNumberFormat="1" applyFont="1"/>
    <xf numFmtId="0" fontId="6" fillId="0" borderId="1" xfId="0" applyFont="1" applyBorder="1"/>
    <xf numFmtId="168" fontId="6" fillId="0" borderId="1" xfId="0" applyNumberFormat="1" applyFont="1" applyBorder="1"/>
    <xf numFmtId="168" fontId="1" fillId="0" borderId="1" xfId="0" applyNumberFormat="1" applyFont="1" applyBorder="1"/>
    <xf numFmtId="49" fontId="11" fillId="2" borderId="1" xfId="8" applyNumberFormat="1" applyFont="1" applyFill="1" applyBorder="1" applyAlignment="1">
      <alignment horizontal="center" vertical="center"/>
    </xf>
    <xf numFmtId="0" fontId="11" fillId="2" borderId="1" xfId="8" applyFont="1" applyFill="1" applyBorder="1" applyAlignment="1">
      <alignment horizontal="center" vertical="center" wrapText="1"/>
    </xf>
    <xf numFmtId="2" fontId="11" fillId="2" borderId="1" xfId="8" applyNumberFormat="1" applyFont="1" applyFill="1" applyBorder="1" applyAlignment="1">
      <alignment horizontal="center" vertical="center"/>
    </xf>
    <xf numFmtId="0" fontId="17" fillId="0" borderId="1" xfId="8" applyFont="1" applyBorder="1" applyAlignment="1">
      <alignment horizontal="center" vertical="top"/>
    </xf>
    <xf numFmtId="0" fontId="17" fillId="0" borderId="1" xfId="8" applyFont="1" applyBorder="1" applyAlignment="1">
      <alignment vertical="top" wrapText="1"/>
    </xf>
    <xf numFmtId="165" fontId="17" fillId="0" borderId="1" xfId="4" applyFont="1" applyFill="1" applyBorder="1" applyAlignment="1">
      <alignment vertical="top"/>
    </xf>
    <xf numFmtId="0" fontId="11" fillId="0" borderId="1" xfId="10" applyFont="1" applyBorder="1" applyAlignment="1">
      <alignment horizontal="center" vertical="top"/>
    </xf>
    <xf numFmtId="0" fontId="17" fillId="0" borderId="1" xfId="11" applyFont="1" applyBorder="1" applyAlignment="1">
      <alignment horizontal="left" vertical="center" wrapText="1"/>
    </xf>
    <xf numFmtId="167" fontId="17" fillId="0" borderId="1" xfId="4" applyNumberFormat="1" applyFont="1" applyFill="1" applyBorder="1" applyAlignment="1">
      <alignment vertical="top"/>
    </xf>
    <xf numFmtId="0" fontId="11" fillId="0" borderId="1" xfId="8" applyFont="1" applyBorder="1" applyAlignment="1">
      <alignment horizontal="center" vertical="top"/>
    </xf>
    <xf numFmtId="0" fontId="11" fillId="0" borderId="1" xfId="11" applyFont="1" applyBorder="1" applyAlignment="1">
      <alignment horizontal="left" vertical="center" wrapText="1"/>
    </xf>
    <xf numFmtId="167" fontId="18" fillId="0" borderId="1" xfId="0" applyNumberFormat="1" applyFont="1" applyBorder="1"/>
    <xf numFmtId="0" fontId="17" fillId="0" borderId="1" xfId="10" applyFont="1" applyBorder="1" applyAlignment="1">
      <alignment vertical="top" wrapText="1"/>
    </xf>
    <xf numFmtId="0" fontId="18" fillId="0" borderId="1" xfId="0" applyFont="1" applyBorder="1" applyAlignment="1">
      <alignment horizontal="left" vertical="center"/>
    </xf>
    <xf numFmtId="0" fontId="11" fillId="0" borderId="1" xfId="10" applyFont="1" applyBorder="1" applyAlignment="1">
      <alignment horizontal="right" vertical="top"/>
    </xf>
    <xf numFmtId="167" fontId="11" fillId="0" borderId="1" xfId="10" applyNumberFormat="1" applyFont="1" applyBorder="1" applyAlignment="1">
      <alignment vertical="top"/>
    </xf>
    <xf numFmtId="0" fontId="19" fillId="0" borderId="1" xfId="11" applyFont="1" applyBorder="1" applyAlignment="1">
      <alignment horizontal="right"/>
    </xf>
    <xf numFmtId="0" fontId="16" fillId="0" borderId="1" xfId="11" applyFont="1" applyBorder="1" applyAlignment="1">
      <alignment horizontal="right"/>
    </xf>
    <xf numFmtId="167" fontId="17" fillId="0" borderId="1" xfId="4" applyNumberFormat="1" applyFont="1" applyFill="1" applyBorder="1" applyAlignment="1">
      <alignment horizontal="right" vertical="top"/>
    </xf>
    <xf numFmtId="0" fontId="20" fillId="0" borderId="1" xfId="11" applyFont="1" applyBorder="1" applyAlignment="1">
      <alignment horizontal="right"/>
    </xf>
    <xf numFmtId="167" fontId="19" fillId="0" borderId="1" xfId="11" applyNumberFormat="1" applyFont="1" applyBorder="1"/>
    <xf numFmtId="0" fontId="17" fillId="0" borderId="1" xfId="8" applyFont="1" applyBorder="1" applyAlignment="1">
      <alignment horizontal="right" vertical="top" wrapText="1"/>
    </xf>
    <xf numFmtId="0" fontId="18" fillId="0" borderId="1" xfId="0" applyFont="1" applyBorder="1"/>
    <xf numFmtId="167" fontId="20" fillId="0" borderId="1" xfId="11" applyNumberFormat="1" applyFont="1" applyBorder="1"/>
    <xf numFmtId="0" fontId="17" fillId="0" borderId="1" xfId="8" applyFont="1" applyBorder="1" applyAlignment="1">
      <alignment horizontal="left" vertical="top"/>
    </xf>
    <xf numFmtId="49" fontId="17" fillId="0" borderId="1" xfId="8" applyNumberFormat="1" applyFont="1" applyBorder="1" applyAlignment="1">
      <alignment horizontal="left" vertical="top"/>
    </xf>
    <xf numFmtId="0" fontId="11" fillId="0" borderId="1" xfId="8" applyFont="1" applyBorder="1" applyAlignment="1">
      <alignment vertical="center" wrapText="1"/>
    </xf>
    <xf numFmtId="167" fontId="11" fillId="0" borderId="1" xfId="8" applyNumberFormat="1" applyFont="1" applyBorder="1" applyAlignment="1">
      <alignment vertical="top" wrapText="1"/>
    </xf>
    <xf numFmtId="0" fontId="21" fillId="0" borderId="0" xfId="0" applyFont="1"/>
    <xf numFmtId="0" fontId="22" fillId="0" borderId="0" xfId="0" applyFont="1"/>
    <xf numFmtId="0" fontId="23" fillId="0" borderId="0" xfId="0" applyFont="1"/>
    <xf numFmtId="0" fontId="24" fillId="3" borderId="11" xfId="0" applyFont="1" applyFill="1" applyBorder="1"/>
    <xf numFmtId="0" fontId="23" fillId="3" borderId="12" xfId="0" applyFont="1" applyFill="1" applyBorder="1"/>
    <xf numFmtId="0" fontId="24" fillId="10" borderId="13" xfId="0" applyFont="1" applyFill="1" applyBorder="1"/>
    <xf numFmtId="0" fontId="23" fillId="0" borderId="14" xfId="0" applyFont="1" applyBorder="1"/>
    <xf numFmtId="0" fontId="24" fillId="0" borderId="0" xfId="0" applyFont="1"/>
    <xf numFmtId="0" fontId="23" fillId="0" borderId="12" xfId="0" applyFont="1" applyBorder="1"/>
    <xf numFmtId="0" fontId="0" fillId="0" borderId="12" xfId="0" applyBorder="1"/>
    <xf numFmtId="0" fontId="23" fillId="0" borderId="15" xfId="0" applyFont="1" applyBorder="1"/>
    <xf numFmtId="0" fontId="25" fillId="11" borderId="16" xfId="0" applyFont="1" applyFill="1" applyBorder="1"/>
    <xf numFmtId="0" fontId="26" fillId="0" borderId="17" xfId="2" applyFont="1" applyBorder="1"/>
    <xf numFmtId="0" fontId="23" fillId="0" borderId="18" xfId="0" applyFont="1" applyBorder="1"/>
    <xf numFmtId="0" fontId="23" fillId="12" borderId="19" xfId="0" applyFont="1" applyFill="1" applyBorder="1"/>
    <xf numFmtId="0" fontId="26" fillId="0" borderId="1" xfId="2" applyFont="1" applyBorder="1"/>
    <xf numFmtId="0" fontId="23" fillId="0" borderId="20" xfId="0" applyFont="1" applyBorder="1"/>
    <xf numFmtId="0" fontId="23" fillId="12" borderId="21" xfId="0" applyFont="1" applyFill="1" applyBorder="1"/>
    <xf numFmtId="0" fontId="23" fillId="0" borderId="23" xfId="0" applyFont="1" applyBorder="1"/>
    <xf numFmtId="0" fontId="26" fillId="0" borderId="22" xfId="2" quotePrefix="1" applyFont="1" applyBorder="1"/>
    <xf numFmtId="0" fontId="6" fillId="0" borderId="1" xfId="0" applyFont="1" applyBorder="1" applyAlignment="1">
      <alignment horizontal="center" vertical="center"/>
    </xf>
    <xf numFmtId="168" fontId="6" fillId="0" borderId="1" xfId="0" applyNumberFormat="1" applyFont="1" applyBorder="1" applyAlignment="1">
      <alignment horizontal="center" vertical="center"/>
    </xf>
    <xf numFmtId="168" fontId="1" fillId="0" borderId="1" xfId="0" applyNumberFormat="1" applyFont="1" applyBorder="1" applyAlignment="1">
      <alignment horizontal="center" vertical="center"/>
    </xf>
    <xf numFmtId="168" fontId="1" fillId="0" borderId="1" xfId="0" applyNumberFormat="1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/>
    </xf>
    <xf numFmtId="0" fontId="13" fillId="0" borderId="3" xfId="0" applyFont="1" applyBorder="1" applyAlignment="1">
      <alignment horizontal="center"/>
    </xf>
    <xf numFmtId="0" fontId="13" fillId="0" borderId="6" xfId="0" applyFont="1" applyBorder="1" applyAlignment="1">
      <alignment horizontal="center"/>
    </xf>
    <xf numFmtId="168" fontId="12" fillId="0" borderId="2" xfId="0" applyNumberFormat="1" applyFont="1" applyBorder="1" applyAlignment="1">
      <alignment horizontal="center"/>
    </xf>
    <xf numFmtId="168" fontId="12" fillId="0" borderId="3" xfId="0" applyNumberFormat="1" applyFont="1" applyBorder="1" applyAlignment="1">
      <alignment horizontal="center"/>
    </xf>
    <xf numFmtId="168" fontId="12" fillId="0" borderId="6" xfId="0" applyNumberFormat="1" applyFont="1" applyBorder="1" applyAlignment="1">
      <alignment horizontal="center"/>
    </xf>
    <xf numFmtId="168" fontId="12" fillId="0" borderId="2" xfId="0" applyNumberFormat="1" applyFont="1" applyBorder="1" applyAlignment="1">
      <alignment horizontal="center" vertical="center"/>
    </xf>
    <xf numFmtId="168" fontId="12" fillId="0" borderId="3" xfId="0" applyNumberFormat="1" applyFont="1" applyBorder="1" applyAlignment="1">
      <alignment horizontal="center" vertical="center"/>
    </xf>
    <xf numFmtId="168" fontId="12" fillId="0" borderId="6" xfId="0" applyNumberFormat="1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13" fillId="4" borderId="8" xfId="0" applyFont="1" applyFill="1" applyBorder="1" applyAlignment="1">
      <alignment horizontal="center" vertical="center" wrapText="1"/>
    </xf>
    <xf numFmtId="0" fontId="13" fillId="4" borderId="9" xfId="0" applyFont="1" applyFill="1" applyBorder="1" applyAlignment="1">
      <alignment horizontal="center" vertical="center" wrapText="1"/>
    </xf>
    <xf numFmtId="0" fontId="13" fillId="4" borderId="2" xfId="0" applyFont="1" applyFill="1" applyBorder="1" applyAlignment="1">
      <alignment horizontal="center" vertical="center" wrapText="1"/>
    </xf>
    <xf numFmtId="0" fontId="13" fillId="4" borderId="6" xfId="0" applyFont="1" applyFill="1" applyBorder="1" applyAlignment="1">
      <alignment horizontal="center" vertical="center" wrapText="1"/>
    </xf>
    <xf numFmtId="0" fontId="13" fillId="5" borderId="2" xfId="0" applyFont="1" applyFill="1" applyBorder="1" applyAlignment="1">
      <alignment horizontal="center" vertical="center" wrapText="1"/>
    </xf>
    <xf numFmtId="0" fontId="13" fillId="5" borderId="6" xfId="0" applyFont="1" applyFill="1" applyBorder="1" applyAlignment="1">
      <alignment horizontal="center" vertical="center" wrapText="1"/>
    </xf>
    <xf numFmtId="0" fontId="13" fillId="6" borderId="2" xfId="0" applyFont="1" applyFill="1" applyBorder="1" applyAlignment="1">
      <alignment horizontal="center" vertical="center" wrapText="1"/>
    </xf>
    <xf numFmtId="0" fontId="13" fillId="6" borderId="6" xfId="0" applyFont="1" applyFill="1" applyBorder="1" applyAlignment="1">
      <alignment horizontal="center" vertical="center" wrapText="1"/>
    </xf>
    <xf numFmtId="0" fontId="13" fillId="7" borderId="2" xfId="0" applyFont="1" applyFill="1" applyBorder="1" applyAlignment="1">
      <alignment horizontal="center" vertical="center" wrapText="1"/>
    </xf>
    <xf numFmtId="0" fontId="13" fillId="7" borderId="6" xfId="0" applyFont="1" applyFill="1" applyBorder="1" applyAlignment="1">
      <alignment horizontal="center" vertical="center" wrapText="1"/>
    </xf>
    <xf numFmtId="0" fontId="13" fillId="8" borderId="2" xfId="0" applyFont="1" applyFill="1" applyBorder="1" applyAlignment="1">
      <alignment horizontal="center" vertical="center" wrapText="1"/>
    </xf>
    <xf numFmtId="0" fontId="13" fillId="8" borderId="6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167" fontId="13" fillId="0" borderId="2" xfId="0" applyNumberFormat="1" applyFont="1" applyBorder="1" applyAlignment="1">
      <alignment horizontal="right" vertical="center" wrapText="1"/>
    </xf>
    <xf numFmtId="167" fontId="13" fillId="0" borderId="3" xfId="0" applyNumberFormat="1" applyFont="1" applyBorder="1" applyAlignment="1">
      <alignment horizontal="right" vertical="center" wrapText="1"/>
    </xf>
    <xf numFmtId="167" fontId="13" fillId="0" borderId="6" xfId="0" applyNumberFormat="1" applyFont="1" applyBorder="1" applyAlignment="1">
      <alignment horizontal="right" vertical="center" wrapText="1"/>
    </xf>
    <xf numFmtId="0" fontId="12" fillId="0" borderId="0" xfId="0" applyFont="1" applyAlignment="1">
      <alignment horizontal="center" wrapText="1"/>
    </xf>
    <xf numFmtId="0" fontId="13" fillId="3" borderId="7" xfId="0" applyFont="1" applyFill="1" applyBorder="1" applyAlignment="1">
      <alignment horizontal="center" vertical="center"/>
    </xf>
    <xf numFmtId="0" fontId="13" fillId="3" borderId="8" xfId="0" applyFont="1" applyFill="1" applyBorder="1" applyAlignment="1">
      <alignment horizontal="center" vertical="center"/>
    </xf>
    <xf numFmtId="0" fontId="13" fillId="3" borderId="5" xfId="0" applyFont="1" applyFill="1" applyBorder="1" applyAlignment="1">
      <alignment horizontal="center" vertical="center" wrapText="1"/>
    </xf>
    <xf numFmtId="0" fontId="13" fillId="3" borderId="10" xfId="0" applyFont="1" applyFill="1" applyBorder="1" applyAlignment="1">
      <alignment horizontal="center" vertical="center" wrapText="1"/>
    </xf>
    <xf numFmtId="0" fontId="13" fillId="3" borderId="4" xfId="0" applyFont="1" applyFill="1" applyBorder="1" applyAlignment="1">
      <alignment horizontal="center" vertical="center" wrapText="1"/>
    </xf>
    <xf numFmtId="0" fontId="13" fillId="3" borderId="0" xfId="0" applyFont="1" applyFill="1" applyAlignment="1">
      <alignment horizontal="center" vertical="center"/>
    </xf>
    <xf numFmtId="0" fontId="13" fillId="3" borderId="9" xfId="0" applyFont="1" applyFill="1" applyBorder="1" applyAlignment="1">
      <alignment horizontal="center" vertical="center"/>
    </xf>
    <xf numFmtId="168" fontId="1" fillId="0" borderId="2" xfId="0" applyNumberFormat="1" applyFont="1" applyBorder="1" applyAlignment="1">
      <alignment horizontal="center" vertical="center"/>
    </xf>
    <xf numFmtId="168" fontId="1" fillId="0" borderId="3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168" fontId="1" fillId="0" borderId="6" xfId="0" applyNumberFormat="1" applyFont="1" applyBorder="1" applyAlignment="1">
      <alignment horizontal="center" vertical="center"/>
    </xf>
    <xf numFmtId="167" fontId="6" fillId="0" borderId="2" xfId="0" applyNumberFormat="1" applyFont="1" applyBorder="1" applyAlignment="1">
      <alignment vertical="center"/>
    </xf>
    <xf numFmtId="167" fontId="6" fillId="0" borderId="3" xfId="0" applyNumberFormat="1" applyFont="1" applyBorder="1" applyAlignment="1">
      <alignment vertical="center"/>
    </xf>
    <xf numFmtId="167" fontId="6" fillId="0" borderId="6" xfId="0" applyNumberFormat="1" applyFont="1" applyBorder="1" applyAlignment="1">
      <alignment vertical="center"/>
    </xf>
    <xf numFmtId="0" fontId="6" fillId="0" borderId="0" xfId="0" applyFont="1" applyAlignment="1">
      <alignment horizontal="left" vertical="center" wrapText="1"/>
    </xf>
    <xf numFmtId="0" fontId="7" fillId="2" borderId="5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168" fontId="4" fillId="0" borderId="2" xfId="0" applyNumberFormat="1" applyFont="1" applyBorder="1" applyAlignment="1">
      <alignment horizontal="center" vertical="center"/>
    </xf>
    <xf numFmtId="168" fontId="4" fillId="0" borderId="3" xfId="0" applyNumberFormat="1" applyFont="1" applyBorder="1" applyAlignment="1">
      <alignment horizontal="center" vertical="center"/>
    </xf>
    <xf numFmtId="168" fontId="4" fillId="0" borderId="6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67" fontId="3" fillId="0" borderId="1" xfId="0" applyNumberFormat="1" applyFont="1" applyBorder="1" applyAlignment="1">
      <alignment horizontal="center" vertical="center"/>
    </xf>
  </cellXfs>
  <cellStyles count="15">
    <cellStyle name="Comma" xfId="1" builtinId="3"/>
    <cellStyle name="Comma 2" xfId="3" xr:uid="{00000000-0005-0000-0000-000031000000}"/>
    <cellStyle name="Comma 3" xfId="4" xr:uid="{00000000-0005-0000-0000-000032000000}"/>
    <cellStyle name="Comma 4" xfId="5" xr:uid="{00000000-0005-0000-0000-000033000000}"/>
    <cellStyle name="Currency 2" xfId="6" xr:uid="{00000000-0005-0000-0000-000034000000}"/>
    <cellStyle name="Hyperlink" xfId="2" builtinId="8"/>
    <cellStyle name="Normal" xfId="0" builtinId="0"/>
    <cellStyle name="Normal 10 2" xfId="7" xr:uid="{00000000-0005-0000-0000-000035000000}"/>
    <cellStyle name="Normal 2" xfId="8" xr:uid="{00000000-0005-0000-0000-000036000000}"/>
    <cellStyle name="Normal 236 2" xfId="9" xr:uid="{00000000-0005-0000-0000-000037000000}"/>
    <cellStyle name="Normal 3" xfId="10" xr:uid="{00000000-0005-0000-0000-000038000000}"/>
    <cellStyle name="Normal 4" xfId="11" xr:uid="{00000000-0005-0000-0000-000039000000}"/>
    <cellStyle name="Percent 2" xfId="12" xr:uid="{00000000-0005-0000-0000-00003A000000}"/>
    <cellStyle name="Percent 3" xfId="13" xr:uid="{00000000-0005-0000-0000-00003B000000}"/>
    <cellStyle name="Style 1" xfId="14" xr:uid="{00000000-0005-0000-0000-00003C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590550</xdr:colOff>
      <xdr:row>1</xdr:row>
      <xdr:rowOff>152400</xdr:rowOff>
    </xdr:from>
    <xdr:to>
      <xdr:col>1</xdr:col>
      <xdr:colOff>2047875</xdr:colOff>
      <xdr:row>4</xdr:row>
      <xdr:rowOff>95249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90550" y="327660"/>
          <a:ext cx="2080895" cy="467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905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590550</xdr:colOff>
      <xdr:row>1</xdr:row>
      <xdr:rowOff>152400</xdr:rowOff>
    </xdr:from>
    <xdr:to>
      <xdr:col>1</xdr:col>
      <xdr:colOff>2047875</xdr:colOff>
      <xdr:row>4</xdr:row>
      <xdr:rowOff>66674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90550" y="335280"/>
          <a:ext cx="2080895" cy="462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905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personal\lhuhlwan_randwater_co_za\Documents\Desktop\2022%20Non%20Destructive%20Testing%20and%20Quality%20Inspection%20SErvice%20Providers\RW%2010393796-21\PACKAGE%202-BILL%20OF%20QUANTITY%20%20PROVISION%20OF%20QUALITY%20MANAGEMENT%20SERVICE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tion and Overview"/>
      <sheetName val="Contract Information"/>
      <sheetName val="SUMMARY "/>
      <sheetName val="SECTION A-PERSONELL"/>
      <sheetName val=" SECTION B- SHE REQUIREMNTS "/>
      <sheetName val="Sheet1"/>
    </sheetNames>
    <sheetDataSet>
      <sheetData sheetId="0" refreshError="1"/>
      <sheetData sheetId="1" refreshError="1"/>
      <sheetData sheetId="2" refreshError="1"/>
      <sheetData sheetId="3" refreshError="1">
        <row r="10">
          <cell r="C10" t="str">
            <v>The contractor shall provide atleast  Welding Inspector Level II to conduct weld inspection on site</v>
          </cell>
          <cell r="F10">
            <v>189</v>
          </cell>
        </row>
        <row r="11">
          <cell r="C11" t="str">
            <v>The contractor shall provide atleast Coating Inspector level 1 to conduct the coating and lining inspection</v>
          </cell>
          <cell r="F11">
            <v>189</v>
          </cell>
        </row>
        <row r="13">
          <cell r="C13" t="str">
            <v>The Contractor to provide a qualified Civil Inspector</v>
          </cell>
          <cell r="F13">
            <v>189</v>
          </cell>
        </row>
        <row r="15">
          <cell r="C15" t="str">
            <v>The contractor shall provide a qualified  Mechanical inspector</v>
          </cell>
          <cell r="F15">
            <v>189</v>
          </cell>
        </row>
      </sheetData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6:G14"/>
  <sheetViews>
    <sheetView view="pageBreakPreview" zoomScale="60" zoomScaleNormal="100" workbookViewId="0">
      <selection activeCell="F15" sqref="F15"/>
    </sheetView>
  </sheetViews>
  <sheetFormatPr defaultColWidth="9.109375" defaultRowHeight="13.8"/>
  <cols>
    <col min="1" max="1" width="9.109375" style="152"/>
    <col min="2" max="2" width="38" style="152" customWidth="1"/>
    <col min="3" max="3" width="45" style="152" customWidth="1"/>
    <col min="4" max="4" width="39.6640625" style="152" customWidth="1"/>
    <col min="5" max="16384" width="9.109375" style="152"/>
  </cols>
  <sheetData>
    <row r="6" spans="2:7" ht="33">
      <c r="B6" s="150" t="s">
        <v>0</v>
      </c>
      <c r="C6" s="151"/>
      <c r="D6" s="151"/>
      <c r="E6" s="151"/>
      <c r="F6" s="151"/>
      <c r="G6" s="151"/>
    </row>
    <row r="7" spans="2:7">
      <c r="B7" s="160" t="s">
        <v>1</v>
      </c>
      <c r="C7" s="160" t="s">
        <v>2</v>
      </c>
      <c r="D7" s="160" t="s">
        <v>3</v>
      </c>
    </row>
    <row r="8" spans="2:7">
      <c r="B8" s="161"/>
      <c r="C8" s="162" t="s">
        <v>4</v>
      </c>
      <c r="D8" s="163" t="s">
        <v>5</v>
      </c>
    </row>
    <row r="9" spans="2:7">
      <c r="B9" s="164"/>
      <c r="C9" s="165" t="s">
        <v>6</v>
      </c>
      <c r="D9" s="166" t="s">
        <v>7</v>
      </c>
    </row>
    <row r="10" spans="2:7">
      <c r="B10" s="164"/>
      <c r="C10" s="165" t="s">
        <v>8</v>
      </c>
      <c r="D10" s="166" t="s">
        <v>9</v>
      </c>
    </row>
    <row r="11" spans="2:7">
      <c r="B11" s="164"/>
      <c r="C11" s="165" t="s">
        <v>10</v>
      </c>
      <c r="D11" s="166" t="s">
        <v>11</v>
      </c>
    </row>
    <row r="12" spans="2:7">
      <c r="B12" s="167"/>
      <c r="C12" s="169" t="s">
        <v>12</v>
      </c>
      <c r="D12" s="168" t="s">
        <v>13</v>
      </c>
    </row>
    <row r="13" spans="2:7">
      <c r="C13" s="168" t="s">
        <v>14</v>
      </c>
      <c r="D13" s="168" t="s">
        <v>15</v>
      </c>
    </row>
    <row r="14" spans="2:7">
      <c r="C14" s="168" t="s">
        <v>16</v>
      </c>
      <c r="D14" s="168" t="s">
        <v>15</v>
      </c>
    </row>
  </sheetData>
  <hyperlinks>
    <hyperlink ref="C9" location="'Input - Skills'!A1" display="1. Tender Input - Skills " xr:uid="{00000000-0004-0000-0000-000000000000}"/>
    <hyperlink ref="C10" location="'Input - Equipment '!A1" display="2. Tender Input - Equipment " xr:uid="{00000000-0004-0000-0000-000001000000}"/>
    <hyperlink ref="C11" location="'Input - Consumables '!A1" display="3. Tender Input - Consumables " xr:uid="{00000000-0004-0000-0000-000002000000}"/>
    <hyperlink ref="C8" location="'Contract Information'!A1" display="Contract Information" xr:uid="{00000000-0004-0000-0000-000003000000}"/>
    <hyperlink ref="C12" location="'Input - Site Establishment'!C12" display="4. Input - Site Establishment" xr:uid="{00000000-0004-0000-0000-000004000000}"/>
  </hyperlinks>
  <pageMargins left="0.7" right="0.7" top="0.75" bottom="0.75" header="0.3" footer="0.3"/>
  <pageSetup scale="92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5"/>
  </sheetPr>
  <dimension ref="A6:G12"/>
  <sheetViews>
    <sheetView view="pageBreakPreview" zoomScale="60" zoomScaleNormal="100" workbookViewId="0">
      <selection activeCell="F15" sqref="F15"/>
    </sheetView>
  </sheetViews>
  <sheetFormatPr defaultColWidth="9.109375" defaultRowHeight="14.4"/>
  <cols>
    <col min="2" max="2" width="38" customWidth="1"/>
    <col min="3" max="5" width="18.6640625" customWidth="1"/>
    <col min="6" max="6" width="26.5546875" customWidth="1"/>
    <col min="7" max="7" width="18.6640625" customWidth="1"/>
  </cols>
  <sheetData>
    <row r="6" spans="1:7" ht="33">
      <c r="B6" s="150" t="s">
        <v>0</v>
      </c>
      <c r="C6" s="151"/>
      <c r="D6" s="151"/>
      <c r="E6" s="151"/>
      <c r="F6" s="151"/>
      <c r="G6" s="151"/>
    </row>
    <row r="7" spans="1:7">
      <c r="C7" s="152"/>
      <c r="D7" s="152"/>
    </row>
    <row r="8" spans="1:7" ht="20.25" customHeight="1">
      <c r="B8" s="153" t="s">
        <v>17</v>
      </c>
      <c r="C8" s="154" t="s">
        <v>18</v>
      </c>
    </row>
    <row r="9" spans="1:7" ht="20.25" customHeight="1">
      <c r="B9" s="155" t="s">
        <v>19</v>
      </c>
      <c r="C9" s="156" t="s">
        <v>20</v>
      </c>
    </row>
    <row r="10" spans="1:7">
      <c r="A10" s="157"/>
      <c r="B10" s="152"/>
      <c r="C10" s="152"/>
      <c r="D10" s="152"/>
      <c r="E10" s="152"/>
      <c r="F10" s="152"/>
    </row>
    <row r="11" spans="1:7">
      <c r="B11" s="158" t="s">
        <v>21</v>
      </c>
      <c r="C11" s="159"/>
    </row>
    <row r="12" spans="1:7">
      <c r="B12" s="158" t="s">
        <v>22</v>
      </c>
      <c r="C12" s="159"/>
    </row>
  </sheetData>
  <pageMargins left="0.7" right="0.7" top="0.75" bottom="0.75" header="0.3" footer="0.3"/>
  <pageSetup scale="94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2:Q28"/>
  <sheetViews>
    <sheetView view="pageBreakPreview" topLeftCell="C3" zoomScaleNormal="100" zoomScaleSheetLayoutView="100" workbookViewId="0">
      <selection activeCell="C4" sqref="C4:D4"/>
    </sheetView>
  </sheetViews>
  <sheetFormatPr defaultColWidth="9.109375" defaultRowHeight="13.8"/>
  <cols>
    <col min="1" max="1" width="4.44140625" style="114" customWidth="1"/>
    <col min="2" max="2" width="25.44140625" style="115" customWidth="1"/>
    <col min="3" max="3" width="48.6640625" style="114" customWidth="1"/>
    <col min="4" max="4" width="23.33203125" style="114" customWidth="1"/>
    <col min="5" max="5" width="6.88671875" style="114" customWidth="1"/>
    <col min="6" max="16384" width="9.109375" style="114"/>
  </cols>
  <sheetData>
    <row r="2" spans="2:17" ht="24.6" customHeight="1">
      <c r="B2" s="116" t="s">
        <v>23</v>
      </c>
      <c r="C2" s="170" t="s">
        <v>24</v>
      </c>
      <c r="D2" s="170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117"/>
      <c r="P2" s="117"/>
      <c r="Q2" s="117"/>
    </row>
    <row r="3" spans="2:17" ht="25.5" customHeight="1">
      <c r="B3" s="116" t="s">
        <v>25</v>
      </c>
      <c r="C3" s="171">
        <v>45635</v>
      </c>
      <c r="D3" s="171"/>
      <c r="E3" s="118"/>
      <c r="F3" s="118"/>
      <c r="G3" s="118"/>
      <c r="H3" s="118"/>
      <c r="I3" s="118"/>
      <c r="J3" s="118"/>
      <c r="K3" s="118"/>
      <c r="L3" s="118"/>
      <c r="M3" s="118"/>
      <c r="N3" s="118"/>
      <c r="O3" s="118"/>
      <c r="P3" s="118"/>
      <c r="Q3" s="118"/>
    </row>
    <row r="4" spans="2:17" ht="26.25" customHeight="1">
      <c r="B4" s="116" t="s">
        <v>26</v>
      </c>
      <c r="C4" s="172" t="s">
        <v>128</v>
      </c>
      <c r="D4" s="172"/>
      <c r="E4" s="118"/>
      <c r="F4" s="118"/>
      <c r="G4" s="118"/>
      <c r="H4" s="118"/>
      <c r="I4" s="118"/>
      <c r="J4" s="118"/>
      <c r="K4" s="118"/>
      <c r="L4" s="118"/>
      <c r="M4" s="118"/>
      <c r="N4" s="118"/>
      <c r="O4" s="118"/>
      <c r="P4" s="118"/>
      <c r="Q4" s="118"/>
    </row>
    <row r="5" spans="2:17" ht="24.75" customHeight="1">
      <c r="B5" s="116" t="s">
        <v>27</v>
      </c>
      <c r="C5" s="173" t="s">
        <v>28</v>
      </c>
      <c r="D5" s="173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</row>
    <row r="6" spans="2:17" ht="24.75" customHeight="1">
      <c r="B6" s="170" t="s">
        <v>29</v>
      </c>
      <c r="C6" s="170"/>
      <c r="D6" s="170"/>
      <c r="E6" s="118"/>
      <c r="F6" s="118"/>
      <c r="G6" s="118"/>
      <c r="H6" s="118"/>
      <c r="I6" s="118"/>
      <c r="J6" s="118"/>
      <c r="K6" s="118"/>
      <c r="L6" s="118"/>
      <c r="M6" s="118"/>
      <c r="N6" s="118"/>
      <c r="O6" s="118"/>
      <c r="P6" s="118"/>
      <c r="Q6" s="118"/>
    </row>
    <row r="7" spans="2:17" ht="14.4">
      <c r="B7" s="119"/>
      <c r="C7" s="120"/>
      <c r="D7" s="121"/>
      <c r="E7" s="118"/>
      <c r="F7" s="118"/>
      <c r="G7" s="118"/>
      <c r="H7" s="118"/>
      <c r="I7" s="118"/>
      <c r="J7" s="118"/>
      <c r="K7" s="118"/>
      <c r="L7" s="118"/>
      <c r="M7" s="118"/>
      <c r="N7" s="118"/>
      <c r="O7" s="118"/>
      <c r="P7" s="118"/>
      <c r="Q7" s="118"/>
    </row>
    <row r="8" spans="2:17" s="112" customFormat="1" ht="31.5" customHeight="1">
      <c r="B8" s="122" t="s">
        <v>30</v>
      </c>
      <c r="C8" s="123" t="s">
        <v>31</v>
      </c>
      <c r="D8" s="124" t="s">
        <v>32</v>
      </c>
    </row>
    <row r="9" spans="2:17" ht="15.75" customHeight="1">
      <c r="B9" s="125"/>
      <c r="C9" s="126"/>
      <c r="D9" s="127"/>
    </row>
    <row r="10" spans="2:17" ht="13.5" customHeight="1">
      <c r="B10" s="128" t="s">
        <v>33</v>
      </c>
      <c r="C10" s="129" t="s">
        <v>34</v>
      </c>
      <c r="D10" s="130" cm="1">
        <f t="array" ref="D10:N10">'SECTION A-NDT METHODS'!F22:P22</f>
        <v>0</v>
      </c>
      <c r="E10" s="114">
        <v>0</v>
      </c>
      <c r="F10" s="114">
        <v>0</v>
      </c>
      <c r="G10" s="114">
        <v>0</v>
      </c>
      <c r="H10" s="114">
        <v>0</v>
      </c>
      <c r="I10" s="114">
        <v>0</v>
      </c>
      <c r="J10" s="114">
        <v>0</v>
      </c>
      <c r="K10" s="114">
        <v>0</v>
      </c>
      <c r="L10" s="114">
        <v>0</v>
      </c>
      <c r="M10" s="114">
        <v>0</v>
      </c>
      <c r="N10" s="114">
        <v>0</v>
      </c>
    </row>
    <row r="11" spans="2:17" ht="13.5" customHeight="1">
      <c r="B11" s="128"/>
      <c r="C11" s="129"/>
      <c r="D11" s="130"/>
    </row>
    <row r="12" spans="2:17" ht="15" customHeight="1">
      <c r="B12" s="131" t="s">
        <v>35</v>
      </c>
      <c r="C12" s="129" t="s">
        <v>36</v>
      </c>
      <c r="D12" s="130">
        <f>'SECTION B-SPECIALISED METHODS '!G15</f>
        <v>0</v>
      </c>
    </row>
    <row r="13" spans="2:17" ht="15" customHeight="1">
      <c r="B13" s="131"/>
      <c r="C13" s="132"/>
      <c r="D13" s="130"/>
    </row>
    <row r="14" spans="2:17" ht="16.8" customHeight="1">
      <c r="B14" s="128" t="s">
        <v>37</v>
      </c>
      <c r="C14" s="129" t="s">
        <v>38</v>
      </c>
      <c r="D14" s="130" cm="1">
        <f t="array" ref="D14:G14">'SECTION C-PERSONELLTECHNICIAN'!F25:I25</f>
        <v>0</v>
      </c>
      <c r="E14" s="114">
        <v>0</v>
      </c>
      <c r="F14" s="114">
        <v>0</v>
      </c>
      <c r="G14" s="114">
        <v>0</v>
      </c>
    </row>
    <row r="15" spans="2:17" ht="12.75" customHeight="1">
      <c r="B15" s="128"/>
      <c r="C15" s="129"/>
      <c r="D15" s="130"/>
    </row>
    <row r="16" spans="2:17" ht="15.75" customHeight="1">
      <c r="B16" s="131" t="s">
        <v>39</v>
      </c>
      <c r="C16" s="129" t="s">
        <v>40</v>
      </c>
      <c r="D16" s="130" cm="1">
        <f t="array" ref="D16:G16">' SECTION D- SHE REQUIREMNTS '!F16:I16</f>
        <v>0</v>
      </c>
      <c r="E16" s="114">
        <v>0</v>
      </c>
      <c r="F16" s="114">
        <v>0</v>
      </c>
      <c r="G16" s="114">
        <v>0</v>
      </c>
    </row>
    <row r="17" spans="2:4" ht="15.75" customHeight="1">
      <c r="B17" s="131"/>
      <c r="C17" s="129"/>
      <c r="D17" s="133"/>
    </row>
    <row r="18" spans="2:4" ht="13.5" customHeight="1">
      <c r="B18" s="128"/>
      <c r="C18" s="129"/>
      <c r="D18" s="130"/>
    </row>
    <row r="19" spans="2:4" ht="15.75" customHeight="1">
      <c r="B19" s="128"/>
      <c r="C19" s="134"/>
      <c r="D19" s="130"/>
    </row>
    <row r="20" spans="2:4" ht="14.25" customHeight="1">
      <c r="B20" s="135"/>
      <c r="C20" s="136" t="s">
        <v>41</v>
      </c>
      <c r="D20" s="137">
        <f>SUM(D10:D16)</f>
        <v>0</v>
      </c>
    </row>
    <row r="21" spans="2:4" ht="15" customHeight="1">
      <c r="B21" s="138"/>
      <c r="C21" s="139"/>
      <c r="D21" s="140"/>
    </row>
    <row r="22" spans="2:4" ht="15" customHeight="1">
      <c r="B22" s="135"/>
      <c r="C22" s="141" t="s">
        <v>42</v>
      </c>
      <c r="D22" s="142">
        <f>D20*0.15</f>
        <v>0</v>
      </c>
    </row>
    <row r="23" spans="2:4" ht="14.25" customHeight="1">
      <c r="B23" s="138"/>
      <c r="C23" s="141"/>
      <c r="D23" s="140"/>
    </row>
    <row r="24" spans="2:4" ht="13.5" customHeight="1">
      <c r="B24" s="138"/>
      <c r="C24" s="143"/>
      <c r="D24" s="140"/>
    </row>
    <row r="25" spans="2:4" ht="17.25" customHeight="1">
      <c r="B25" s="144"/>
      <c r="C25" s="141" t="s">
        <v>43</v>
      </c>
      <c r="D25" s="145">
        <f>SUM(D20:D23)</f>
        <v>0</v>
      </c>
    </row>
    <row r="26" spans="2:4" ht="12.75" customHeight="1">
      <c r="B26" s="146"/>
      <c r="C26" s="144"/>
      <c r="D26" s="130"/>
    </row>
    <row r="27" spans="2:4" s="113" customFormat="1" ht="25.5" customHeight="1">
      <c r="B27" s="147"/>
      <c r="C27" s="148" t="s">
        <v>44</v>
      </c>
      <c r="D27" s="149">
        <f>D25</f>
        <v>0</v>
      </c>
    </row>
    <row r="28" spans="2:4" ht="11.4" customHeight="1"/>
  </sheetData>
  <mergeCells count="5">
    <mergeCell ref="C2:D2"/>
    <mergeCell ref="C3:D3"/>
    <mergeCell ref="C4:D4"/>
    <mergeCell ref="C5:D5"/>
    <mergeCell ref="B6:D6"/>
  </mergeCells>
  <pageMargins left="0.7" right="0.7" top="0.75" bottom="0.75" header="0.3" footer="0.3"/>
  <pageSetup paperSize="9" scale="9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P26"/>
  <sheetViews>
    <sheetView view="pageBreakPreview" topLeftCell="C1" zoomScale="79" zoomScaleNormal="100" workbookViewId="0">
      <selection activeCell="C3" sqref="C3:P3"/>
    </sheetView>
  </sheetViews>
  <sheetFormatPr defaultColWidth="8.88671875" defaultRowHeight="15.6"/>
  <cols>
    <col min="1" max="1" width="1.5546875" style="67" customWidth="1"/>
    <col min="2" max="2" width="16.21875" style="67" customWidth="1"/>
    <col min="3" max="3" width="51.21875" style="68" customWidth="1"/>
    <col min="4" max="5" width="11.88671875" style="69" customWidth="1"/>
    <col min="6" max="6" width="15.5546875" style="70" customWidth="1"/>
    <col min="7" max="7" width="16.44140625" style="70" customWidth="1"/>
    <col min="8" max="8" width="15.77734375" style="71" customWidth="1"/>
    <col min="9" max="9" width="15.6640625" style="71" customWidth="1"/>
    <col min="10" max="10" width="14.33203125" style="71" customWidth="1"/>
    <col min="11" max="11" width="15.6640625" style="71" customWidth="1"/>
    <col min="12" max="12" width="14.6640625" style="71" customWidth="1"/>
    <col min="13" max="13" width="15.21875" style="71" customWidth="1"/>
    <col min="14" max="14" width="18.21875" style="71" customWidth="1"/>
    <col min="15" max="15" width="15.21875" style="71" customWidth="1"/>
    <col min="16" max="16" width="16.109375" style="67" customWidth="1"/>
    <col min="17" max="17" width="5.21875" style="67" customWidth="1"/>
    <col min="18" max="16384" width="8.88671875" style="67"/>
  </cols>
  <sheetData>
    <row r="1" spans="2:16">
      <c r="B1" s="72" t="s">
        <v>23</v>
      </c>
      <c r="C1" s="174" t="s">
        <v>24</v>
      </c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6"/>
    </row>
    <row r="2" spans="2:16">
      <c r="B2" s="72" t="s">
        <v>45</v>
      </c>
      <c r="C2" s="177">
        <v>45635</v>
      </c>
      <c r="D2" s="178"/>
      <c r="E2" s="178"/>
      <c r="F2" s="178"/>
      <c r="G2" s="178"/>
      <c r="H2" s="178"/>
      <c r="I2" s="178"/>
      <c r="J2" s="178"/>
      <c r="K2" s="178"/>
      <c r="L2" s="178"/>
      <c r="M2" s="178"/>
      <c r="N2" s="178"/>
      <c r="O2" s="178"/>
      <c r="P2" s="179"/>
    </row>
    <row r="3" spans="2:16">
      <c r="B3" s="72" t="s">
        <v>46</v>
      </c>
      <c r="C3" s="180" t="s">
        <v>128</v>
      </c>
      <c r="D3" s="181"/>
      <c r="E3" s="181"/>
      <c r="F3" s="181"/>
      <c r="G3" s="181"/>
      <c r="H3" s="181"/>
      <c r="I3" s="181"/>
      <c r="J3" s="181"/>
      <c r="K3" s="181"/>
      <c r="L3" s="181"/>
      <c r="M3" s="181"/>
      <c r="N3" s="181"/>
      <c r="O3" s="181"/>
      <c r="P3" s="182"/>
    </row>
    <row r="4" spans="2:16">
      <c r="B4" s="73" t="s">
        <v>27</v>
      </c>
      <c r="C4" s="180" t="s">
        <v>28</v>
      </c>
      <c r="D4" s="181"/>
      <c r="E4" s="181"/>
      <c r="F4" s="181"/>
      <c r="G4" s="181"/>
      <c r="H4" s="181"/>
      <c r="I4" s="181"/>
      <c r="J4" s="181"/>
      <c r="K4" s="181"/>
      <c r="L4" s="181"/>
      <c r="M4" s="181"/>
      <c r="N4" s="181"/>
      <c r="O4" s="181"/>
      <c r="P4" s="182"/>
    </row>
    <row r="5" spans="2:16" ht="14.4" customHeight="1">
      <c r="B5" s="74"/>
      <c r="C5" s="183"/>
      <c r="D5" s="183"/>
      <c r="E5" s="183"/>
      <c r="F5" s="183"/>
      <c r="G5" s="183"/>
      <c r="H5" s="183"/>
      <c r="I5" s="183"/>
      <c r="J5" s="183"/>
      <c r="K5" s="183"/>
      <c r="L5" s="183"/>
      <c r="M5" s="183"/>
      <c r="N5" s="183"/>
      <c r="O5" s="183"/>
      <c r="P5" s="184"/>
    </row>
    <row r="6" spans="2:16" ht="25.2" customHeight="1">
      <c r="B6" s="202" t="s">
        <v>47</v>
      </c>
      <c r="C6" s="204" t="s">
        <v>48</v>
      </c>
      <c r="D6" s="207" t="s">
        <v>49</v>
      </c>
      <c r="E6" s="75"/>
      <c r="F6" s="185" t="s">
        <v>50</v>
      </c>
      <c r="G6" s="186"/>
      <c r="H6" s="186"/>
      <c r="I6" s="186"/>
      <c r="J6" s="186"/>
      <c r="K6" s="186"/>
      <c r="L6" s="186"/>
      <c r="M6" s="186"/>
      <c r="N6" s="186"/>
      <c r="O6" s="76"/>
      <c r="P6" s="96"/>
    </row>
    <row r="7" spans="2:16" ht="60" customHeight="1">
      <c r="B7" s="202"/>
      <c r="C7" s="205"/>
      <c r="D7" s="207"/>
      <c r="E7" s="75"/>
      <c r="F7" s="187" t="s">
        <v>51</v>
      </c>
      <c r="G7" s="188"/>
      <c r="H7" s="189" t="s">
        <v>52</v>
      </c>
      <c r="I7" s="190"/>
      <c r="J7" s="191" t="s">
        <v>53</v>
      </c>
      <c r="K7" s="192"/>
      <c r="L7" s="193" t="s">
        <v>54</v>
      </c>
      <c r="M7" s="194"/>
      <c r="N7" s="195" t="s">
        <v>55</v>
      </c>
      <c r="O7" s="196"/>
      <c r="P7" s="83" t="s">
        <v>56</v>
      </c>
    </row>
    <row r="8" spans="2:16" ht="33.6" customHeight="1">
      <c r="B8" s="203"/>
      <c r="C8" s="206"/>
      <c r="D8" s="208"/>
      <c r="E8" s="79" t="s">
        <v>57</v>
      </c>
      <c r="F8" s="77" t="s">
        <v>58</v>
      </c>
      <c r="G8" s="80" t="s">
        <v>32</v>
      </c>
      <c r="H8" s="78" t="s">
        <v>58</v>
      </c>
      <c r="I8" s="100" t="s">
        <v>32</v>
      </c>
      <c r="J8" s="97" t="s">
        <v>58</v>
      </c>
      <c r="K8" s="101" t="s">
        <v>32</v>
      </c>
      <c r="L8" s="98" t="s">
        <v>58</v>
      </c>
      <c r="M8" s="102" t="s">
        <v>32</v>
      </c>
      <c r="N8" s="99" t="s">
        <v>58</v>
      </c>
      <c r="O8" s="103" t="s">
        <v>32</v>
      </c>
      <c r="P8" s="83"/>
    </row>
    <row r="9" spans="2:16" ht="66.599999999999994" customHeight="1">
      <c r="B9" s="81">
        <v>1</v>
      </c>
      <c r="C9" s="82" t="s">
        <v>59</v>
      </c>
      <c r="D9" s="83"/>
      <c r="E9" s="83" t="s">
        <v>60</v>
      </c>
      <c r="F9" s="84"/>
      <c r="G9" s="84"/>
      <c r="H9" s="85"/>
      <c r="I9" s="104"/>
      <c r="J9" s="85"/>
      <c r="K9" s="104"/>
      <c r="L9" s="85"/>
      <c r="M9" s="105"/>
      <c r="N9" s="106"/>
      <c r="O9" s="105"/>
      <c r="P9" s="107"/>
    </row>
    <row r="10" spans="2:16" ht="22.8" customHeight="1">
      <c r="B10" s="81"/>
      <c r="C10" s="82" t="s">
        <v>61</v>
      </c>
      <c r="D10" s="83">
        <v>2000</v>
      </c>
      <c r="E10" s="83"/>
      <c r="F10" s="86"/>
      <c r="G10" s="86">
        <f>+D10*F10</f>
        <v>0</v>
      </c>
      <c r="H10" s="86"/>
      <c r="I10" s="86">
        <f>+D10*H10</f>
        <v>0</v>
      </c>
      <c r="J10" s="86"/>
      <c r="K10" s="86">
        <f>+D10*J10</f>
        <v>0</v>
      </c>
      <c r="L10" s="86"/>
      <c r="M10" s="108">
        <f>+D10*L10</f>
        <v>0</v>
      </c>
      <c r="N10" s="108"/>
      <c r="O10" s="108">
        <f>+D10*N10</f>
        <v>0</v>
      </c>
      <c r="P10" s="109">
        <f>+G10+I10+K10+M10+O10</f>
        <v>0</v>
      </c>
    </row>
    <row r="11" spans="2:16" ht="22.8" customHeight="1">
      <c r="B11" s="81"/>
      <c r="C11" s="82" t="s">
        <v>62</v>
      </c>
      <c r="D11" s="83">
        <v>200</v>
      </c>
      <c r="E11" s="83"/>
      <c r="F11" s="86"/>
      <c r="G11" s="86">
        <f>+D11*F11</f>
        <v>0</v>
      </c>
      <c r="H11" s="86"/>
      <c r="I11" s="86">
        <f>+D11*H11</f>
        <v>0</v>
      </c>
      <c r="J11" s="86"/>
      <c r="K11" s="86">
        <f>+D11*J11</f>
        <v>0</v>
      </c>
      <c r="L11" s="86"/>
      <c r="M11" s="108">
        <f>+D11*L11</f>
        <v>0</v>
      </c>
      <c r="N11" s="108"/>
      <c r="O11" s="108">
        <f>+D11*N11</f>
        <v>0</v>
      </c>
      <c r="P11" s="109">
        <f>+G11+I11+K11+M11+O11</f>
        <v>0</v>
      </c>
    </row>
    <row r="12" spans="2:16" ht="46.8">
      <c r="B12" s="81">
        <v>2</v>
      </c>
      <c r="C12" s="87" t="s">
        <v>63</v>
      </c>
      <c r="D12" s="83"/>
      <c r="E12" s="83" t="s">
        <v>60</v>
      </c>
      <c r="F12" s="86"/>
      <c r="G12" s="86"/>
      <c r="H12" s="88"/>
      <c r="I12" s="86"/>
      <c r="J12" s="88"/>
      <c r="K12" s="86"/>
      <c r="L12" s="88"/>
      <c r="M12" s="108"/>
      <c r="N12" s="110"/>
      <c r="O12" s="108"/>
      <c r="P12" s="111"/>
    </row>
    <row r="13" spans="2:16">
      <c r="B13" s="81"/>
      <c r="C13" s="89" t="s">
        <v>61</v>
      </c>
      <c r="D13" s="83">
        <v>2000</v>
      </c>
      <c r="E13" s="83"/>
      <c r="F13" s="86"/>
      <c r="G13" s="86">
        <f>+D13*F13</f>
        <v>0</v>
      </c>
      <c r="H13" s="88"/>
      <c r="I13" s="86">
        <f>+D13*H13</f>
        <v>0</v>
      </c>
      <c r="J13" s="88"/>
      <c r="K13" s="86">
        <f>+D13*J13</f>
        <v>0</v>
      </c>
      <c r="L13" s="88"/>
      <c r="M13" s="108">
        <f>+D13*L13</f>
        <v>0</v>
      </c>
      <c r="N13" s="110"/>
      <c r="O13" s="108">
        <f>+D13*N13</f>
        <v>0</v>
      </c>
      <c r="P13" s="111">
        <f>+G13+I13+K13+M13+O13</f>
        <v>0</v>
      </c>
    </row>
    <row r="14" spans="2:16">
      <c r="B14" s="81"/>
      <c r="C14" s="89" t="s">
        <v>62</v>
      </c>
      <c r="D14" s="83">
        <v>200</v>
      </c>
      <c r="E14" s="83"/>
      <c r="F14" s="86"/>
      <c r="G14" s="86">
        <f>+D14*F14</f>
        <v>0</v>
      </c>
      <c r="H14" s="88"/>
      <c r="I14" s="86">
        <f>+D14*H14</f>
        <v>0</v>
      </c>
      <c r="J14" s="88"/>
      <c r="K14" s="86">
        <f>+D14*J14</f>
        <v>0</v>
      </c>
      <c r="L14" s="88"/>
      <c r="M14" s="108">
        <f>+D14*L14</f>
        <v>0</v>
      </c>
      <c r="N14" s="110"/>
      <c r="O14" s="108">
        <f>+D14*N14</f>
        <v>0</v>
      </c>
      <c r="P14" s="111">
        <f>+G14+I14+K14+M14+O14</f>
        <v>0</v>
      </c>
    </row>
    <row r="15" spans="2:16">
      <c r="B15" s="81"/>
      <c r="C15" s="87"/>
      <c r="D15" s="83"/>
      <c r="E15" s="83"/>
      <c r="F15" s="86"/>
      <c r="G15" s="86"/>
      <c r="H15" s="88"/>
      <c r="I15" s="86"/>
      <c r="J15" s="88"/>
      <c r="K15" s="86"/>
      <c r="L15" s="88"/>
      <c r="M15" s="108"/>
      <c r="N15" s="110"/>
      <c r="O15" s="108"/>
      <c r="P15" s="111"/>
    </row>
    <row r="16" spans="2:16" ht="46.8">
      <c r="B16" s="81">
        <v>3</v>
      </c>
      <c r="C16" s="87" t="s">
        <v>64</v>
      </c>
      <c r="D16" s="83"/>
      <c r="E16" s="83" t="s">
        <v>65</v>
      </c>
      <c r="F16" s="86"/>
      <c r="G16" s="86"/>
      <c r="H16" s="88"/>
      <c r="I16" s="86"/>
      <c r="J16" s="88"/>
      <c r="K16" s="86"/>
      <c r="L16" s="88"/>
      <c r="M16" s="108"/>
      <c r="N16" s="110"/>
      <c r="O16" s="108"/>
      <c r="P16" s="111"/>
    </row>
    <row r="17" spans="2:16">
      <c r="B17" s="81"/>
      <c r="C17" s="87" t="s">
        <v>61</v>
      </c>
      <c r="D17" s="83">
        <v>2000</v>
      </c>
      <c r="E17" s="83"/>
      <c r="F17" s="86"/>
      <c r="G17" s="86">
        <f>+D17*F17</f>
        <v>0</v>
      </c>
      <c r="H17" s="88"/>
      <c r="I17" s="86">
        <f>+D17*H17</f>
        <v>0</v>
      </c>
      <c r="J17" s="88"/>
      <c r="K17" s="86">
        <f>+D17*J17</f>
        <v>0</v>
      </c>
      <c r="L17" s="88"/>
      <c r="M17" s="108">
        <f>+D17*L17</f>
        <v>0</v>
      </c>
      <c r="N17" s="110"/>
      <c r="O17" s="108">
        <f>+D17*N17</f>
        <v>0</v>
      </c>
      <c r="P17" s="111">
        <f>+G17+I17+K17+M17+O17</f>
        <v>0</v>
      </c>
    </row>
    <row r="18" spans="2:16">
      <c r="B18" s="81"/>
      <c r="C18" s="87" t="s">
        <v>62</v>
      </c>
      <c r="D18" s="83">
        <v>200</v>
      </c>
      <c r="E18" s="83"/>
      <c r="F18" s="86"/>
      <c r="G18" s="86">
        <f>+D18*F18</f>
        <v>0</v>
      </c>
      <c r="H18" s="88"/>
      <c r="I18" s="86">
        <f>+D18*H18</f>
        <v>0</v>
      </c>
      <c r="J18" s="88"/>
      <c r="K18" s="86">
        <f>+D18*J18</f>
        <v>0</v>
      </c>
      <c r="L18" s="88"/>
      <c r="M18" s="108">
        <f>+D18*L18</f>
        <v>0</v>
      </c>
      <c r="N18" s="110"/>
      <c r="O18" s="108">
        <f>+D18*N18</f>
        <v>0</v>
      </c>
      <c r="P18" s="111">
        <f>+G18+I18+K18+M18+O18</f>
        <v>0</v>
      </c>
    </row>
    <row r="19" spans="2:16" s="66" customFormat="1" ht="46.8">
      <c r="B19" s="81">
        <v>4</v>
      </c>
      <c r="C19" s="87" t="s">
        <v>66</v>
      </c>
      <c r="D19" s="83"/>
      <c r="E19" s="83" t="s">
        <v>65</v>
      </c>
      <c r="F19" s="86"/>
      <c r="G19" s="86"/>
      <c r="H19" s="88"/>
      <c r="I19" s="86"/>
      <c r="J19" s="88"/>
      <c r="K19" s="86"/>
      <c r="L19" s="88"/>
      <c r="M19" s="108"/>
      <c r="N19" s="110"/>
      <c r="O19" s="108"/>
      <c r="P19" s="111"/>
    </row>
    <row r="20" spans="2:16" s="66" customFormat="1">
      <c r="B20" s="81"/>
      <c r="C20" s="87" t="s">
        <v>61</v>
      </c>
      <c r="D20" s="83">
        <v>2000</v>
      </c>
      <c r="E20" s="83"/>
      <c r="F20" s="86"/>
      <c r="G20" s="86">
        <f>+D20*F20</f>
        <v>0</v>
      </c>
      <c r="H20" s="88"/>
      <c r="I20" s="86">
        <f>+D20*H20</f>
        <v>0</v>
      </c>
      <c r="J20" s="88"/>
      <c r="K20" s="86">
        <f>+D20*J20</f>
        <v>0</v>
      </c>
      <c r="L20" s="88"/>
      <c r="M20" s="108">
        <f>+D20*L20</f>
        <v>0</v>
      </c>
      <c r="N20" s="110"/>
      <c r="O20" s="108">
        <f>+D20*N20</f>
        <v>0</v>
      </c>
      <c r="P20" s="111">
        <f>+G20+I20+K20+M20+O20</f>
        <v>0</v>
      </c>
    </row>
    <row r="21" spans="2:16" s="66" customFormat="1">
      <c r="B21" s="81"/>
      <c r="C21" s="87" t="s">
        <v>62</v>
      </c>
      <c r="D21" s="83">
        <v>200</v>
      </c>
      <c r="E21" s="83"/>
      <c r="F21" s="86"/>
      <c r="G21" s="86">
        <f>+D21*F21</f>
        <v>0</v>
      </c>
      <c r="H21" s="88"/>
      <c r="I21" s="86">
        <f>+D21*H21</f>
        <v>0</v>
      </c>
      <c r="J21" s="88"/>
      <c r="K21" s="86">
        <f>+D21*J21</f>
        <v>0</v>
      </c>
      <c r="L21" s="88"/>
      <c r="M21" s="108">
        <f>+D21*L21</f>
        <v>0</v>
      </c>
      <c r="N21" s="110"/>
      <c r="O21" s="108">
        <f>+D21*N21</f>
        <v>0</v>
      </c>
      <c r="P21" s="111">
        <f>+G21+I21+K21+M21+O21</f>
        <v>0</v>
      </c>
    </row>
    <row r="22" spans="2:16" ht="35.4" customHeight="1">
      <c r="B22" s="197" t="s">
        <v>43</v>
      </c>
      <c r="C22" s="197"/>
      <c r="D22" s="197"/>
      <c r="E22" s="90"/>
      <c r="F22" s="198">
        <f>SUM(P9:P21)</f>
        <v>0</v>
      </c>
      <c r="G22" s="199"/>
      <c r="H22" s="199"/>
      <c r="I22" s="199"/>
      <c r="J22" s="199"/>
      <c r="K22" s="199"/>
      <c r="L22" s="199"/>
      <c r="M22" s="199"/>
      <c r="N22" s="199"/>
      <c r="O22" s="199"/>
      <c r="P22" s="200"/>
    </row>
    <row r="23" spans="2:16" ht="16.2" customHeight="1">
      <c r="B23" s="69"/>
      <c r="C23" s="69"/>
      <c r="F23" s="91"/>
      <c r="G23" s="91"/>
      <c r="H23" s="91"/>
      <c r="I23" s="91"/>
      <c r="J23" s="91"/>
      <c r="K23" s="91"/>
      <c r="L23" s="91"/>
      <c r="M23" s="91"/>
      <c r="N23" s="91"/>
      <c r="O23" s="91"/>
      <c r="P23" s="91"/>
    </row>
    <row r="24" spans="2:16" ht="24" customHeight="1">
      <c r="B24" s="92" t="s">
        <v>67</v>
      </c>
      <c r="C24" s="93"/>
      <c r="D24" s="94"/>
      <c r="E24" s="94"/>
      <c r="F24" s="95"/>
      <c r="H24" s="201"/>
      <c r="I24" s="201"/>
      <c r="J24" s="201"/>
      <c r="K24" s="201"/>
      <c r="L24" s="201"/>
      <c r="M24" s="201"/>
      <c r="N24" s="201"/>
    </row>
    <row r="25" spans="2:16" ht="18.600000000000001" customHeight="1">
      <c r="B25" s="92" t="s">
        <v>68</v>
      </c>
      <c r="C25" s="93"/>
      <c r="D25" s="94"/>
      <c r="E25" s="94"/>
      <c r="F25" s="95"/>
    </row>
    <row r="26" spans="2:16" ht="22.8" customHeight="1">
      <c r="B26" s="92" t="s">
        <v>69</v>
      </c>
      <c r="C26" s="93"/>
      <c r="D26" s="94"/>
      <c r="E26" s="94"/>
      <c r="F26" s="95"/>
    </row>
  </sheetData>
  <mergeCells count="17">
    <mergeCell ref="B22:D22"/>
    <mergeCell ref="F22:P22"/>
    <mergeCell ref="H24:N24"/>
    <mergeCell ref="B6:B8"/>
    <mergeCell ref="C6:C8"/>
    <mergeCell ref="D6:D8"/>
    <mergeCell ref="F6:N6"/>
    <mergeCell ref="F7:G7"/>
    <mergeCell ref="H7:I7"/>
    <mergeCell ref="J7:K7"/>
    <mergeCell ref="L7:M7"/>
    <mergeCell ref="N7:O7"/>
    <mergeCell ref="C1:P1"/>
    <mergeCell ref="C2:P2"/>
    <mergeCell ref="C3:P3"/>
    <mergeCell ref="C4:P4"/>
    <mergeCell ref="C5:P5"/>
  </mergeCells>
  <pageMargins left="0.7" right="0.7" top="0.75" bottom="0.75" header="0.3" footer="0.3"/>
  <pageSetup scale="32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  <pageSetUpPr fitToPage="1"/>
  </sheetPr>
  <dimension ref="B1:G16"/>
  <sheetViews>
    <sheetView view="pageBreakPreview" zoomScale="80" zoomScaleNormal="100" workbookViewId="0">
      <selection activeCell="C3" sqref="C3:G3"/>
    </sheetView>
  </sheetViews>
  <sheetFormatPr defaultColWidth="8.88671875" defaultRowHeight="45.6" customHeight="1"/>
  <cols>
    <col min="1" max="1" width="2.88671875" style="1" customWidth="1"/>
    <col min="2" max="2" width="16.109375" style="1" customWidth="1"/>
    <col min="3" max="3" width="52.5546875" style="1" customWidth="1"/>
    <col min="4" max="4" width="21.5546875" style="2" customWidth="1"/>
    <col min="5" max="6" width="26.5546875" style="3" customWidth="1"/>
    <col min="7" max="7" width="27.5546875" style="3" customWidth="1"/>
    <col min="8" max="8" width="3.6640625" style="1" customWidth="1"/>
    <col min="9" max="16384" width="8.88671875" style="1"/>
  </cols>
  <sheetData>
    <row r="1" spans="2:7" ht="21" customHeight="1">
      <c r="B1" s="57" t="s">
        <v>23</v>
      </c>
      <c r="C1" s="170" t="s">
        <v>24</v>
      </c>
      <c r="D1" s="170"/>
      <c r="E1" s="170"/>
      <c r="F1" s="170"/>
      <c r="G1" s="170"/>
    </row>
    <row r="2" spans="2:7" ht="24" customHeight="1">
      <c r="B2" s="57" t="s">
        <v>45</v>
      </c>
      <c r="C2" s="209">
        <v>45635</v>
      </c>
      <c r="D2" s="210"/>
      <c r="E2" s="210"/>
      <c r="F2" s="210"/>
      <c r="G2" s="210"/>
    </row>
    <row r="3" spans="2:7" ht="18.600000000000001" customHeight="1">
      <c r="B3" s="57" t="s">
        <v>46</v>
      </c>
      <c r="C3" s="209" t="s">
        <v>128</v>
      </c>
      <c r="D3" s="210"/>
      <c r="E3" s="210"/>
      <c r="F3" s="210"/>
      <c r="G3" s="210"/>
    </row>
    <row r="4" spans="2:7" ht="18.600000000000001" customHeight="1">
      <c r="B4" s="57" t="s">
        <v>27</v>
      </c>
      <c r="C4" s="209" t="s">
        <v>70</v>
      </c>
      <c r="D4" s="210"/>
      <c r="E4" s="210"/>
      <c r="F4" s="210"/>
      <c r="G4" s="210"/>
    </row>
    <row r="5" spans="2:7" ht="16.2" customHeight="1">
      <c r="B5" s="57" t="s">
        <v>71</v>
      </c>
      <c r="C5" s="209" t="s">
        <v>72</v>
      </c>
      <c r="D5" s="210"/>
      <c r="E5" s="210"/>
      <c r="F5" s="210"/>
      <c r="G5" s="210"/>
    </row>
    <row r="6" spans="2:7" ht="18.600000000000001" customHeight="1">
      <c r="B6" s="58"/>
      <c r="C6" s="209"/>
      <c r="D6" s="210"/>
      <c r="E6" s="210"/>
      <c r="F6" s="210"/>
      <c r="G6" s="210"/>
    </row>
    <row r="7" spans="2:7" ht="12.6" customHeight="1">
      <c r="B7" s="213" t="s">
        <v>47</v>
      </c>
      <c r="C7" s="213" t="s">
        <v>48</v>
      </c>
      <c r="D7" s="213" t="s">
        <v>73</v>
      </c>
      <c r="E7" s="211" t="s">
        <v>74</v>
      </c>
      <c r="F7" s="212"/>
      <c r="G7" s="212"/>
    </row>
    <row r="8" spans="2:7" ht="45.6" customHeight="1">
      <c r="B8" s="214"/>
      <c r="C8" s="214"/>
      <c r="D8" s="214"/>
      <c r="E8" s="59" t="s">
        <v>75</v>
      </c>
      <c r="F8" s="59" t="s">
        <v>76</v>
      </c>
      <c r="G8" s="60" t="s">
        <v>32</v>
      </c>
    </row>
    <row r="9" spans="2:7" ht="57.6" customHeight="1">
      <c r="B9" s="38">
        <v>1</v>
      </c>
      <c r="C9" s="61" t="s">
        <v>77</v>
      </c>
      <c r="D9" s="41">
        <v>100</v>
      </c>
      <c r="E9" s="62" t="s">
        <v>78</v>
      </c>
      <c r="F9" s="62"/>
      <c r="G9" s="54">
        <f t="shared" ref="G9:G14" si="0">SUM(D9*F9)</f>
        <v>0</v>
      </c>
    </row>
    <row r="10" spans="2:7" ht="57.6" customHeight="1">
      <c r="B10" s="38">
        <v>2</v>
      </c>
      <c r="C10" s="61" t="s">
        <v>79</v>
      </c>
      <c r="D10" s="41">
        <v>500</v>
      </c>
      <c r="E10" s="62" t="s">
        <v>80</v>
      </c>
      <c r="F10" s="62"/>
      <c r="G10" s="54">
        <f t="shared" si="0"/>
        <v>0</v>
      </c>
    </row>
    <row r="11" spans="2:7" ht="57.6" customHeight="1">
      <c r="B11" s="38">
        <v>3</v>
      </c>
      <c r="C11" s="61" t="s">
        <v>81</v>
      </c>
      <c r="D11" s="41">
        <v>500</v>
      </c>
      <c r="E11" s="62" t="s">
        <v>82</v>
      </c>
      <c r="F11" s="62"/>
      <c r="G11" s="54">
        <f t="shared" si="0"/>
        <v>0</v>
      </c>
    </row>
    <row r="12" spans="2:7" ht="52.2" customHeight="1">
      <c r="B12" s="38">
        <v>4</v>
      </c>
      <c r="C12" s="61" t="s">
        <v>83</v>
      </c>
      <c r="D12" s="41">
        <v>500</v>
      </c>
      <c r="E12" s="62" t="s">
        <v>80</v>
      </c>
      <c r="F12" s="62"/>
      <c r="G12" s="54">
        <f t="shared" si="0"/>
        <v>0</v>
      </c>
    </row>
    <row r="13" spans="2:7" ht="45.6" customHeight="1">
      <c r="B13" s="38">
        <v>5</v>
      </c>
      <c r="C13" s="61" t="s">
        <v>84</v>
      </c>
      <c r="D13" s="41">
        <v>500</v>
      </c>
      <c r="E13" s="62" t="s">
        <v>82</v>
      </c>
      <c r="F13" s="62"/>
      <c r="G13" s="54">
        <f t="shared" si="0"/>
        <v>0</v>
      </c>
    </row>
    <row r="14" spans="2:7" ht="60" customHeight="1">
      <c r="B14" s="38">
        <v>6</v>
      </c>
      <c r="C14" s="61" t="s">
        <v>85</v>
      </c>
      <c r="D14" s="41">
        <v>500</v>
      </c>
      <c r="E14" s="62" t="s">
        <v>86</v>
      </c>
      <c r="F14" s="62"/>
      <c r="G14" s="54">
        <f t="shared" si="0"/>
        <v>0</v>
      </c>
    </row>
    <row r="15" spans="2:7" ht="42.6" customHeight="1">
      <c r="B15" s="63" t="s">
        <v>87</v>
      </c>
      <c r="C15" s="64"/>
      <c r="D15" s="64"/>
      <c r="E15" s="64"/>
      <c r="F15" s="64"/>
      <c r="G15" s="65">
        <f>SUM(G9:G14)</f>
        <v>0</v>
      </c>
    </row>
    <row r="16" spans="2:7" ht="21" customHeight="1"/>
  </sheetData>
  <mergeCells count="10">
    <mergeCell ref="C6:G6"/>
    <mergeCell ref="E7:G7"/>
    <mergeCell ref="B7:B8"/>
    <mergeCell ref="C7:C8"/>
    <mergeCell ref="D7:D8"/>
    <mergeCell ref="C1:G1"/>
    <mergeCell ref="C2:G2"/>
    <mergeCell ref="C3:G3"/>
    <mergeCell ref="C4:G4"/>
    <mergeCell ref="C5:G5"/>
  </mergeCells>
  <pageMargins left="0.7" right="0.7" top="0.75" bottom="0.75" header="0.3" footer="0.3"/>
  <pageSetup paperSize="9" scale="73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  <pageSetUpPr fitToPage="1"/>
  </sheetPr>
  <dimension ref="A1:K30"/>
  <sheetViews>
    <sheetView view="pageBreakPreview" zoomScale="70" zoomScaleNormal="100" workbookViewId="0">
      <selection activeCell="C3" sqref="C3:I3"/>
    </sheetView>
  </sheetViews>
  <sheetFormatPr defaultColWidth="8.88671875" defaultRowHeight="13.8"/>
  <cols>
    <col min="1" max="1" width="4.6640625" style="29" customWidth="1"/>
    <col min="2" max="2" width="20.33203125" style="2" customWidth="1"/>
    <col min="3" max="3" width="51" style="30" customWidth="1"/>
    <col min="4" max="4" width="12.6640625" style="2" customWidth="1"/>
    <col min="5" max="5" width="18.109375" style="29" customWidth="1"/>
    <col min="6" max="6" width="16.44140625" style="2" customWidth="1"/>
    <col min="7" max="7" width="22.44140625" style="31" customWidth="1"/>
    <col min="8" max="8" width="15.44140625" style="2" customWidth="1"/>
    <col min="9" max="9" width="19.88671875" style="32" customWidth="1"/>
    <col min="10" max="10" width="5" style="29" customWidth="1"/>
    <col min="11" max="14" width="8.88671875" style="29"/>
    <col min="15" max="15" width="14.21875" style="29" customWidth="1"/>
    <col min="16" max="16384" width="8.88671875" style="29"/>
  </cols>
  <sheetData>
    <row r="1" spans="2:11">
      <c r="B1" s="33" t="s">
        <v>23</v>
      </c>
      <c r="C1" s="215" t="s">
        <v>24</v>
      </c>
      <c r="D1" s="216"/>
      <c r="E1" s="216"/>
      <c r="F1" s="216"/>
      <c r="G1" s="216"/>
      <c r="H1" s="216"/>
      <c r="I1" s="217"/>
    </row>
    <row r="2" spans="2:11">
      <c r="B2" s="33" t="s">
        <v>25</v>
      </c>
      <c r="C2" s="209">
        <v>45635</v>
      </c>
      <c r="D2" s="210"/>
      <c r="E2" s="210"/>
      <c r="F2" s="210"/>
      <c r="G2" s="210"/>
      <c r="H2" s="210"/>
      <c r="I2" s="218"/>
    </row>
    <row r="3" spans="2:11">
      <c r="B3" s="33" t="s">
        <v>26</v>
      </c>
      <c r="C3" s="209" t="s">
        <v>128</v>
      </c>
      <c r="D3" s="210"/>
      <c r="E3" s="210"/>
      <c r="F3" s="210"/>
      <c r="G3" s="210"/>
      <c r="H3" s="210"/>
      <c r="I3" s="218"/>
    </row>
    <row r="4" spans="2:11">
      <c r="B4" s="33" t="s">
        <v>27</v>
      </c>
      <c r="C4" s="209" t="s">
        <v>28</v>
      </c>
      <c r="D4" s="210"/>
      <c r="E4" s="210"/>
      <c r="F4" s="210"/>
      <c r="G4" s="210"/>
      <c r="H4" s="210"/>
      <c r="I4" s="218"/>
    </row>
    <row r="5" spans="2:11">
      <c r="B5" s="33" t="s">
        <v>71</v>
      </c>
      <c r="C5" s="209" t="s">
        <v>88</v>
      </c>
      <c r="D5" s="210"/>
      <c r="E5" s="210"/>
      <c r="F5" s="210"/>
      <c r="G5" s="210"/>
      <c r="H5" s="210"/>
      <c r="I5" s="218"/>
    </row>
    <row r="6" spans="2:11">
      <c r="B6" s="215"/>
      <c r="C6" s="216"/>
      <c r="D6" s="216"/>
      <c r="E6" s="216"/>
      <c r="F6" s="216"/>
      <c r="G6" s="216"/>
      <c r="H6" s="216"/>
      <c r="I6" s="217"/>
    </row>
    <row r="7" spans="2:11" ht="15.6" customHeight="1">
      <c r="B7" s="223" t="s">
        <v>89</v>
      </c>
      <c r="C7" s="225" t="s">
        <v>90</v>
      </c>
      <c r="D7" s="216"/>
      <c r="E7" s="216"/>
      <c r="F7" s="216"/>
      <c r="G7" s="216"/>
      <c r="H7" s="216"/>
      <c r="I7" s="217"/>
    </row>
    <row r="8" spans="2:11" ht="25.2" customHeight="1">
      <c r="B8" s="224"/>
      <c r="C8" s="226"/>
      <c r="D8" s="34" t="s">
        <v>91</v>
      </c>
      <c r="E8" s="34" t="s">
        <v>75</v>
      </c>
      <c r="F8" s="35" t="s">
        <v>92</v>
      </c>
      <c r="G8" s="36" t="s">
        <v>93</v>
      </c>
      <c r="H8" s="37" t="s">
        <v>94</v>
      </c>
      <c r="I8" s="53" t="s">
        <v>32</v>
      </c>
    </row>
    <row r="9" spans="2:11" ht="72.599999999999994" customHeight="1">
      <c r="B9" s="38">
        <v>1</v>
      </c>
      <c r="C9" s="39" t="s">
        <v>95</v>
      </c>
      <c r="D9" s="40">
        <v>1</v>
      </c>
      <c r="E9" s="40" t="s">
        <v>96</v>
      </c>
      <c r="F9" s="41">
        <v>160</v>
      </c>
      <c r="G9" s="42"/>
      <c r="H9" s="43">
        <v>60</v>
      </c>
      <c r="I9" s="54">
        <f>D9*F9*G9*H9</f>
        <v>0</v>
      </c>
      <c r="K9" s="55"/>
    </row>
    <row r="10" spans="2:11" ht="46.8" customHeight="1">
      <c r="B10" s="38">
        <v>2</v>
      </c>
      <c r="C10" s="39" t="s">
        <v>97</v>
      </c>
      <c r="D10" s="43">
        <v>2</v>
      </c>
      <c r="E10" s="43" t="s">
        <v>96</v>
      </c>
      <c r="F10" s="41">
        <v>189</v>
      </c>
      <c r="G10" s="42"/>
      <c r="H10" s="41">
        <v>60</v>
      </c>
      <c r="I10" s="54">
        <f t="shared" ref="I10:I24" si="0">+D10*F10*G10*H10</f>
        <v>0</v>
      </c>
    </row>
    <row r="11" spans="2:11" ht="40.200000000000003" customHeight="1">
      <c r="B11" s="38">
        <v>3</v>
      </c>
      <c r="C11" s="39" t="s">
        <v>98</v>
      </c>
      <c r="D11" s="43">
        <v>2</v>
      </c>
      <c r="E11" s="43" t="s">
        <v>96</v>
      </c>
      <c r="F11" s="41">
        <v>189</v>
      </c>
      <c r="G11" s="42"/>
      <c r="H11" s="41">
        <v>60</v>
      </c>
      <c r="I11" s="54">
        <f t="shared" si="0"/>
        <v>0</v>
      </c>
    </row>
    <row r="12" spans="2:11" ht="38.4" customHeight="1">
      <c r="B12" s="38">
        <v>4</v>
      </c>
      <c r="C12" s="39" t="s">
        <v>99</v>
      </c>
      <c r="D12" s="43">
        <v>2</v>
      </c>
      <c r="E12" s="43" t="s">
        <v>96</v>
      </c>
      <c r="F12" s="41">
        <v>189</v>
      </c>
      <c r="G12" s="42"/>
      <c r="H12" s="41">
        <v>60</v>
      </c>
      <c r="I12" s="54">
        <f t="shared" si="0"/>
        <v>0</v>
      </c>
    </row>
    <row r="13" spans="2:11" ht="53.25" customHeight="1">
      <c r="B13" s="38">
        <v>5</v>
      </c>
      <c r="C13" s="39" t="s">
        <v>100</v>
      </c>
      <c r="D13" s="43">
        <v>2</v>
      </c>
      <c r="E13" s="43" t="s">
        <v>96</v>
      </c>
      <c r="F13" s="41">
        <v>189</v>
      </c>
      <c r="G13" s="42"/>
      <c r="H13" s="41">
        <v>60</v>
      </c>
      <c r="I13" s="54">
        <f t="shared" si="0"/>
        <v>0</v>
      </c>
    </row>
    <row r="14" spans="2:11" ht="39" customHeight="1">
      <c r="B14" s="38">
        <v>6</v>
      </c>
      <c r="C14" s="39" t="s">
        <v>101</v>
      </c>
      <c r="D14" s="43">
        <v>2</v>
      </c>
      <c r="E14" s="43" t="s">
        <v>102</v>
      </c>
      <c r="F14" s="41">
        <v>189</v>
      </c>
      <c r="G14" s="42"/>
      <c r="H14" s="41">
        <v>60</v>
      </c>
      <c r="I14" s="54">
        <f t="shared" si="0"/>
        <v>0</v>
      </c>
    </row>
    <row r="15" spans="2:11" ht="45" customHeight="1">
      <c r="B15" s="38">
        <v>7</v>
      </c>
      <c r="C15" s="39" t="s">
        <v>103</v>
      </c>
      <c r="D15" s="43">
        <v>2</v>
      </c>
      <c r="E15" s="43" t="s">
        <v>102</v>
      </c>
      <c r="F15" s="41">
        <v>189</v>
      </c>
      <c r="G15" s="42"/>
      <c r="H15" s="41">
        <v>60</v>
      </c>
      <c r="I15" s="54">
        <f t="shared" si="0"/>
        <v>0</v>
      </c>
    </row>
    <row r="16" spans="2:11" ht="34.799999999999997" customHeight="1">
      <c r="B16" s="38">
        <v>8</v>
      </c>
      <c r="C16" s="39" t="s">
        <v>104</v>
      </c>
      <c r="D16" s="43">
        <v>1</v>
      </c>
      <c r="E16" s="43" t="s">
        <v>102</v>
      </c>
      <c r="F16" s="41">
        <v>160</v>
      </c>
      <c r="G16" s="42"/>
      <c r="H16" s="41">
        <v>60</v>
      </c>
      <c r="I16" s="54">
        <f t="shared" si="0"/>
        <v>0</v>
      </c>
    </row>
    <row r="17" spans="1:9" ht="34.799999999999997" customHeight="1">
      <c r="B17" s="38">
        <v>9</v>
      </c>
      <c r="C17" s="39" t="s">
        <v>105</v>
      </c>
      <c r="D17" s="43">
        <v>2</v>
      </c>
      <c r="E17" s="43" t="s">
        <v>102</v>
      </c>
      <c r="F17" s="41">
        <v>189</v>
      </c>
      <c r="G17" s="42"/>
      <c r="H17" s="41">
        <v>60</v>
      </c>
      <c r="I17" s="54">
        <f t="shared" si="0"/>
        <v>0</v>
      </c>
    </row>
    <row r="18" spans="1:9" ht="34.799999999999997" customHeight="1">
      <c r="B18" s="38">
        <v>10</v>
      </c>
      <c r="C18" s="39" t="s">
        <v>106</v>
      </c>
      <c r="D18" s="43">
        <v>2</v>
      </c>
      <c r="E18" s="43" t="s">
        <v>102</v>
      </c>
      <c r="F18" s="41">
        <v>189</v>
      </c>
      <c r="G18" s="42"/>
      <c r="H18" s="41">
        <v>60</v>
      </c>
      <c r="I18" s="54">
        <f t="shared" si="0"/>
        <v>0</v>
      </c>
    </row>
    <row r="19" spans="1:9" ht="45" customHeight="1">
      <c r="B19" s="38">
        <v>11</v>
      </c>
      <c r="C19" s="39" t="s">
        <v>107</v>
      </c>
      <c r="D19" s="43">
        <v>2</v>
      </c>
      <c r="E19" s="43" t="s">
        <v>102</v>
      </c>
      <c r="F19" s="41">
        <v>189</v>
      </c>
      <c r="G19" s="42"/>
      <c r="H19" s="41">
        <v>60</v>
      </c>
      <c r="I19" s="54">
        <f t="shared" si="0"/>
        <v>0</v>
      </c>
    </row>
    <row r="20" spans="1:9" ht="45" customHeight="1">
      <c r="B20" s="38">
        <v>12</v>
      </c>
      <c r="C20" s="39" t="s">
        <v>108</v>
      </c>
      <c r="D20" s="43">
        <v>1</v>
      </c>
      <c r="E20" s="43" t="s">
        <v>96</v>
      </c>
      <c r="F20" s="41">
        <v>160</v>
      </c>
      <c r="G20" s="42"/>
      <c r="H20" s="41">
        <v>60</v>
      </c>
      <c r="I20" s="54">
        <f t="shared" si="0"/>
        <v>0</v>
      </c>
    </row>
    <row r="21" spans="1:9" ht="45" customHeight="1">
      <c r="B21" s="38">
        <v>13</v>
      </c>
      <c r="C21" s="44" t="str">
        <f>'[1]SECTION A-PERSONELL'!C10</f>
        <v>The contractor shall provide atleast  Welding Inspector Level II to conduct weld inspection on site</v>
      </c>
      <c r="D21" s="45">
        <v>3</v>
      </c>
      <c r="E21" s="43" t="s">
        <v>96</v>
      </c>
      <c r="F21" s="41">
        <f>'[1]SECTION A-PERSONELL'!F10</f>
        <v>189</v>
      </c>
      <c r="G21" s="42"/>
      <c r="H21" s="41">
        <v>60</v>
      </c>
      <c r="I21" s="54">
        <f t="shared" si="0"/>
        <v>0</v>
      </c>
    </row>
    <row r="22" spans="1:9" ht="45" customHeight="1">
      <c r="B22" s="38">
        <v>14</v>
      </c>
      <c r="C22" s="46" t="str">
        <f>'[1]SECTION A-PERSONELL'!C11</f>
        <v>The contractor shall provide atleast Coating Inspector level 1 to conduct the coating and lining inspection</v>
      </c>
      <c r="D22" s="45">
        <v>3</v>
      </c>
      <c r="E22" s="43" t="s">
        <v>96</v>
      </c>
      <c r="F22" s="41">
        <f>'[1]SECTION A-PERSONELL'!F11</f>
        <v>189</v>
      </c>
      <c r="G22" s="42"/>
      <c r="H22" s="41">
        <v>60</v>
      </c>
      <c r="I22" s="54">
        <f t="shared" si="0"/>
        <v>0</v>
      </c>
    </row>
    <row r="23" spans="1:9" ht="33" customHeight="1">
      <c r="B23" s="38">
        <v>15</v>
      </c>
      <c r="C23" s="46" t="str">
        <f>'[1]SECTION A-PERSONELL'!C13</f>
        <v>The Contractor to provide a qualified Civil Inspector</v>
      </c>
      <c r="D23" s="45">
        <v>2</v>
      </c>
      <c r="E23" s="43" t="s">
        <v>96</v>
      </c>
      <c r="F23" s="41">
        <f>'[1]SECTION A-PERSONELL'!F13</f>
        <v>189</v>
      </c>
      <c r="G23" s="42"/>
      <c r="H23" s="41">
        <v>60</v>
      </c>
      <c r="I23" s="54">
        <f t="shared" si="0"/>
        <v>0</v>
      </c>
    </row>
    <row r="24" spans="1:9" ht="35.4" customHeight="1">
      <c r="B24" s="38">
        <v>16</v>
      </c>
      <c r="C24" s="46" t="str">
        <f>'[1]SECTION A-PERSONELL'!C15</f>
        <v>The contractor shall provide a qualified  Mechanical inspector</v>
      </c>
      <c r="D24" s="45">
        <v>2</v>
      </c>
      <c r="E24" s="43" t="s">
        <v>96</v>
      </c>
      <c r="F24" s="41">
        <f>'[1]SECTION A-PERSONELL'!F15</f>
        <v>189</v>
      </c>
      <c r="G24" s="42"/>
      <c r="H24" s="41">
        <v>60</v>
      </c>
      <c r="I24" s="54">
        <f t="shared" si="0"/>
        <v>0</v>
      </c>
    </row>
    <row r="25" spans="1:9" ht="30.75" customHeight="1">
      <c r="B25" s="215" t="s">
        <v>43</v>
      </c>
      <c r="C25" s="217"/>
      <c r="D25" s="33"/>
      <c r="E25" s="33"/>
      <c r="F25" s="219">
        <f>+SUM(I9:I24)</f>
        <v>0</v>
      </c>
      <c r="G25" s="220"/>
      <c r="H25" s="220"/>
      <c r="I25" s="221"/>
    </row>
    <row r="27" spans="1:9" ht="24" customHeight="1">
      <c r="A27" s="47" t="s">
        <v>109</v>
      </c>
      <c r="B27" s="47"/>
      <c r="C27" s="47"/>
      <c r="D27" s="47"/>
      <c r="E27" s="47"/>
      <c r="F27" s="48"/>
      <c r="G27" s="49"/>
      <c r="H27" s="50"/>
    </row>
    <row r="28" spans="1:9" ht="21" customHeight="1">
      <c r="A28" s="47" t="s">
        <v>110</v>
      </c>
      <c r="B28" s="47"/>
      <c r="C28" s="47"/>
      <c r="D28" s="47"/>
      <c r="E28" s="47"/>
      <c r="F28" s="47"/>
      <c r="G28" s="51"/>
      <c r="H28" s="48"/>
      <c r="I28" s="56"/>
    </row>
    <row r="29" spans="1:9" ht="21.6" customHeight="1">
      <c r="A29" s="47" t="s">
        <v>111</v>
      </c>
      <c r="B29" s="47"/>
      <c r="C29" s="47"/>
      <c r="D29" s="47"/>
      <c r="E29" s="47"/>
      <c r="F29" s="47"/>
      <c r="G29" s="52"/>
      <c r="H29" s="47"/>
      <c r="I29" s="56"/>
    </row>
    <row r="30" spans="1:9" ht="15.6" customHeight="1">
      <c r="B30" s="222"/>
      <c r="C30" s="222"/>
      <c r="D30" s="222"/>
      <c r="E30" s="222"/>
      <c r="F30" s="222"/>
      <c r="G30" s="222"/>
      <c r="H30" s="222"/>
      <c r="I30" s="222"/>
    </row>
  </sheetData>
  <mergeCells count="12">
    <mergeCell ref="B6:I6"/>
    <mergeCell ref="D7:I7"/>
    <mergeCell ref="B25:C25"/>
    <mergeCell ref="F25:I25"/>
    <mergeCell ref="B30:I30"/>
    <mergeCell ref="B7:B8"/>
    <mergeCell ref="C7:C8"/>
    <mergeCell ref="C1:I1"/>
    <mergeCell ref="C2:I2"/>
    <mergeCell ref="C3:I3"/>
    <mergeCell ref="C4:I4"/>
    <mergeCell ref="C5:I5"/>
  </mergeCells>
  <pageMargins left="0.7" right="0.7" top="0.75" bottom="0.75" header="0.3" footer="0.3"/>
  <pageSetup paperSize="9" scale="47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C2:M17"/>
  <sheetViews>
    <sheetView tabSelected="1" view="pageBreakPreview" zoomScale="64" zoomScaleNormal="64" workbookViewId="0">
      <selection activeCell="O10" sqref="O10"/>
    </sheetView>
  </sheetViews>
  <sheetFormatPr defaultColWidth="8.88671875" defaultRowHeight="13.8"/>
  <cols>
    <col min="1" max="1" width="1.5546875" style="1" customWidth="1"/>
    <col min="2" max="2" width="5.21875" style="1" customWidth="1"/>
    <col min="3" max="3" width="20.33203125" style="1" customWidth="1"/>
    <col min="4" max="4" width="47.44140625" style="1" customWidth="1"/>
    <col min="5" max="5" width="18.109375" style="2" customWidth="1"/>
    <col min="6" max="6" width="17.88671875" style="3" customWidth="1"/>
    <col min="7" max="7" width="26.33203125" style="4" customWidth="1"/>
    <col min="8" max="8" width="21.5546875" style="3" customWidth="1"/>
    <col min="9" max="9" width="26.33203125" style="5" customWidth="1"/>
    <col min="10" max="10" width="5.5546875" style="1" customWidth="1"/>
    <col min="11" max="16384" width="8.88671875" style="1"/>
  </cols>
  <sheetData>
    <row r="2" spans="3:13" ht="21" customHeight="1">
      <c r="C2" s="6" t="s">
        <v>23</v>
      </c>
      <c r="D2" s="227" t="s">
        <v>24</v>
      </c>
      <c r="E2" s="228"/>
      <c r="F2" s="228"/>
      <c r="G2" s="228"/>
      <c r="H2" s="228"/>
      <c r="I2" s="229"/>
    </row>
    <row r="3" spans="3:13" ht="21" customHeight="1">
      <c r="C3" s="6" t="s">
        <v>112</v>
      </c>
      <c r="D3" s="230">
        <v>45635</v>
      </c>
      <c r="E3" s="231"/>
      <c r="F3" s="231"/>
      <c r="G3" s="231"/>
      <c r="H3" s="231"/>
      <c r="I3" s="232"/>
    </row>
    <row r="4" spans="3:13" ht="21" customHeight="1">
      <c r="C4" s="6" t="s">
        <v>26</v>
      </c>
      <c r="D4" s="7" t="s">
        <v>128</v>
      </c>
      <c r="E4" s="8"/>
      <c r="F4" s="8"/>
      <c r="G4" s="9"/>
      <c r="H4" s="8"/>
      <c r="I4" s="25"/>
      <c r="J4" s="26"/>
    </row>
    <row r="5" spans="3:13" ht="21" customHeight="1">
      <c r="C5" s="6" t="s">
        <v>27</v>
      </c>
      <c r="D5" s="7" t="s">
        <v>113</v>
      </c>
      <c r="E5" s="8"/>
      <c r="F5" s="8"/>
      <c r="G5" s="9"/>
      <c r="H5" s="8"/>
      <c r="I5" s="25"/>
      <c r="J5" s="26"/>
    </row>
    <row r="6" spans="3:13" ht="21" customHeight="1">
      <c r="C6" s="6" t="s">
        <v>71</v>
      </c>
      <c r="D6" s="230" t="s">
        <v>114</v>
      </c>
      <c r="E6" s="231"/>
      <c r="F6" s="231"/>
      <c r="G6" s="231"/>
      <c r="H6" s="231"/>
      <c r="I6" s="232"/>
    </row>
    <row r="7" spans="3:13" ht="58.5" customHeight="1">
      <c r="C7" s="10"/>
      <c r="D7" s="10"/>
      <c r="E7" s="11" t="s">
        <v>75</v>
      </c>
      <c r="F7" s="12" t="s">
        <v>91</v>
      </c>
      <c r="G7" s="13" t="s">
        <v>115</v>
      </c>
      <c r="H7" s="11" t="s">
        <v>116</v>
      </c>
      <c r="I7" s="27" t="s">
        <v>87</v>
      </c>
    </row>
    <row r="8" spans="3:13" ht="80.25" customHeight="1">
      <c r="C8" s="14">
        <v>1</v>
      </c>
      <c r="D8" s="15" t="s">
        <v>117</v>
      </c>
      <c r="E8" s="16" t="s">
        <v>118</v>
      </c>
      <c r="F8" s="16">
        <v>1</v>
      </c>
      <c r="G8" s="17"/>
      <c r="H8" s="16">
        <v>1</v>
      </c>
      <c r="I8" s="17">
        <f>+F8*G8*H8</f>
        <v>0</v>
      </c>
    </row>
    <row r="9" spans="3:13" ht="59.25" customHeight="1">
      <c r="C9" s="14">
        <v>2</v>
      </c>
      <c r="D9" s="15" t="s">
        <v>119</v>
      </c>
      <c r="E9" s="16"/>
      <c r="F9" s="16"/>
      <c r="G9" s="17"/>
      <c r="H9" s="16"/>
      <c r="I9" s="17"/>
      <c r="M9" s="1">
        <f>+F154</f>
        <v>0</v>
      </c>
    </row>
    <row r="10" spans="3:13" ht="54" customHeight="1">
      <c r="C10" s="14"/>
      <c r="D10" s="15" t="s">
        <v>120</v>
      </c>
      <c r="E10" s="16" t="s">
        <v>121</v>
      </c>
      <c r="F10" s="16">
        <v>30</v>
      </c>
      <c r="G10" s="17"/>
      <c r="H10" s="16">
        <v>5</v>
      </c>
      <c r="I10" s="17">
        <f t="shared" ref="I10:I15" si="0">+F10*G10*H10</f>
        <v>0</v>
      </c>
    </row>
    <row r="11" spans="3:13" ht="39" customHeight="1">
      <c r="C11" s="14"/>
      <c r="D11" s="15" t="s">
        <v>122</v>
      </c>
      <c r="E11" s="16" t="s">
        <v>121</v>
      </c>
      <c r="F11" s="16">
        <v>30</v>
      </c>
      <c r="G11" s="17"/>
      <c r="H11" s="16">
        <v>5</v>
      </c>
      <c r="I11" s="17">
        <f t="shared" si="0"/>
        <v>0</v>
      </c>
    </row>
    <row r="12" spans="3:13" ht="36.75" customHeight="1">
      <c r="C12" s="14"/>
      <c r="D12" s="18" t="s">
        <v>123</v>
      </c>
      <c r="E12" s="16" t="s">
        <v>121</v>
      </c>
      <c r="F12" s="16">
        <v>30</v>
      </c>
      <c r="G12" s="17"/>
      <c r="H12" s="16">
        <v>5</v>
      </c>
      <c r="I12" s="17">
        <f t="shared" si="0"/>
        <v>0</v>
      </c>
    </row>
    <row r="13" spans="3:13" ht="42.75" customHeight="1">
      <c r="C13" s="14">
        <v>3</v>
      </c>
      <c r="D13" s="19" t="s">
        <v>124</v>
      </c>
      <c r="E13" s="16" t="s">
        <v>118</v>
      </c>
      <c r="F13" s="16">
        <v>1</v>
      </c>
      <c r="G13" s="17"/>
      <c r="H13" s="16">
        <v>1</v>
      </c>
      <c r="I13" s="17">
        <f t="shared" si="0"/>
        <v>0</v>
      </c>
    </row>
    <row r="14" spans="3:13" ht="61.5" customHeight="1">
      <c r="C14" s="14">
        <v>4</v>
      </c>
      <c r="D14" s="15" t="s">
        <v>125</v>
      </c>
      <c r="E14" s="16" t="s">
        <v>118</v>
      </c>
      <c r="F14" s="16">
        <v>1</v>
      </c>
      <c r="G14" s="17"/>
      <c r="H14" s="16">
        <v>1</v>
      </c>
      <c r="I14" s="17">
        <f t="shared" si="0"/>
        <v>0</v>
      </c>
    </row>
    <row r="15" spans="3:13" ht="58.8" customHeight="1">
      <c r="C15" s="14">
        <v>5</v>
      </c>
      <c r="D15" s="15" t="s">
        <v>126</v>
      </c>
      <c r="E15" s="16" t="s">
        <v>127</v>
      </c>
      <c r="F15" s="16">
        <v>30</v>
      </c>
      <c r="G15" s="17"/>
      <c r="H15" s="16">
        <v>5</v>
      </c>
      <c r="I15" s="17">
        <f t="shared" si="0"/>
        <v>0</v>
      </c>
    </row>
    <row r="16" spans="3:13" ht="39" customHeight="1">
      <c r="C16" s="233" t="s">
        <v>87</v>
      </c>
      <c r="D16" s="233"/>
      <c r="E16" s="20"/>
      <c r="F16" s="234">
        <f>SUM(I8:I15)</f>
        <v>0</v>
      </c>
      <c r="G16" s="233"/>
      <c r="H16" s="233"/>
      <c r="I16" s="233"/>
    </row>
    <row r="17" spans="3:9" ht="20.399999999999999">
      <c r="C17" s="21"/>
      <c r="D17" s="21"/>
      <c r="E17" s="22"/>
      <c r="F17" s="23"/>
      <c r="G17" s="24"/>
      <c r="H17" s="23"/>
      <c r="I17" s="28"/>
    </row>
  </sheetData>
  <mergeCells count="5">
    <mergeCell ref="D2:I2"/>
    <mergeCell ref="D3:I3"/>
    <mergeCell ref="D6:I6"/>
    <mergeCell ref="C16:D16"/>
    <mergeCell ref="F16:I16"/>
  </mergeCells>
  <pageMargins left="0.7" right="0.7" top="0.75" bottom="0.75" header="0.3" footer="0.3"/>
  <pageSetup paperSize="9" scale="56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ColWidth="9" defaultRowHeight="14.4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5</vt:i4>
      </vt:variant>
    </vt:vector>
  </HeadingPairs>
  <TitlesOfParts>
    <vt:vector size="13" baseType="lpstr">
      <vt:lpstr>Information and Overview</vt:lpstr>
      <vt:lpstr>Contract Information</vt:lpstr>
      <vt:lpstr>SUMMARY </vt:lpstr>
      <vt:lpstr>SECTION A-NDT METHODS</vt:lpstr>
      <vt:lpstr>SECTION B-SPECIALISED METHODS </vt:lpstr>
      <vt:lpstr>SECTION C-PERSONELLTECHNICIAN</vt:lpstr>
      <vt:lpstr> SECTION D- SHE REQUIREMNTS </vt:lpstr>
      <vt:lpstr>Sheet1</vt:lpstr>
      <vt:lpstr>' SECTION D- SHE REQUIREMNTS '!Print_Area</vt:lpstr>
      <vt:lpstr>'SECTION A-NDT METHODS'!Print_Area</vt:lpstr>
      <vt:lpstr>'SECTION B-SPECIALISED METHODS '!Print_Area</vt:lpstr>
      <vt:lpstr>'SECTION C-PERSONELLTECHNICIAN'!Print_Area</vt:lpstr>
      <vt:lpstr>'SUMMARY 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TT Holdings</dc:creator>
  <cp:lastModifiedBy>Lorraine Huhlwane</cp:lastModifiedBy>
  <cp:lastPrinted>2021-07-14T13:49:00Z</cp:lastPrinted>
  <dcterms:created xsi:type="dcterms:W3CDTF">2019-11-13T07:25:00Z</dcterms:created>
  <dcterms:modified xsi:type="dcterms:W3CDTF">2025-06-23T18:48:58Z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D1134405E9064ADEA863F16B6F361B3B_12</vt:lpwstr>
  </property>
  <property fmtid="{D5CDD505-2E9C-101B-9397-08002B2CF9AE}" pid="3" name="KSOProductBuildVer">
    <vt:lpwstr>1033-12.2.0.19307</vt:lpwstr>
  </property>
</Properties>
</file>