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018852\Documents\SOFTWARE LICENCES\Records Man\"/>
    </mc:Choice>
  </mc:AlternateContent>
  <xr:revisionPtr revIDLastSave="0" documentId="13_ncr:1_{5EAF5E6E-675E-4171-88BA-6D0307F7F370}" xr6:coauthVersionLast="47" xr6:coauthVersionMax="47" xr10:uidLastSave="{00000000-0000-0000-0000-000000000000}"/>
  <bookViews>
    <workbookView xWindow="-120" yWindow="-120" windowWidth="20730" windowHeight="11160" activeTab="1" xr2:uid="{19BEEB6B-C2C3-442F-9F7E-6F615AA17F85}"/>
  </bookViews>
  <sheets>
    <sheet name="Instructions to the Bidder" sheetId="3" r:id="rId1"/>
    <sheet name="ANNEXURE B_PRICING SCHEDULE" sheetId="4" r:id="rId2"/>
  </sheets>
  <definedNames>
    <definedName name="_xlnm.Print_Area" localSheetId="0">'Instructions to the Bidder'!$B$2:$C$33</definedName>
    <definedName name="ToSort" localSheetId="0">#REF!</definedName>
    <definedName name="ToSort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86" i="4" l="1"/>
  <c r="O86" i="4" s="1"/>
  <c r="K17" i="4"/>
  <c r="O17" i="4" s="1"/>
  <c r="S17" i="4" s="1"/>
  <c r="W17" i="4" s="1"/>
  <c r="K21" i="4"/>
  <c r="O21" i="4" s="1"/>
  <c r="K22" i="4"/>
  <c r="O22" i="4" s="1"/>
  <c r="K23" i="4"/>
  <c r="O23" i="4" s="1"/>
  <c r="K24" i="4"/>
  <c r="O24" i="4" s="1"/>
  <c r="K25" i="4"/>
  <c r="K26" i="4"/>
  <c r="O26" i="4" s="1"/>
  <c r="S26" i="4" s="1"/>
  <c r="K27" i="4"/>
  <c r="O27" i="4" s="1"/>
  <c r="K28" i="4"/>
  <c r="O28" i="4" s="1"/>
  <c r="K29" i="4"/>
  <c r="K32" i="4"/>
  <c r="K40" i="4"/>
  <c r="O40" i="4" s="1"/>
  <c r="S40" i="4" s="1"/>
  <c r="W40" i="4" s="1"/>
  <c r="O29" i="4"/>
  <c r="S29" i="4" s="1"/>
  <c r="W29" i="4" s="1"/>
  <c r="H13" i="4"/>
  <c r="G71" i="4"/>
  <c r="K71" i="4" s="1"/>
  <c r="O71" i="4" s="1"/>
  <c r="G41" i="4"/>
  <c r="K41" i="4" s="1"/>
  <c r="O41" i="4" s="1"/>
  <c r="S41" i="4" s="1"/>
  <c r="W41" i="4" s="1"/>
  <c r="O16" i="4"/>
  <c r="K16" i="4"/>
  <c r="H16" i="4"/>
  <c r="I16" i="4" s="1"/>
  <c r="G8" i="4"/>
  <c r="I8" i="4" s="1"/>
  <c r="Z8" i="4" s="1"/>
  <c r="K103" i="4"/>
  <c r="O103" i="4" s="1"/>
  <c r="H103" i="4"/>
  <c r="I103" i="4" s="1"/>
  <c r="G100" i="4"/>
  <c r="H100" i="4" s="1"/>
  <c r="I100" i="4" s="1"/>
  <c r="H86" i="4"/>
  <c r="I86" i="4" s="1"/>
  <c r="G39" i="4"/>
  <c r="H39" i="4" s="1"/>
  <c r="I39" i="4" s="1"/>
  <c r="G38" i="4"/>
  <c r="K38" i="4" s="1"/>
  <c r="G37" i="4"/>
  <c r="K37" i="4" s="1"/>
  <c r="G36" i="4"/>
  <c r="H36" i="4" s="1"/>
  <c r="I36" i="4" s="1"/>
  <c r="G35" i="4"/>
  <c r="K35" i="4" s="1"/>
  <c r="G34" i="4"/>
  <c r="K34" i="4" s="1"/>
  <c r="G33" i="4"/>
  <c r="K33" i="4" s="1"/>
  <c r="G32" i="4"/>
  <c r="K76" i="4"/>
  <c r="O76" i="4" s="1"/>
  <c r="S76" i="4" s="1"/>
  <c r="W76" i="4" s="1"/>
  <c r="K96" i="4"/>
  <c r="K97" i="4"/>
  <c r="O97" i="4" s="1"/>
  <c r="K93" i="4"/>
  <c r="O93" i="4" s="1"/>
  <c r="K87" i="4"/>
  <c r="O87" i="4" s="1"/>
  <c r="S87" i="4" s="1"/>
  <c r="K82" i="4"/>
  <c r="O82" i="4" s="1"/>
  <c r="P82" i="4" s="1"/>
  <c r="Q82" i="4" s="1"/>
  <c r="K79" i="4"/>
  <c r="O79" i="4" s="1"/>
  <c r="K73" i="4"/>
  <c r="O73" i="4" s="1"/>
  <c r="K72" i="4"/>
  <c r="O72" i="4" s="1"/>
  <c r="K70" i="4"/>
  <c r="O70" i="4" s="1"/>
  <c r="K69" i="4"/>
  <c r="O69" i="4" s="1"/>
  <c r="S69" i="4" s="1"/>
  <c r="W69" i="4" s="1"/>
  <c r="K68" i="4"/>
  <c r="O68" i="4" s="1"/>
  <c r="S68" i="4" s="1"/>
  <c r="W68" i="4" s="1"/>
  <c r="K67" i="4"/>
  <c r="K66" i="4"/>
  <c r="O66" i="4" s="1"/>
  <c r="S66" i="4" s="1"/>
  <c r="W66" i="4" s="1"/>
  <c r="K63" i="4"/>
  <c r="O63" i="4" s="1"/>
  <c r="K62" i="4"/>
  <c r="O62" i="4" s="1"/>
  <c r="K61" i="4"/>
  <c r="O61" i="4" s="1"/>
  <c r="S61" i="4" s="1"/>
  <c r="K60" i="4"/>
  <c r="O60" i="4" s="1"/>
  <c r="K59" i="4"/>
  <c r="O59" i="4" s="1"/>
  <c r="K58" i="4"/>
  <c r="O58" i="4" s="1"/>
  <c r="S58" i="4" s="1"/>
  <c r="K57" i="4"/>
  <c r="O57" i="4" s="1"/>
  <c r="K54" i="4"/>
  <c r="O54" i="4" s="1"/>
  <c r="S54" i="4" s="1"/>
  <c r="W54" i="4" s="1"/>
  <c r="K51" i="4"/>
  <c r="K50" i="4"/>
  <c r="O50" i="4" s="1"/>
  <c r="K49" i="4"/>
  <c r="K48" i="4"/>
  <c r="O48" i="4" s="1"/>
  <c r="K47" i="4"/>
  <c r="O47" i="4" s="1"/>
  <c r="K46" i="4"/>
  <c r="O46" i="4" s="1"/>
  <c r="K45" i="4"/>
  <c r="R82" i="4"/>
  <c r="O25" i="4"/>
  <c r="G15" i="4"/>
  <c r="H15" i="4" s="1"/>
  <c r="I15" i="4" s="1"/>
  <c r="G14" i="4"/>
  <c r="H14" i="4" s="1"/>
  <c r="I14" i="4" s="1"/>
  <c r="G13" i="4"/>
  <c r="H97" i="4"/>
  <c r="I97" i="4" s="1"/>
  <c r="H96" i="4"/>
  <c r="I96" i="4" s="1"/>
  <c r="H93" i="4"/>
  <c r="I93" i="4" s="1"/>
  <c r="H87" i="4"/>
  <c r="I87" i="4" s="1"/>
  <c r="H82" i="4"/>
  <c r="I82" i="4" s="1"/>
  <c r="H79" i="4"/>
  <c r="I79" i="4" s="1"/>
  <c r="H76" i="4"/>
  <c r="I76" i="4" s="1"/>
  <c r="H73" i="4"/>
  <c r="I73" i="4" s="1"/>
  <c r="H72" i="4"/>
  <c r="I72" i="4" s="1"/>
  <c r="H71" i="4"/>
  <c r="I71" i="4" s="1"/>
  <c r="H70" i="4"/>
  <c r="I70" i="4" s="1"/>
  <c r="H69" i="4"/>
  <c r="I69" i="4" s="1"/>
  <c r="H68" i="4"/>
  <c r="I68" i="4" s="1"/>
  <c r="H67" i="4"/>
  <c r="I67" i="4" s="1"/>
  <c r="H66" i="4"/>
  <c r="I66" i="4" s="1"/>
  <c r="H63" i="4"/>
  <c r="I63" i="4" s="1"/>
  <c r="H62" i="4"/>
  <c r="I62" i="4" s="1"/>
  <c r="H61" i="4"/>
  <c r="I61" i="4" s="1"/>
  <c r="H60" i="4"/>
  <c r="I60" i="4" s="1"/>
  <c r="H59" i="4"/>
  <c r="I59" i="4" s="1"/>
  <c r="H58" i="4"/>
  <c r="I58" i="4" s="1"/>
  <c r="H57" i="4"/>
  <c r="I57" i="4" s="1"/>
  <c r="H54" i="4"/>
  <c r="I54" i="4" s="1"/>
  <c r="H51" i="4"/>
  <c r="I51" i="4" s="1"/>
  <c r="H50" i="4"/>
  <c r="I50" i="4" s="1"/>
  <c r="H49" i="4"/>
  <c r="I49" i="4" s="1"/>
  <c r="H48" i="4"/>
  <c r="I48" i="4" s="1"/>
  <c r="H47" i="4"/>
  <c r="I47" i="4" s="1"/>
  <c r="H46" i="4"/>
  <c r="I46" i="4" s="1"/>
  <c r="H45" i="4"/>
  <c r="I45" i="4" s="1"/>
  <c r="H41" i="4"/>
  <c r="I41" i="4" s="1"/>
  <c r="H40" i="4"/>
  <c r="I40" i="4" s="1"/>
  <c r="H38" i="4"/>
  <c r="I38" i="4" s="1"/>
  <c r="H29" i="4"/>
  <c r="I29" i="4" s="1"/>
  <c r="H28" i="4"/>
  <c r="I28" i="4" s="1"/>
  <c r="H27" i="4"/>
  <c r="I27" i="4" s="1"/>
  <c r="H26" i="4"/>
  <c r="I26" i="4" s="1"/>
  <c r="H25" i="4"/>
  <c r="I25" i="4" s="1"/>
  <c r="H24" i="4"/>
  <c r="I24" i="4" s="1"/>
  <c r="H23" i="4"/>
  <c r="I23" i="4" s="1"/>
  <c r="H22" i="4"/>
  <c r="I22" i="4" s="1"/>
  <c r="H21" i="4"/>
  <c r="I21" i="4" s="1"/>
  <c r="H17" i="4"/>
  <c r="I17" i="4" s="1"/>
  <c r="I9" i="4"/>
  <c r="Z9" i="4" s="1"/>
  <c r="I7" i="4"/>
  <c r="Z7" i="4" s="1"/>
  <c r="I6" i="4"/>
  <c r="Z6" i="4" s="1"/>
  <c r="I5" i="4"/>
  <c r="Z5" i="4" s="1"/>
  <c r="K39" i="4" l="1"/>
  <c r="O39" i="4" s="1"/>
  <c r="S39" i="4" s="1"/>
  <c r="W39" i="4" s="1"/>
  <c r="Z10" i="4"/>
  <c r="P86" i="4"/>
  <c r="Q86" i="4" s="1"/>
  <c r="S86" i="4"/>
  <c r="W86" i="4" s="1"/>
  <c r="X86" i="4" s="1"/>
  <c r="Y86" i="4" s="1"/>
  <c r="I13" i="4"/>
  <c r="L86" i="4"/>
  <c r="M86" i="4" s="1"/>
  <c r="O33" i="4"/>
  <c r="S33" i="4" s="1"/>
  <c r="W33" i="4" s="1"/>
  <c r="K36" i="4"/>
  <c r="O36" i="4" s="1"/>
  <c r="S36" i="4" s="1"/>
  <c r="O35" i="4"/>
  <c r="S35" i="4" s="1"/>
  <c r="W35" i="4" s="1"/>
  <c r="P16" i="4"/>
  <c r="Q16" i="4" s="1"/>
  <c r="T86" i="4"/>
  <c r="U86" i="4" s="1"/>
  <c r="O38" i="4"/>
  <c r="S38" i="4" s="1"/>
  <c r="W38" i="4" s="1"/>
  <c r="O37" i="4"/>
  <c r="S37" i="4" s="1"/>
  <c r="W37" i="4" s="1"/>
  <c r="O34" i="4"/>
  <c r="S34" i="4" s="1"/>
  <c r="W34" i="4" s="1"/>
  <c r="O32" i="4"/>
  <c r="S32" i="4" s="1"/>
  <c r="W32" i="4" s="1"/>
  <c r="S16" i="4"/>
  <c r="L16" i="4"/>
  <c r="M16" i="4" s="1"/>
  <c r="P103" i="4"/>
  <c r="Q103" i="4" s="1"/>
  <c r="S103" i="4"/>
  <c r="H37" i="4"/>
  <c r="I37" i="4" s="1"/>
  <c r="L103" i="4"/>
  <c r="M103" i="4" s="1"/>
  <c r="K100" i="4"/>
  <c r="O100" i="4" s="1"/>
  <c r="P100" i="4" s="1"/>
  <c r="Q100" i="4" s="1"/>
  <c r="L79" i="4"/>
  <c r="M79" i="4" s="1"/>
  <c r="L41" i="4"/>
  <c r="M41" i="4" s="1"/>
  <c r="L66" i="4"/>
  <c r="M66" i="4" s="1"/>
  <c r="L63" i="4"/>
  <c r="M63" i="4" s="1"/>
  <c r="L54" i="4"/>
  <c r="M54" i="4" s="1"/>
  <c r="H35" i="4"/>
  <c r="I35" i="4" s="1"/>
  <c r="H34" i="4"/>
  <c r="I34" i="4" s="1"/>
  <c r="H33" i="4"/>
  <c r="I33" i="4" s="1"/>
  <c r="L33" i="4"/>
  <c r="M33" i="4" s="1"/>
  <c r="H32" i="4"/>
  <c r="I32" i="4" s="1"/>
  <c r="L35" i="4"/>
  <c r="M35" i="4" s="1"/>
  <c r="L68" i="4"/>
  <c r="M68" i="4" s="1"/>
  <c r="L82" i="4"/>
  <c r="M82" i="4" s="1"/>
  <c r="L34" i="4"/>
  <c r="M34" i="4" s="1"/>
  <c r="L46" i="4"/>
  <c r="M46" i="4" s="1"/>
  <c r="L57" i="4"/>
  <c r="M57" i="4" s="1"/>
  <c r="L71" i="4"/>
  <c r="M71" i="4" s="1"/>
  <c r="L24" i="4"/>
  <c r="M24" i="4" s="1"/>
  <c r="L27" i="4"/>
  <c r="M27" i="4" s="1"/>
  <c r="L87" i="4"/>
  <c r="M87" i="4" s="1"/>
  <c r="L58" i="4"/>
  <c r="M58" i="4" s="1"/>
  <c r="L69" i="4"/>
  <c r="M69" i="4" s="1"/>
  <c r="P59" i="4"/>
  <c r="Q59" i="4" s="1"/>
  <c r="L47" i="4"/>
  <c r="M47" i="4" s="1"/>
  <c r="X69" i="4"/>
  <c r="Y69" i="4" s="1"/>
  <c r="L49" i="4"/>
  <c r="M49" i="4" s="1"/>
  <c r="L96" i="4"/>
  <c r="M96" i="4" s="1"/>
  <c r="L25" i="4"/>
  <c r="M25" i="4" s="1"/>
  <c r="L26" i="4"/>
  <c r="M26" i="4" s="1"/>
  <c r="L59" i="4"/>
  <c r="M59" i="4" s="1"/>
  <c r="L97" i="4"/>
  <c r="M97" i="4" s="1"/>
  <c r="L29" i="4"/>
  <c r="M29" i="4" s="1"/>
  <c r="L60" i="4"/>
  <c r="M60" i="4" s="1"/>
  <c r="K14" i="4"/>
  <c r="O14" i="4" s="1"/>
  <c r="S14" i="4" s="1"/>
  <c r="W14" i="4" s="1"/>
  <c r="L28" i="4"/>
  <c r="M28" i="4" s="1"/>
  <c r="K15" i="4"/>
  <c r="O15" i="4" s="1"/>
  <c r="S15" i="4" s="1"/>
  <c r="W15" i="4" s="1"/>
  <c r="L37" i="4"/>
  <c r="M37" i="4" s="1"/>
  <c r="L70" i="4"/>
  <c r="M70" i="4" s="1"/>
  <c r="P48" i="4"/>
  <c r="Q48" i="4" s="1"/>
  <c r="S48" i="4"/>
  <c r="P60" i="4"/>
  <c r="Q60" i="4" s="1"/>
  <c r="S60" i="4"/>
  <c r="S70" i="4"/>
  <c r="W70" i="4" s="1"/>
  <c r="X70" i="4" s="1"/>
  <c r="Y70" i="4" s="1"/>
  <c r="P70" i="4"/>
  <c r="Q70" i="4" s="1"/>
  <c r="P97" i="4"/>
  <c r="Q97" i="4" s="1"/>
  <c r="S97" i="4"/>
  <c r="W61" i="4"/>
  <c r="S71" i="4"/>
  <c r="P71" i="4"/>
  <c r="Q71" i="4" s="1"/>
  <c r="W87" i="4"/>
  <c r="S27" i="4"/>
  <c r="W27" i="4" s="1"/>
  <c r="X27" i="4" s="1"/>
  <c r="Y27" i="4" s="1"/>
  <c r="P27" i="4"/>
  <c r="Q27" i="4" s="1"/>
  <c r="P50" i="4"/>
  <c r="Q50" i="4" s="1"/>
  <c r="S50" i="4"/>
  <c r="W50" i="4" s="1"/>
  <c r="S62" i="4"/>
  <c r="P62" i="4"/>
  <c r="Q62" i="4" s="1"/>
  <c r="P72" i="4"/>
  <c r="Q72" i="4" s="1"/>
  <c r="S72" i="4"/>
  <c r="P23" i="4"/>
  <c r="Q23" i="4" s="1"/>
  <c r="S23" i="4"/>
  <c r="P24" i="4"/>
  <c r="Q24" i="4" s="1"/>
  <c r="S24" i="4"/>
  <c r="P93" i="4"/>
  <c r="Q93" i="4" s="1"/>
  <c r="S93" i="4"/>
  <c r="W93" i="4" s="1"/>
  <c r="X93" i="4" s="1"/>
  <c r="Y93" i="4" s="1"/>
  <c r="S28" i="4"/>
  <c r="W28" i="4" s="1"/>
  <c r="P28" i="4"/>
  <c r="Q28" i="4" s="1"/>
  <c r="S63" i="4"/>
  <c r="P73" i="4"/>
  <c r="Q73" i="4" s="1"/>
  <c r="S73" i="4"/>
  <c r="P25" i="4"/>
  <c r="Q25" i="4" s="1"/>
  <c r="S21" i="4"/>
  <c r="P21" i="4"/>
  <c r="Q21" i="4" s="1"/>
  <c r="S79" i="4"/>
  <c r="W79" i="4" s="1"/>
  <c r="X79" i="4" s="1"/>
  <c r="Y79" i="4" s="1"/>
  <c r="P79" i="4"/>
  <c r="Q79" i="4" s="1"/>
  <c r="T26" i="4"/>
  <c r="U26" i="4" s="1"/>
  <c r="W26" i="4"/>
  <c r="X26" i="4" s="1"/>
  <c r="Y26" i="4" s="1"/>
  <c r="W58" i="4"/>
  <c r="P22" i="4"/>
  <c r="Q22" i="4" s="1"/>
  <c r="S22" i="4"/>
  <c r="P57" i="4"/>
  <c r="Q57" i="4" s="1"/>
  <c r="S57" i="4"/>
  <c r="L73" i="4"/>
  <c r="M73" i="4" s="1"/>
  <c r="P26" i="4"/>
  <c r="Q26" i="4" s="1"/>
  <c r="L51" i="4"/>
  <c r="M51" i="4" s="1"/>
  <c r="P47" i="4"/>
  <c r="Q47" i="4" s="1"/>
  <c r="L21" i="4"/>
  <c r="M21" i="4" s="1"/>
  <c r="L61" i="4"/>
  <c r="M61" i="4" s="1"/>
  <c r="X66" i="4"/>
  <c r="Y66" i="4" s="1"/>
  <c r="O49" i="4"/>
  <c r="P61" i="4"/>
  <c r="Q61" i="4" s="1"/>
  <c r="L22" i="4"/>
  <c r="M22" i="4" s="1"/>
  <c r="L62" i="4"/>
  <c r="M62" i="4" s="1"/>
  <c r="L45" i="4"/>
  <c r="M45" i="4" s="1"/>
  <c r="L67" i="4"/>
  <c r="M67" i="4" s="1"/>
  <c r="P46" i="4"/>
  <c r="Q46" i="4" s="1"/>
  <c r="L72" i="4"/>
  <c r="M72" i="4" s="1"/>
  <c r="L50" i="4"/>
  <c r="M50" i="4" s="1"/>
  <c r="L23" i="4"/>
  <c r="M23" i="4" s="1"/>
  <c r="O51" i="4"/>
  <c r="S25" i="4"/>
  <c r="S46" i="4"/>
  <c r="S82" i="4"/>
  <c r="W82" i="4" s="1"/>
  <c r="X82" i="4" s="1"/>
  <c r="Y82" i="4" s="1"/>
  <c r="O96" i="4"/>
  <c r="X37" i="4"/>
  <c r="Y37" i="4" s="1"/>
  <c r="L93" i="4"/>
  <c r="M93" i="4" s="1"/>
  <c r="S47" i="4"/>
  <c r="S59" i="4"/>
  <c r="L48" i="4"/>
  <c r="M48" i="4" s="1"/>
  <c r="O45" i="4"/>
  <c r="O67" i="4"/>
  <c r="P40" i="4"/>
  <c r="Q40" i="4" s="1"/>
  <c r="L40" i="4"/>
  <c r="M40" i="4" s="1"/>
  <c r="L38" i="4"/>
  <c r="M38" i="4" s="1"/>
  <c r="P37" i="4"/>
  <c r="Q37" i="4" s="1"/>
  <c r="L32" i="4"/>
  <c r="M32" i="4" s="1"/>
  <c r="T37" i="4"/>
  <c r="U37" i="4" s="1"/>
  <c r="T76" i="4"/>
  <c r="U76" i="4" s="1"/>
  <c r="X76" i="4"/>
  <c r="Y76" i="4" s="1"/>
  <c r="X68" i="4"/>
  <c r="Y68" i="4" s="1"/>
  <c r="T68" i="4"/>
  <c r="U68" i="4" s="1"/>
  <c r="P68" i="4"/>
  <c r="Q68" i="4" s="1"/>
  <c r="P76" i="4"/>
  <c r="Q76" i="4" s="1"/>
  <c r="L76" i="4"/>
  <c r="M76" i="4" s="1"/>
  <c r="K13" i="4"/>
  <c r="O13" i="4" s="1"/>
  <c r="S13" i="4" s="1"/>
  <c r="W13" i="4" s="1"/>
  <c r="P17" i="4"/>
  <c r="Q17" i="4" s="1"/>
  <c r="L17" i="4"/>
  <c r="M17" i="4" s="1"/>
  <c r="P35" i="4" l="1"/>
  <c r="Q35" i="4" s="1"/>
  <c r="L39" i="4"/>
  <c r="M39" i="4" s="1"/>
  <c r="W36" i="4"/>
  <c r="X36" i="4" s="1"/>
  <c r="Y36" i="4" s="1"/>
  <c r="T36" i="4"/>
  <c r="U36" i="4" s="1"/>
  <c r="Z86" i="4"/>
  <c r="P38" i="4"/>
  <c r="Q38" i="4" s="1"/>
  <c r="P34" i="4"/>
  <c r="Q34" i="4" s="1"/>
  <c r="X32" i="4"/>
  <c r="Y32" i="4" s="1"/>
  <c r="P32" i="4"/>
  <c r="Q32" i="4" s="1"/>
  <c r="T32" i="4"/>
  <c r="U32" i="4" s="1"/>
  <c r="W16" i="4"/>
  <c r="X16" i="4" s="1"/>
  <c r="Y16" i="4" s="1"/>
  <c r="T16" i="4"/>
  <c r="U16" i="4" s="1"/>
  <c r="P36" i="4"/>
  <c r="Q36" i="4" s="1"/>
  <c r="L36" i="4"/>
  <c r="M36" i="4" s="1"/>
  <c r="W103" i="4"/>
  <c r="X103" i="4" s="1"/>
  <c r="Y103" i="4" s="1"/>
  <c r="T103" i="4"/>
  <c r="U103" i="4" s="1"/>
  <c r="S100" i="4"/>
  <c r="T100" i="4" s="1"/>
  <c r="U100" i="4" s="1"/>
  <c r="L100" i="4"/>
  <c r="M100" i="4" s="1"/>
  <c r="L14" i="4"/>
  <c r="M14" i="4" s="1"/>
  <c r="I108" i="4"/>
  <c r="T82" i="4"/>
  <c r="U82" i="4" s="1"/>
  <c r="Z82" i="4" s="1"/>
  <c r="X34" i="4"/>
  <c r="Y34" i="4" s="1"/>
  <c r="X14" i="4"/>
  <c r="Y14" i="4" s="1"/>
  <c r="P14" i="4"/>
  <c r="Q14" i="4" s="1"/>
  <c r="X61" i="4"/>
  <c r="Y61" i="4" s="1"/>
  <c r="X28" i="4"/>
  <c r="Y28" i="4" s="1"/>
  <c r="P41" i="4"/>
  <c r="Q41" i="4" s="1"/>
  <c r="T69" i="4"/>
  <c r="U69" i="4" s="1"/>
  <c r="P69" i="4"/>
  <c r="Q69" i="4" s="1"/>
  <c r="P39" i="4"/>
  <c r="Q39" i="4" s="1"/>
  <c r="X39" i="4"/>
  <c r="Y39" i="4" s="1"/>
  <c r="T39" i="4"/>
  <c r="U39" i="4" s="1"/>
  <c r="T79" i="4"/>
  <c r="U79" i="4" s="1"/>
  <c r="Z79" i="4" s="1"/>
  <c r="T70" i="4"/>
  <c r="U70" i="4" s="1"/>
  <c r="Z70" i="4" s="1"/>
  <c r="P15" i="4"/>
  <c r="Q15" i="4" s="1"/>
  <c r="L15" i="4"/>
  <c r="M15" i="4" s="1"/>
  <c r="X50" i="4"/>
  <c r="Y50" i="4" s="1"/>
  <c r="Z26" i="4"/>
  <c r="T27" i="4"/>
  <c r="U27" i="4" s="1"/>
  <c r="Z27" i="4" s="1"/>
  <c r="P63" i="4"/>
  <c r="Q63" i="4" s="1"/>
  <c r="W73" i="4"/>
  <c r="X73" i="4" s="1"/>
  <c r="Y73" i="4" s="1"/>
  <c r="T73" i="4"/>
  <c r="U73" i="4" s="1"/>
  <c r="W63" i="4"/>
  <c r="X63" i="4" s="1"/>
  <c r="Y63" i="4" s="1"/>
  <c r="T63" i="4"/>
  <c r="U63" i="4" s="1"/>
  <c r="W22" i="4"/>
  <c r="X22" i="4" s="1"/>
  <c r="Y22" i="4" s="1"/>
  <c r="T22" i="4"/>
  <c r="U22" i="4" s="1"/>
  <c r="W24" i="4"/>
  <c r="X24" i="4" s="1"/>
  <c r="Y24" i="4" s="1"/>
  <c r="T24" i="4"/>
  <c r="U24" i="4" s="1"/>
  <c r="P51" i="4"/>
  <c r="Q51" i="4" s="1"/>
  <c r="S51" i="4"/>
  <c r="P29" i="4"/>
  <c r="Q29" i="4" s="1"/>
  <c r="P96" i="4"/>
  <c r="Q96" i="4" s="1"/>
  <c r="S96" i="4"/>
  <c r="T60" i="4"/>
  <c r="U60" i="4" s="1"/>
  <c r="W60" i="4"/>
  <c r="X60" i="4" s="1"/>
  <c r="Y60" i="4" s="1"/>
  <c r="W97" i="4"/>
  <c r="X97" i="4" s="1"/>
  <c r="Y97" i="4" s="1"/>
  <c r="T97" i="4"/>
  <c r="U97" i="4" s="1"/>
  <c r="T54" i="4"/>
  <c r="U54" i="4" s="1"/>
  <c r="X54" i="4"/>
  <c r="Y54" i="4" s="1"/>
  <c r="T93" i="4"/>
  <c r="U93" i="4" s="1"/>
  <c r="Z93" i="4" s="1"/>
  <c r="P58" i="4"/>
  <c r="Q58" i="4" s="1"/>
  <c r="T14" i="4"/>
  <c r="U14" i="4" s="1"/>
  <c r="T66" i="4"/>
  <c r="U66" i="4" s="1"/>
  <c r="T59" i="4"/>
  <c r="U59" i="4" s="1"/>
  <c r="W59" i="4"/>
  <c r="X59" i="4" s="1"/>
  <c r="Y59" i="4" s="1"/>
  <c r="X58" i="4"/>
  <c r="Y58" i="4" s="1"/>
  <c r="W23" i="4"/>
  <c r="X23" i="4" s="1"/>
  <c r="Y23" i="4" s="1"/>
  <c r="T23" i="4"/>
  <c r="U23" i="4" s="1"/>
  <c r="T71" i="4"/>
  <c r="U71" i="4" s="1"/>
  <c r="W71" i="4"/>
  <c r="X71" i="4" s="1"/>
  <c r="Y71" i="4" s="1"/>
  <c r="P45" i="4"/>
  <c r="Q45" i="4" s="1"/>
  <c r="S45" i="4"/>
  <c r="W57" i="4"/>
  <c r="X57" i="4" s="1"/>
  <c r="Y57" i="4" s="1"/>
  <c r="T57" i="4"/>
  <c r="U57" i="4" s="1"/>
  <c r="P87" i="4"/>
  <c r="Q87" i="4" s="1"/>
  <c r="P66" i="4"/>
  <c r="Q66" i="4" s="1"/>
  <c r="T47" i="4"/>
  <c r="U47" i="4" s="1"/>
  <c r="W47" i="4"/>
  <c r="X47" i="4" s="1"/>
  <c r="Y47" i="4" s="1"/>
  <c r="T46" i="4"/>
  <c r="U46" i="4" s="1"/>
  <c r="W46" i="4"/>
  <c r="X46" i="4" s="1"/>
  <c r="Y46" i="4" s="1"/>
  <c r="T58" i="4"/>
  <c r="U58" i="4" s="1"/>
  <c r="W21" i="4"/>
  <c r="X21" i="4" s="1"/>
  <c r="Y21" i="4" s="1"/>
  <c r="T21" i="4"/>
  <c r="U21" i="4" s="1"/>
  <c r="T50" i="4"/>
  <c r="U50" i="4" s="1"/>
  <c r="W48" i="4"/>
  <c r="X48" i="4" s="1"/>
  <c r="Y48" i="4" s="1"/>
  <c r="T48" i="4"/>
  <c r="U48" i="4" s="1"/>
  <c r="W62" i="4"/>
  <c r="X62" i="4" s="1"/>
  <c r="Y62" i="4" s="1"/>
  <c r="T62" i="4"/>
  <c r="U62" i="4" s="1"/>
  <c r="Z37" i="4"/>
  <c r="S67" i="4"/>
  <c r="P67" i="4"/>
  <c r="Q67" i="4" s="1"/>
  <c r="P54" i="4"/>
  <c r="Q54" i="4" s="1"/>
  <c r="T25" i="4"/>
  <c r="U25" i="4" s="1"/>
  <c r="W25" i="4"/>
  <c r="X25" i="4" s="1"/>
  <c r="Y25" i="4" s="1"/>
  <c r="S49" i="4"/>
  <c r="P49" i="4"/>
  <c r="Q49" i="4" s="1"/>
  <c r="T72" i="4"/>
  <c r="U72" i="4" s="1"/>
  <c r="W72" i="4"/>
  <c r="X72" i="4" s="1"/>
  <c r="Y72" i="4" s="1"/>
  <c r="T28" i="4"/>
  <c r="U28" i="4" s="1"/>
  <c r="T61" i="4"/>
  <c r="U61" i="4" s="1"/>
  <c r="T41" i="4"/>
  <c r="U41" i="4" s="1"/>
  <c r="X41" i="4"/>
  <c r="Y41" i="4" s="1"/>
  <c r="X40" i="4"/>
  <c r="Y40" i="4" s="1"/>
  <c r="T40" i="4"/>
  <c r="U40" i="4" s="1"/>
  <c r="T38" i="4"/>
  <c r="U38" i="4" s="1"/>
  <c r="X38" i="4"/>
  <c r="Y38" i="4" s="1"/>
  <c r="T35" i="4"/>
  <c r="U35" i="4" s="1"/>
  <c r="X35" i="4"/>
  <c r="Y35" i="4" s="1"/>
  <c r="X33" i="4"/>
  <c r="Y33" i="4" s="1"/>
  <c r="T33" i="4"/>
  <c r="U33" i="4" s="1"/>
  <c r="P33" i="4"/>
  <c r="Q33" i="4" s="1"/>
  <c r="Z68" i="4"/>
  <c r="Z76" i="4"/>
  <c r="T17" i="4"/>
  <c r="U17" i="4" s="1"/>
  <c r="X17" i="4"/>
  <c r="Y17" i="4" s="1"/>
  <c r="X15" i="4"/>
  <c r="Y15" i="4" s="1"/>
  <c r="T15" i="4"/>
  <c r="U15" i="4" s="1"/>
  <c r="L13" i="4"/>
  <c r="M13" i="4" s="1"/>
  <c r="Z16" i="4" l="1"/>
  <c r="Z32" i="4"/>
  <c r="Z36" i="4"/>
  <c r="Z103" i="4"/>
  <c r="W100" i="4"/>
  <c r="X100" i="4" s="1"/>
  <c r="Y100" i="4" s="1"/>
  <c r="Z100" i="4" s="1"/>
  <c r="Z28" i="4"/>
  <c r="T34" i="4"/>
  <c r="U34" i="4" s="1"/>
  <c r="Z34" i="4" s="1"/>
  <c r="Z69" i="4"/>
  <c r="Z39" i="4"/>
  <c r="Z35" i="4"/>
  <c r="Z61" i="4"/>
  <c r="Z50" i="4"/>
  <c r="Z14" i="4"/>
  <c r="Z66" i="4"/>
  <c r="Z47" i="4"/>
  <c r="Z73" i="4"/>
  <c r="Z48" i="4"/>
  <c r="Z62" i="4"/>
  <c r="Z57" i="4"/>
  <c r="M108" i="4"/>
  <c r="Z33" i="4"/>
  <c r="Z72" i="4"/>
  <c r="Z58" i="4"/>
  <c r="Z22" i="4"/>
  <c r="Z23" i="4"/>
  <c r="Z97" i="4"/>
  <c r="Z71" i="4"/>
  <c r="Z60" i="4"/>
  <c r="X87" i="4"/>
  <c r="Y87" i="4" s="1"/>
  <c r="T87" i="4"/>
  <c r="U87" i="4" s="1"/>
  <c r="Z40" i="4"/>
  <c r="T29" i="4"/>
  <c r="U29" i="4" s="1"/>
  <c r="X29" i="4"/>
  <c r="Y29" i="4" s="1"/>
  <c r="Z63" i="4"/>
  <c r="W96" i="4"/>
  <c r="X96" i="4" s="1"/>
  <c r="Y96" i="4" s="1"/>
  <c r="T96" i="4"/>
  <c r="U96" i="4" s="1"/>
  <c r="W49" i="4"/>
  <c r="X49" i="4" s="1"/>
  <c r="Y49" i="4" s="1"/>
  <c r="T49" i="4"/>
  <c r="U49" i="4" s="1"/>
  <c r="Z21" i="4"/>
  <c r="W51" i="4"/>
  <c r="X51" i="4" s="1"/>
  <c r="Y51" i="4" s="1"/>
  <c r="T51" i="4"/>
  <c r="U51" i="4" s="1"/>
  <c r="T67" i="4"/>
  <c r="U67" i="4" s="1"/>
  <c r="W67" i="4"/>
  <c r="X67" i="4" s="1"/>
  <c r="Y67" i="4" s="1"/>
  <c r="Z25" i="4"/>
  <c r="Z46" i="4"/>
  <c r="W45" i="4"/>
  <c r="X45" i="4" s="1"/>
  <c r="Y45" i="4" s="1"/>
  <c r="T45" i="4"/>
  <c r="U45" i="4" s="1"/>
  <c r="Z59" i="4"/>
  <c r="Z41" i="4"/>
  <c r="Z54" i="4"/>
  <c r="Z24" i="4"/>
  <c r="Z38" i="4"/>
  <c r="Z15" i="4"/>
  <c r="Z17" i="4"/>
  <c r="P13" i="4"/>
  <c r="Q13" i="4" s="1"/>
  <c r="Q108" i="4" s="1"/>
  <c r="Z45" i="4" l="1"/>
  <c r="Z105" i="4"/>
  <c r="Z51" i="4"/>
  <c r="Z49" i="4"/>
  <c r="Z87" i="4"/>
  <c r="Z29" i="4"/>
  <c r="Z67" i="4"/>
  <c r="Z96" i="4"/>
  <c r="T13" i="4"/>
  <c r="U13" i="4" s="1"/>
  <c r="U108" i="4" s="1"/>
  <c r="X13" i="4"/>
  <c r="Y13" i="4" s="1"/>
  <c r="Y108" i="4" s="1"/>
  <c r="Z13" i="4" l="1"/>
  <c r="Z18" i="4" l="1"/>
  <c r="Z110" i="4" s="1"/>
</calcChain>
</file>

<file path=xl/sharedStrings.xml><?xml version="1.0" encoding="utf-8"?>
<sst xmlns="http://schemas.openxmlformats.org/spreadsheetml/2006/main" count="281" uniqueCount="174">
  <si>
    <t xml:space="preserve">The Bidder should complete the PRICING worksheet as follows: </t>
  </si>
  <si>
    <t>Instructions for Completion of the PRICING Worksheet</t>
  </si>
  <si>
    <t>Unit</t>
  </si>
  <si>
    <t>ANNEXURE B : Off Site Records Management PRICING SCHEDULE
Transnet Request for Proposal [RFP] : HOAC_HO_XXXXX
For the provision outsourced Records Management  Services to TRANSNET FREIGHT RAIL for a period of sixty [60] months</t>
  </si>
  <si>
    <t>per km</t>
  </si>
  <si>
    <t>per box</t>
  </si>
  <si>
    <t>Storage Scanned Images</t>
  </si>
  <si>
    <t>Transport (Deliveries &amp; Collections)</t>
  </si>
  <si>
    <t>Collection Charge (&gt;=11 Boxes)</t>
  </si>
  <si>
    <t>Next Day Delivery (&gt;=11 Boxes)</t>
  </si>
  <si>
    <t>Same Day Delivery (&lt;=10 Boxes) Minimum rate up to 10 boxes</t>
  </si>
  <si>
    <t>Same Day Delivery (&gt;=11 Boxes)</t>
  </si>
  <si>
    <t>Return Handling Fee</t>
  </si>
  <si>
    <t>Destruction Handling Fee</t>
  </si>
  <si>
    <t>Initial Services</t>
  </si>
  <si>
    <t>Drawing Tubes (A0 Size)</t>
  </si>
  <si>
    <t>Image Processing</t>
  </si>
  <si>
    <t>Ad-Hoc Destruction of Bins</t>
  </si>
  <si>
    <t>Any services or products not listed above will be quoted and agreed by all parties on an as needs basis</t>
  </si>
  <si>
    <t>Bidder Product Code</t>
  </si>
  <si>
    <t>Price per month</t>
  </si>
  <si>
    <t>Storage A4 Box</t>
  </si>
  <si>
    <t>Collection Charge  (&lt;=10 Boxes) Minimum rate up to 10 boxes</t>
  </si>
  <si>
    <t>Next Day Delivery  (&lt;=10 Boxes) Minimum rate up to 10 boxes</t>
  </si>
  <si>
    <t>Handling Fees (per box)</t>
  </si>
  <si>
    <t>Index (per Page)</t>
  </si>
  <si>
    <t>Index per e-Mail</t>
  </si>
  <si>
    <t>Permanent Withdrawal (per box)</t>
  </si>
  <si>
    <t>Permanent box withdrawal</t>
  </si>
  <si>
    <t>Document collection</t>
  </si>
  <si>
    <t>Indexing (Manual and Automated)</t>
  </si>
  <si>
    <t>Quality Control</t>
  </si>
  <si>
    <t>Data Publishing</t>
  </si>
  <si>
    <t>A4 Archive Container</t>
  </si>
  <si>
    <t>Approximate or indicative size / intended use</t>
  </si>
  <si>
    <t>Document Imaging</t>
  </si>
  <si>
    <t>Storage Folio Box</t>
  </si>
  <si>
    <t>Storage A4 Archive Container</t>
  </si>
  <si>
    <t>Storage Folio Archive Container</t>
  </si>
  <si>
    <t>Storage Large Storage Box</t>
  </si>
  <si>
    <t>Storage Mega Storage Box</t>
  </si>
  <si>
    <t>Delivery / Collection - Outside 50km Radius (Per km)</t>
  </si>
  <si>
    <t>Next Day Handling Fee (collection or delivery)</t>
  </si>
  <si>
    <t>Same Day Handling Fee (delivery or collection)</t>
  </si>
  <si>
    <t>Content Audit</t>
  </si>
  <si>
    <t>Packing (per day)</t>
  </si>
  <si>
    <t>per instance</t>
  </si>
  <si>
    <t>users</t>
  </si>
  <si>
    <t>Secure destruction bin rental per month</t>
  </si>
  <si>
    <t>Procurement of Boxes and Lids</t>
  </si>
  <si>
    <t>Standard box for A4 and Folio</t>
  </si>
  <si>
    <t>Larger box that will accommodate lever arch file covers</t>
  </si>
  <si>
    <t>Per item or per box taken into warehouse</t>
  </si>
  <si>
    <t>Storage standard box size, per month</t>
  </si>
  <si>
    <t>Storage  A3 size box, per month</t>
  </si>
  <si>
    <t>Repacking and relocation once off charge from current premises at currect supplier to new bidder facilities</t>
  </si>
  <si>
    <t>Records Management: Monthly storage and services charge for existing stored documents</t>
  </si>
  <si>
    <t>per GB</t>
  </si>
  <si>
    <t>Data capture/relocation costs - move of data to new bidder</t>
  </si>
  <si>
    <t>Procurement of Boxes and lids - larger box, provides for plastic and lever arch file covers</t>
  </si>
  <si>
    <t>Storage larger size box, per month</t>
  </si>
  <si>
    <t>Procurement of Boxes and lids - A3 box</t>
  </si>
  <si>
    <t>Larger box that will accommodate A3 size documents</t>
  </si>
  <si>
    <t>Monthly charge for electronic records</t>
  </si>
  <si>
    <t>n/a</t>
  </si>
  <si>
    <t>Once off Quantity</t>
  </si>
  <si>
    <t>includes all services relating to secure storage and related facilities and management</t>
  </si>
  <si>
    <t>Storage and Related Services</t>
  </si>
  <si>
    <t>Collection and Delivery km charge</t>
  </si>
  <si>
    <t>Box Content Verification (per Box)</t>
  </si>
  <si>
    <t>Storage Drawing Tubes (A0)</t>
  </si>
  <si>
    <t>INDICATIVE SIZE ONLY</t>
  </si>
  <si>
    <t>per tube</t>
  </si>
  <si>
    <t>per container</t>
  </si>
  <si>
    <t>per collection</t>
  </si>
  <si>
    <t>per delivery</t>
  </si>
  <si>
    <t>per handling</t>
  </si>
  <si>
    <t>per hour</t>
  </si>
  <si>
    <t>per day</t>
  </si>
  <si>
    <t>per page</t>
  </si>
  <si>
    <t>per mail</t>
  </si>
  <si>
    <t>Records Management Service: Uplift and Relocation of Existing Documents in Storage</t>
  </si>
  <si>
    <t>245L × 330W × 110D or similar can hold the content of 2 lever arch files</t>
  </si>
  <si>
    <t>260L × 365W × 110D or similar can hold the content of 2 lever arch files</t>
  </si>
  <si>
    <t>245L × 330W × 215D or similar can hold the contents of 4 lever arch files</t>
  </si>
  <si>
    <t>260L × 365W × 215D or similar can hold the contents of 4 lever arch files</t>
  </si>
  <si>
    <t>Folio Archive Container</t>
  </si>
  <si>
    <t>435L × 340W × 250D or similar suitable for A3 and A4 storage -  can hold the contents of 6-7 Lever Arch Files on Backing Boards</t>
  </si>
  <si>
    <t>435L × 340W × 250D or similar suitable for A3 and A4 storage -  can hold 5 × Lever Arch Files or the contents of 6-7 Lever Arch Files on Backing Boards</t>
  </si>
  <si>
    <t>A4 Archive Box with flip lid or similar</t>
  </si>
  <si>
    <t>Folio Archive Box with flip lid or similar</t>
  </si>
  <si>
    <t>Large Off Site Storage Box with lid</t>
  </si>
  <si>
    <t>Mega Storage Box with lid</t>
  </si>
  <si>
    <t>Lever Arch Document Storage Box with lid</t>
  </si>
  <si>
    <t>460L × 340W × 285D or similar can hold 5 × Lever Arch Files or 2 × A4 Archive Containers - suitable for A4 and A3</t>
  </si>
  <si>
    <t>Jumbo Document Storage Box with lid</t>
  </si>
  <si>
    <t>460L × 340W × 250D or similar - can hold 6 × Archive Files orcontents of 8-10 Lever Arch Files on Backing Boards</t>
  </si>
  <si>
    <t>Storage Lever Arch Document Storage Box</t>
  </si>
  <si>
    <t>Storage Jumbo Document Storage Box</t>
  </si>
  <si>
    <t>per item</t>
  </si>
  <si>
    <t>User access to Bidder Online System</t>
  </si>
  <si>
    <t>Digital Scanning - including encryption, backup, password protection, identity and access management</t>
  </si>
  <si>
    <t>per bin</t>
  </si>
  <si>
    <t>per item or per GB</t>
  </si>
  <si>
    <t>Services Existing Stored Records</t>
  </si>
  <si>
    <t>Once off Relocation of Existing Stored Records</t>
  </si>
  <si>
    <t>Stationery - New Service Requests</t>
  </si>
  <si>
    <t>Customer Management Services</t>
  </si>
  <si>
    <t>Monthly Management Fee</t>
  </si>
  <si>
    <t>per contract</t>
  </si>
  <si>
    <t>(within 50km Radius of large Metro)</t>
  </si>
  <si>
    <t>per box &gt;10</t>
  </si>
  <si>
    <t>New box collection</t>
  </si>
  <si>
    <t>Collection Handling Fee</t>
  </si>
  <si>
    <t>Location Handling fee</t>
  </si>
  <si>
    <t>Packing (per box)</t>
  </si>
  <si>
    <t>Packing (per hour)</t>
  </si>
  <si>
    <t>Packing Minimum Charge (&lt;20 boxes)</t>
  </si>
  <si>
    <t>Data Entry - per line/box</t>
  </si>
  <si>
    <t>per line/box</t>
  </si>
  <si>
    <t>Monthly Meetings, Weekly and Monthly Reporting and Invoicing</t>
  </si>
  <si>
    <t>TOTAL ONCE OFF RELOCATION OF EXISTING STORED DOCUMENTS - ONLY IN YEAR 1</t>
  </si>
  <si>
    <t>Unit price Year 1</t>
  </si>
  <si>
    <t>Total Year 1</t>
  </si>
  <si>
    <t>Total Year 2</t>
  </si>
  <si>
    <t>Unit Price Year 1</t>
  </si>
  <si>
    <t>Total Year 3</t>
  </si>
  <si>
    <t>Total Year 4</t>
  </si>
  <si>
    <t>Total Year 5</t>
  </si>
  <si>
    <t>Total 60 Months</t>
  </si>
  <si>
    <t>Unit price Year 2</t>
  </si>
  <si>
    <t>Unit price Year 3</t>
  </si>
  <si>
    <t>Unit price Year 4</t>
  </si>
  <si>
    <t>Unit price Year 5</t>
  </si>
  <si>
    <t>Estimated Average Monthly Quantity Year 3</t>
  </si>
  <si>
    <t>Estimated Average Monthly Quantity Year 5</t>
  </si>
  <si>
    <t>Estimated Average Monthly Quantity Year 4</t>
  </si>
  <si>
    <t>Estimated Average Monthly Quantity Year 2</t>
  </si>
  <si>
    <t>Estimated Average Monthly Quantity Year 1</t>
  </si>
  <si>
    <t>TOTAL 60 MONTHS ALL SERVICES</t>
  </si>
  <si>
    <t>TOTAL YEAR 1</t>
  </si>
  <si>
    <t>TOTAL YEAR 2</t>
  </si>
  <si>
    <t>TOTAL YEAR 3</t>
  </si>
  <si>
    <t>TOTAL YEAR 4</t>
  </si>
  <si>
    <t>TOTAL YEAR 5</t>
  </si>
  <si>
    <t>TOTAL 60 MONTHS</t>
  </si>
  <si>
    <t>For the relocation of records currently in service:</t>
  </si>
  <si>
    <t>Records Management: Handling, transport, services and stationery for new and ad hoc requests</t>
  </si>
  <si>
    <t>TOTAL MONTHLY RECURRING CHARGES 60 MONTHS</t>
  </si>
  <si>
    <t>TOTAL ESTIMATED NEW REQUESTS 60 MONTHS</t>
  </si>
  <si>
    <t>Destruction Services</t>
  </si>
  <si>
    <t>For monthly recurring services:</t>
  </si>
  <si>
    <t>Complete the unit prices in Column F, lines 5 to 9</t>
  </si>
  <si>
    <t>For new requests, imaging and other ad hoc services:</t>
  </si>
  <si>
    <t>ADDITIONAL SERVICES MAY BE ADDED AND PRICED BUT WILL NOT BE CONSIDERED DURING THE ADJUDICATION OF THIS CONTRACT</t>
  </si>
  <si>
    <t>unlimited</t>
  </si>
  <si>
    <t>User access - unlimited usage (otherwise specified)</t>
  </si>
  <si>
    <t>Disengagement fee at end of contract</t>
  </si>
  <si>
    <t>Disengagement plan and fee</t>
  </si>
  <si>
    <t>flat fee</t>
  </si>
  <si>
    <t>On-site Storage Solution</t>
  </si>
  <si>
    <t>On-site solution</t>
  </si>
  <si>
    <t>per installation</t>
  </si>
  <si>
    <t>Lazer Disk storage</t>
  </si>
  <si>
    <t>per month</t>
  </si>
  <si>
    <t>Info stored on disks</t>
  </si>
  <si>
    <t>Per box relocated</t>
  </si>
  <si>
    <t>included in scanning price</t>
  </si>
  <si>
    <t>The total for this section will calculate in Z10</t>
  </si>
  <si>
    <t>Complete the unit prices in Columns F, J, N, R and V, lines 13 to 17</t>
  </si>
  <si>
    <t>The total for this section will calculate in Z18</t>
  </si>
  <si>
    <t>Complete the unit prices in Columns F, J, N, R and V, lines 21-29, 32-41, 45-51, 54, 57-63, 66-73, 76, 79, 86-87, 93, 96-97, 100, 103</t>
  </si>
  <si>
    <t>The total for this section will calculate in Z105</t>
  </si>
  <si>
    <t>THE TOTAL CONTRACT VALUE FOR A PERIOD OF 60 MONTHS IS INDICATED IN Z110 AND WILL CALCULATE AS YOU COMPLETE ABOVE UNIT PRICES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</si>
</sst>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R&quot;#,##0.00;[Red]\-&quot;R&quot;#,##0.00"/>
    <numFmt numFmtId="44" formatCode="_-&quot;R&quot;* #,##0.00_-;\-&quot;R&quot;* #,##0.00_-;_-&quot;R&quot;* &quot;-&quot;??_-;_-@_-"/>
    <numFmt numFmtId="43" formatCode="_-* #,##0.00_-;\-* #,##0.00_-;_-* &quot;-&quot;??_-;_-@_-"/>
    <numFmt numFmtId="167" formatCode="_-* #,##0.0_-;\-* #,##0.0_-;_-* &quot;-&quot;??_-;_-@_-"/>
    <numFmt numFmtId="168" formatCode="_-* #,##0_-;\-* #,##0_-;_-* &quot;-&quot;??_-;_-@_-"/>
  </numFmts>
  <fonts count="22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b/>
      <sz val="10"/>
      <color theme="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9"/>
      <color indexed="9"/>
      <name val="Calibri"/>
      <family val="2"/>
      <scheme val="minor"/>
    </font>
    <font>
      <b/>
      <sz val="10"/>
      <color indexed="9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800000"/>
      <name val="Calibri"/>
      <family val="2"/>
      <scheme val="minor"/>
    </font>
    <font>
      <sz val="11"/>
      <color rgb="FF71777D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u/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9">
    <xf numFmtId="0" fontId="0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</cellStyleXfs>
  <cellXfs count="128">
    <xf numFmtId="0" fontId="0" fillId="0" borderId="0" xfId="0"/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Alignment="1">
      <alignment vertical="top" wrapText="1"/>
    </xf>
    <xf numFmtId="0" fontId="10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11" fillId="0" borderId="0" xfId="0" applyFont="1"/>
    <xf numFmtId="0" fontId="11" fillId="2" borderId="0" xfId="0" applyFont="1" applyFill="1" applyAlignment="1">
      <alignment horizontal="right"/>
    </xf>
    <xf numFmtId="0" fontId="11" fillId="2" borderId="0" xfId="0" applyFont="1" applyFill="1"/>
    <xf numFmtId="0" fontId="5" fillId="2" borderId="0" xfId="0" applyFont="1" applyFill="1"/>
    <xf numFmtId="0" fontId="13" fillId="2" borderId="0" xfId="0" applyFont="1" applyFill="1" applyAlignment="1">
      <alignment horizontal="centerContinuous" vertical="center"/>
    </xf>
    <xf numFmtId="0" fontId="5" fillId="2" borderId="0" xfId="0" applyFont="1" applyFill="1" applyAlignment="1">
      <alignment wrapText="1"/>
    </xf>
    <xf numFmtId="0" fontId="5" fillId="2" borderId="0" xfId="0" applyFont="1" applyFill="1" applyAlignment="1">
      <alignment horizontal="right"/>
    </xf>
    <xf numFmtId="0" fontId="5" fillId="0" borderId="0" xfId="0" applyFont="1" applyAlignment="1">
      <alignment vertical="center"/>
    </xf>
    <xf numFmtId="0" fontId="5" fillId="2" borderId="0" xfId="0" applyFont="1" applyFill="1" applyAlignment="1">
      <alignment horizontal="right" vertical="center"/>
    </xf>
    <xf numFmtId="0" fontId="5" fillId="2" borderId="0" xfId="0" applyFont="1" applyFill="1" applyAlignment="1">
      <alignment vertical="center"/>
    </xf>
    <xf numFmtId="0" fontId="14" fillId="2" borderId="0" xfId="0" applyFont="1" applyFill="1" applyAlignment="1">
      <alignment horizontal="left"/>
    </xf>
    <xf numFmtId="0" fontId="15" fillId="2" borderId="0" xfId="0" applyFont="1" applyFill="1"/>
    <xf numFmtId="0" fontId="5" fillId="0" borderId="0" xfId="0" applyFont="1"/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44" fontId="5" fillId="0" borderId="0" xfId="1" applyFont="1" applyAlignment="1">
      <alignment horizontal="right"/>
    </xf>
    <xf numFmtId="0" fontId="5" fillId="0" borderId="0" xfId="0" applyFont="1" applyAlignment="1">
      <alignment horizontal="left" vertical="top"/>
    </xf>
    <xf numFmtId="0" fontId="4" fillId="3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center" vertical="top" wrapText="1"/>
    </xf>
    <xf numFmtId="44" fontId="4" fillId="3" borderId="3" xfId="1" applyFont="1" applyFill="1" applyBorder="1" applyAlignment="1">
      <alignment horizontal="right" vertical="top" wrapText="1"/>
    </xf>
    <xf numFmtId="0" fontId="5" fillId="0" borderId="5" xfId="0" applyFont="1" applyBorder="1" applyAlignment="1">
      <alignment horizontal="center" vertical="center" wrapText="1"/>
    </xf>
    <xf numFmtId="44" fontId="5" fillId="6" borderId="7" xfId="1" applyFont="1" applyFill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6" fillId="0" borderId="0" xfId="0" applyFont="1"/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44" fontId="4" fillId="3" borderId="6" xfId="1" applyFont="1" applyFill="1" applyBorder="1" applyAlignment="1">
      <alignment horizontal="right" vertical="top" wrapText="1"/>
    </xf>
    <xf numFmtId="0" fontId="5" fillId="0" borderId="0" xfId="0" applyFont="1" applyFill="1"/>
    <xf numFmtId="0" fontId="17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44" fontId="5" fillId="0" borderId="1" xfId="1" applyFont="1" applyFill="1" applyBorder="1" applyAlignment="1">
      <alignment horizontal="right" vertical="center" wrapText="1"/>
    </xf>
    <xf numFmtId="44" fontId="5" fillId="0" borderId="1" xfId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 indent="1"/>
    </xf>
    <xf numFmtId="44" fontId="4" fillId="3" borderId="1" xfId="1" applyFont="1" applyFill="1" applyBorder="1" applyAlignment="1">
      <alignment horizontal="right" vertical="top" wrapText="1"/>
    </xf>
    <xf numFmtId="0" fontId="18" fillId="0" borderId="0" xfId="0" applyFont="1"/>
    <xf numFmtId="0" fontId="17" fillId="0" borderId="1" xfId="0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top"/>
    </xf>
    <xf numFmtId="0" fontId="4" fillId="0" borderId="1" xfId="0" applyFont="1" applyFill="1" applyBorder="1" applyAlignment="1">
      <alignment horizontal="center" vertical="top" wrapText="1"/>
    </xf>
    <xf numFmtId="44" fontId="4" fillId="0" borderId="0" xfId="1" applyFont="1" applyFill="1" applyBorder="1" applyAlignment="1">
      <alignment horizontal="right" vertical="top" wrapText="1"/>
    </xf>
    <xf numFmtId="44" fontId="5" fillId="0" borderId="7" xfId="1" applyFont="1" applyFill="1" applyBorder="1" applyAlignment="1">
      <alignment horizontal="right" vertical="center" wrapText="1"/>
    </xf>
    <xf numFmtId="44" fontId="5" fillId="0" borderId="4" xfId="1" applyFont="1" applyFill="1" applyBorder="1" applyAlignment="1">
      <alignment horizontal="right" vertical="center" wrapText="1"/>
    </xf>
    <xf numFmtId="44" fontId="5" fillId="0" borderId="0" xfId="0" applyNumberFormat="1" applyFont="1"/>
    <xf numFmtId="0" fontId="8" fillId="0" borderId="0" xfId="0" applyFont="1" applyAlignment="1">
      <alignment horizontal="right" vertical="center" wrapText="1"/>
    </xf>
    <xf numFmtId="44" fontId="5" fillId="0" borderId="0" xfId="1" applyFont="1" applyAlignment="1">
      <alignment horizontal="right" vertical="center"/>
    </xf>
    <xf numFmtId="0" fontId="5" fillId="0" borderId="0" xfId="0" applyFont="1" applyAlignment="1">
      <alignment horizontal="right"/>
    </xf>
    <xf numFmtId="44" fontId="4" fillId="3" borderId="4" xfId="1" applyFont="1" applyFill="1" applyBorder="1" applyAlignment="1">
      <alignment horizontal="right" vertical="top" wrapText="1"/>
    </xf>
    <xf numFmtId="0" fontId="4" fillId="3" borderId="4" xfId="0" applyFont="1" applyFill="1" applyBorder="1" applyAlignment="1">
      <alignment horizontal="right" vertical="top" wrapText="1"/>
    </xf>
    <xf numFmtId="0" fontId="4" fillId="0" borderId="1" xfId="0" applyFont="1" applyFill="1" applyBorder="1" applyAlignment="1">
      <alignment horizontal="right" vertical="top" wrapText="1"/>
    </xf>
    <xf numFmtId="0" fontId="4" fillId="0" borderId="4" xfId="0" applyFont="1" applyFill="1" applyBorder="1" applyAlignment="1">
      <alignment horizontal="right" vertical="top" wrapText="1"/>
    </xf>
    <xf numFmtId="44" fontId="4" fillId="0" borderId="8" xfId="1" applyFont="1" applyFill="1" applyBorder="1" applyAlignment="1">
      <alignment horizontal="right" vertical="top" wrapText="1"/>
    </xf>
    <xf numFmtId="44" fontId="5" fillId="7" borderId="1" xfId="1" applyFont="1" applyFill="1" applyBorder="1" applyAlignment="1">
      <alignment horizontal="right" vertical="center" wrapText="1"/>
    </xf>
    <xf numFmtId="168" fontId="6" fillId="7" borderId="1" xfId="2" applyNumberFormat="1" applyFont="1" applyFill="1" applyBorder="1" applyAlignment="1">
      <alignment horizontal="right" vertical="center"/>
    </xf>
    <xf numFmtId="0" fontId="6" fillId="7" borderId="1" xfId="0" applyFont="1" applyFill="1" applyBorder="1" applyAlignment="1">
      <alignment horizontal="right" vertical="center"/>
    </xf>
    <xf numFmtId="44" fontId="16" fillId="0" borderId="6" xfId="1" applyFont="1" applyBorder="1" applyAlignment="1">
      <alignment horizontal="right" vertical="center" wrapText="1"/>
    </xf>
    <xf numFmtId="0" fontId="16" fillId="0" borderId="6" xfId="0" applyFont="1" applyBorder="1" applyAlignment="1">
      <alignment horizontal="right" vertical="center" wrapText="1"/>
    </xf>
    <xf numFmtId="44" fontId="5" fillId="0" borderId="6" xfId="1" applyFont="1" applyBorder="1" applyAlignment="1">
      <alignment horizontal="right" vertical="center" wrapText="1"/>
    </xf>
    <xf numFmtId="168" fontId="6" fillId="0" borderId="1" xfId="2" applyNumberFormat="1" applyFont="1" applyBorder="1" applyAlignment="1">
      <alignment horizontal="right" vertical="center"/>
    </xf>
    <xf numFmtId="0" fontId="5" fillId="0" borderId="1" xfId="0" applyFont="1" applyFill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44" fontId="5" fillId="0" borderId="1" xfId="1" applyFont="1" applyBorder="1" applyAlignment="1">
      <alignment horizontal="right" vertical="center" wrapText="1" indent="1"/>
    </xf>
    <xf numFmtId="44" fontId="17" fillId="0" borderId="1" xfId="1" applyFont="1" applyBorder="1" applyAlignment="1">
      <alignment horizontal="right" vertical="center" wrapText="1"/>
    </xf>
    <xf numFmtId="0" fontId="17" fillId="0" borderId="1" xfId="0" applyFont="1" applyBorder="1" applyAlignment="1">
      <alignment horizontal="right" vertical="center" wrapText="1"/>
    </xf>
    <xf numFmtId="168" fontId="5" fillId="0" borderId="0" xfId="2" applyNumberFormat="1" applyFont="1" applyAlignment="1">
      <alignment horizontal="right"/>
    </xf>
    <xf numFmtId="44" fontId="5" fillId="0" borderId="1" xfId="1" applyFont="1" applyFill="1" applyBorder="1" applyAlignment="1">
      <alignment horizontal="right" vertical="center" wrapText="1" indent="1"/>
    </xf>
    <xf numFmtId="167" fontId="6" fillId="0" borderId="1" xfId="2" applyNumberFormat="1" applyFont="1" applyBorder="1" applyAlignment="1">
      <alignment horizontal="right" vertical="center"/>
    </xf>
    <xf numFmtId="0" fontId="20" fillId="0" borderId="9" xfId="0" applyFont="1" applyBorder="1"/>
    <xf numFmtId="0" fontId="20" fillId="0" borderId="10" xfId="0" applyFont="1" applyBorder="1"/>
    <xf numFmtId="44" fontId="20" fillId="0" borderId="10" xfId="1" applyFont="1" applyBorder="1" applyAlignment="1">
      <alignment horizontal="right"/>
    </xf>
    <xf numFmtId="0" fontId="20" fillId="0" borderId="10" xfId="0" applyFont="1" applyBorder="1" applyAlignment="1">
      <alignment horizontal="right"/>
    </xf>
    <xf numFmtId="44" fontId="20" fillId="4" borderId="11" xfId="1" applyFont="1" applyFill="1" applyBorder="1" applyAlignment="1">
      <alignment horizontal="right"/>
    </xf>
    <xf numFmtId="44" fontId="20" fillId="4" borderId="12" xfId="1" applyFont="1" applyFill="1" applyBorder="1" applyAlignment="1">
      <alignment horizontal="right"/>
    </xf>
    <xf numFmtId="44" fontId="20" fillId="4" borderId="2" xfId="1" applyFont="1" applyFill="1" applyBorder="1" applyAlignment="1">
      <alignment horizontal="right"/>
    </xf>
    <xf numFmtId="44" fontId="5" fillId="0" borderId="13" xfId="1" applyFont="1" applyBorder="1" applyAlignment="1">
      <alignment horizontal="right"/>
    </xf>
    <xf numFmtId="44" fontId="20" fillId="8" borderId="2" xfId="1" applyFont="1" applyFill="1" applyBorder="1" applyAlignment="1">
      <alignment horizontal="right" vertical="center" wrapText="1"/>
    </xf>
    <xf numFmtId="0" fontId="5" fillId="0" borderId="5" xfId="0" applyFont="1" applyFill="1" applyBorder="1" applyAlignment="1">
      <alignment horizontal="center" vertical="center" wrapText="1"/>
    </xf>
    <xf numFmtId="44" fontId="5" fillId="0" borderId="0" xfId="1" applyFont="1" applyFill="1" applyBorder="1" applyAlignment="1">
      <alignment horizontal="right" vertical="center" wrapText="1"/>
    </xf>
    <xf numFmtId="168" fontId="6" fillId="0" borderId="4" xfId="2" applyNumberFormat="1" applyFont="1" applyFill="1" applyBorder="1" applyAlignment="1">
      <alignment horizontal="right" vertical="center"/>
    </xf>
    <xf numFmtId="44" fontId="5" fillId="0" borderId="14" xfId="1" applyFont="1" applyFill="1" applyBorder="1" applyAlignment="1">
      <alignment horizontal="right" vertical="center" wrapText="1"/>
    </xf>
    <xf numFmtId="0" fontId="19" fillId="0" borderId="0" xfId="0" applyFont="1"/>
    <xf numFmtId="0" fontId="19" fillId="0" borderId="1" xfId="0" applyFont="1" applyBorder="1" applyAlignment="1">
      <alignment horizontal="left" vertical="center"/>
    </xf>
    <xf numFmtId="0" fontId="15" fillId="2" borderId="0" xfId="0" applyFont="1" applyFill="1" applyAlignment="1">
      <alignment horizontal="left"/>
    </xf>
    <xf numFmtId="0" fontId="14" fillId="2" borderId="0" xfId="0" applyFont="1" applyFill="1" applyAlignment="1">
      <alignment horizontal="left"/>
    </xf>
    <xf numFmtId="168" fontId="5" fillId="9" borderId="1" xfId="2" applyNumberFormat="1" applyFont="1" applyFill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/>
    </xf>
    <xf numFmtId="0" fontId="5" fillId="0" borderId="0" xfId="0" applyFont="1" applyFill="1" applyAlignment="1">
      <alignment horizontal="center"/>
    </xf>
    <xf numFmtId="44" fontId="5" fillId="0" borderId="0" xfId="1" applyFont="1" applyFill="1" applyAlignment="1">
      <alignment horizontal="right"/>
    </xf>
    <xf numFmtId="0" fontId="5" fillId="0" borderId="0" xfId="0" applyFont="1" applyFill="1" applyAlignment="1">
      <alignment horizontal="right"/>
    </xf>
    <xf numFmtId="44" fontId="20" fillId="0" borderId="2" xfId="1" applyFont="1" applyFill="1" applyBorder="1" applyAlignment="1">
      <alignment horizontal="right"/>
    </xf>
    <xf numFmtId="44" fontId="5" fillId="0" borderId="0" xfId="0" applyNumberFormat="1" applyFont="1" applyFill="1"/>
    <xf numFmtId="8" fontId="5" fillId="0" borderId="0" xfId="0" applyNumberFormat="1" applyFont="1" applyFill="1"/>
    <xf numFmtId="168" fontId="5" fillId="0" borderId="0" xfId="2" applyNumberFormat="1" applyFont="1" applyFill="1" applyAlignment="1">
      <alignment horizontal="right"/>
    </xf>
    <xf numFmtId="0" fontId="15" fillId="2" borderId="0" xfId="0" applyFont="1" applyFill="1" applyAlignment="1">
      <alignment horizontal="left"/>
    </xf>
    <xf numFmtId="0" fontId="7" fillId="0" borderId="0" xfId="0" applyFont="1" applyAlignment="1">
      <alignment horizontal="center" vertical="center" wrapText="1"/>
    </xf>
    <xf numFmtId="0" fontId="14" fillId="2" borderId="0" xfId="0" applyFont="1" applyFill="1" applyAlignment="1">
      <alignment horizontal="left"/>
    </xf>
    <xf numFmtId="0" fontId="12" fillId="3" borderId="0" xfId="0" applyFont="1" applyFill="1" applyAlignment="1">
      <alignment horizontal="center" vertical="center"/>
    </xf>
    <xf numFmtId="0" fontId="14" fillId="5" borderId="0" xfId="0" applyFont="1" applyFill="1" applyAlignment="1">
      <alignment horizontal="center" vertical="center"/>
    </xf>
    <xf numFmtId="0" fontId="21" fillId="2" borderId="0" xfId="0" applyFont="1" applyFill="1" applyAlignment="1">
      <alignment horizontal="left"/>
    </xf>
    <xf numFmtId="0" fontId="8" fillId="0" borderId="0" xfId="0" applyFont="1" applyAlignment="1">
      <alignment horizontal="center" vertical="center" wrapText="1"/>
    </xf>
    <xf numFmtId="168" fontId="4" fillId="3" borderId="1" xfId="2" applyNumberFormat="1" applyFont="1" applyFill="1" applyBorder="1" applyAlignment="1">
      <alignment horizontal="center" vertical="top" wrapText="1"/>
    </xf>
    <xf numFmtId="168" fontId="4" fillId="0" borderId="1" xfId="2" applyNumberFormat="1" applyFont="1" applyFill="1" applyBorder="1" applyAlignment="1">
      <alignment horizontal="center" vertical="top" wrapText="1"/>
    </xf>
    <xf numFmtId="168" fontId="5" fillId="0" borderId="5" xfId="2" applyNumberFormat="1" applyFont="1" applyBorder="1" applyAlignment="1">
      <alignment horizontal="center" vertical="center" wrapText="1"/>
    </xf>
    <xf numFmtId="168" fontId="16" fillId="0" borderId="1" xfId="2" applyNumberFormat="1" applyFont="1" applyBorder="1" applyAlignment="1">
      <alignment horizontal="center" vertical="center" wrapText="1"/>
    </xf>
    <xf numFmtId="168" fontId="4" fillId="3" borderId="1" xfId="2" applyNumberFormat="1" applyFont="1" applyFill="1" applyBorder="1" applyAlignment="1">
      <alignment horizontal="right" vertical="top" wrapText="1"/>
    </xf>
    <xf numFmtId="168" fontId="4" fillId="0" borderId="8" xfId="2" applyNumberFormat="1" applyFont="1" applyFill="1" applyBorder="1" applyAlignment="1">
      <alignment horizontal="right" vertical="top" wrapText="1"/>
    </xf>
    <xf numFmtId="168" fontId="5" fillId="0" borderId="1" xfId="2" applyNumberFormat="1" applyFont="1" applyFill="1" applyBorder="1" applyAlignment="1">
      <alignment horizontal="right" vertical="center" wrapText="1"/>
    </xf>
    <xf numFmtId="168" fontId="8" fillId="0" borderId="0" xfId="0" applyNumberFormat="1" applyFont="1" applyAlignment="1">
      <alignment horizontal="right" vertical="center" wrapText="1"/>
    </xf>
    <xf numFmtId="168" fontId="5" fillId="0" borderId="0" xfId="0" applyNumberFormat="1" applyFont="1" applyAlignment="1">
      <alignment horizontal="right"/>
    </xf>
    <xf numFmtId="168" fontId="4" fillId="3" borderId="4" xfId="0" applyNumberFormat="1" applyFont="1" applyFill="1" applyBorder="1" applyAlignment="1">
      <alignment horizontal="right" vertical="top" wrapText="1"/>
    </xf>
    <xf numFmtId="168" fontId="4" fillId="0" borderId="4" xfId="0" applyNumberFormat="1" applyFont="1" applyFill="1" applyBorder="1" applyAlignment="1">
      <alignment horizontal="right" vertical="top" wrapText="1"/>
    </xf>
    <xf numFmtId="168" fontId="6" fillId="7" borderId="1" xfId="0" applyNumberFormat="1" applyFont="1" applyFill="1" applyBorder="1" applyAlignment="1">
      <alignment horizontal="right" vertical="center"/>
    </xf>
    <xf numFmtId="168" fontId="16" fillId="0" borderId="6" xfId="0" applyNumberFormat="1" applyFont="1" applyBorder="1" applyAlignment="1">
      <alignment horizontal="right" vertical="center" wrapText="1"/>
    </xf>
    <xf numFmtId="168" fontId="5" fillId="0" borderId="1" xfId="0" applyNumberFormat="1" applyFont="1" applyFill="1" applyBorder="1" applyAlignment="1">
      <alignment horizontal="right" vertical="center" wrapText="1"/>
    </xf>
    <xf numFmtId="168" fontId="5" fillId="0" borderId="1" xfId="0" applyNumberFormat="1" applyFont="1" applyBorder="1" applyAlignment="1">
      <alignment horizontal="right" vertical="center" wrapText="1"/>
    </xf>
    <xf numFmtId="168" fontId="17" fillId="0" borderId="1" xfId="0" applyNumberFormat="1" applyFont="1" applyBorder="1" applyAlignment="1">
      <alignment horizontal="right" vertical="center" wrapText="1"/>
    </xf>
    <xf numFmtId="168" fontId="20" fillId="0" borderId="10" xfId="0" applyNumberFormat="1" applyFont="1" applyBorder="1" applyAlignment="1">
      <alignment horizontal="right"/>
    </xf>
    <xf numFmtId="168" fontId="5" fillId="0" borderId="0" xfId="0" applyNumberFormat="1" applyFont="1" applyFill="1" applyAlignment="1">
      <alignment horizontal="right"/>
    </xf>
  </cellXfs>
  <cellStyles count="9">
    <cellStyle name="Comma" xfId="2" builtinId="3"/>
    <cellStyle name="Currency" xfId="1" builtinId="4"/>
    <cellStyle name="Currency 2" xfId="8" xr:uid="{E545548C-88BE-4389-B38F-6F15F58B3B84}"/>
    <cellStyle name="Normal" xfId="0" builtinId="0"/>
    <cellStyle name="Normal 2" xfId="3" xr:uid="{D546B2E9-978D-4FE4-839C-8D431C1CA30D}"/>
    <cellStyle name="Normal 7" xfId="5" xr:uid="{1F8833EC-6BA7-47C8-875F-7E224F8F1EA0}"/>
    <cellStyle name="Normal 7 3" xfId="7" xr:uid="{DCFB974A-DA8B-40A7-90F8-7443FF39AD27}"/>
    <cellStyle name="Normal 9" xfId="4" xr:uid="{3E5A0D0A-5D72-4346-9434-F6076BCA6AEB}"/>
    <cellStyle name="Normal 9 3" xfId="6" xr:uid="{491D7BD0-5F68-473B-9947-0DC7E3FC652C}"/>
  </cellStyles>
  <dxfs count="0"/>
  <tableStyles count="0" defaultTableStyle="TableStyleMedium2" defaultPivotStyle="PivotStyleLight16"/>
  <colors>
    <mruColors>
      <color rgb="FFCCFF66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8447941</xdr:colOff>
      <xdr:row>0</xdr:row>
      <xdr:rowOff>51289</xdr:rowOff>
    </xdr:from>
    <xdr:ext cx="615462" cy="498231"/>
    <xdr:pic>
      <xdr:nvPicPr>
        <xdr:cNvPr id="2" name="Picture 1" descr="cid:image001.gif@01D30B72.46646C00">
          <a:extLst>
            <a:ext uri="{FF2B5EF4-FFF2-40B4-BE49-F238E27FC236}">
              <a16:creationId xmlns:a16="http://schemas.microsoft.com/office/drawing/2014/main" id="{877DAC08-1571-4C1A-B359-EC3FCA4DE9EB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25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191" y="51289"/>
          <a:ext cx="615462" cy="498231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742216</xdr:colOff>
      <xdr:row>0</xdr:row>
      <xdr:rowOff>85725</xdr:rowOff>
    </xdr:from>
    <xdr:ext cx="615462" cy="498231"/>
    <xdr:pic>
      <xdr:nvPicPr>
        <xdr:cNvPr id="2" name="Picture 1" descr="cid:image001.gif@01D30B72.46646C00">
          <a:extLst>
            <a:ext uri="{FF2B5EF4-FFF2-40B4-BE49-F238E27FC236}">
              <a16:creationId xmlns:a16="http://schemas.microsoft.com/office/drawing/2014/main" id="{190A4B50-FA06-448E-A9EF-8B13BF7AC27A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25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9466" y="85725"/>
          <a:ext cx="615462" cy="498231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170B4-705E-408C-BA04-46B875D2DA4F}">
  <sheetPr>
    <pageSetUpPr fitToPage="1"/>
  </sheetPr>
  <dimension ref="A1:AV168"/>
  <sheetViews>
    <sheetView showGridLines="0" topLeftCell="A5" zoomScale="130" zoomScaleNormal="130" zoomScaleSheetLayoutView="100" workbookViewId="0">
      <selection activeCell="B19" sqref="B19:C19"/>
    </sheetView>
  </sheetViews>
  <sheetFormatPr defaultColWidth="9.140625" defaultRowHeight="12.75" x14ac:dyDescent="0.2"/>
  <cols>
    <col min="1" max="1" width="1" style="21" customWidth="1"/>
    <col min="2" max="2" width="2" style="21" customWidth="1"/>
    <col min="3" max="3" width="95" style="21" customWidth="1"/>
    <col min="4" max="4" width="9.5703125" style="12" customWidth="1"/>
    <col min="5" max="48" width="9.140625" style="12"/>
    <col min="49" max="16384" width="9.140625" style="21"/>
  </cols>
  <sheetData>
    <row r="1" spans="1:48" s="8" customFormat="1" ht="46.5" customHeight="1" x14ac:dyDescent="0.2">
      <c r="A1" s="104" t="s">
        <v>3</v>
      </c>
      <c r="B1" s="104"/>
      <c r="C1" s="104"/>
      <c r="D1" s="6"/>
      <c r="E1" s="6"/>
      <c r="F1" s="7"/>
      <c r="G1" s="7"/>
    </row>
    <row r="2" spans="1:48" s="9" customFormat="1" ht="13.5" customHeight="1" x14ac:dyDescent="0.35">
      <c r="B2" s="106" t="s">
        <v>1</v>
      </c>
      <c r="C2" s="106"/>
      <c r="D2" s="106"/>
      <c r="E2" s="10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</row>
    <row r="3" spans="1:48" s="12" customFormat="1" ht="13.5" customHeight="1" x14ac:dyDescent="0.2">
      <c r="B3" s="13"/>
      <c r="D3" s="14"/>
      <c r="E3" s="15"/>
    </row>
    <row r="4" spans="1:48" s="16" customFormat="1" ht="13.5" customHeight="1" x14ac:dyDescent="0.2">
      <c r="B4" s="107" t="s">
        <v>0</v>
      </c>
      <c r="C4" s="107"/>
      <c r="D4" s="107"/>
      <c r="E4" s="17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</row>
    <row r="5" spans="1:48" s="12" customFormat="1" ht="13.5" customHeight="1" x14ac:dyDescent="0.2">
      <c r="B5" s="108" t="s">
        <v>146</v>
      </c>
      <c r="C5" s="108"/>
      <c r="D5" s="108"/>
    </row>
    <row r="6" spans="1:48" s="12" customFormat="1" ht="13.5" customHeight="1" x14ac:dyDescent="0.2">
      <c r="B6" s="103" t="s">
        <v>152</v>
      </c>
      <c r="C6" s="103"/>
      <c r="D6" s="103"/>
    </row>
    <row r="7" spans="1:48" s="12" customFormat="1" ht="13.5" customHeight="1" x14ac:dyDescent="0.2">
      <c r="B7" s="103" t="s">
        <v>168</v>
      </c>
      <c r="C7" s="103"/>
    </row>
    <row r="8" spans="1:48" s="12" customFormat="1" ht="13.5" customHeight="1" x14ac:dyDescent="0.2">
      <c r="B8" s="92"/>
      <c r="C8" s="92"/>
    </row>
    <row r="9" spans="1:48" s="12" customFormat="1" ht="13.5" customHeight="1" x14ac:dyDescent="0.2">
      <c r="B9" s="108" t="s">
        <v>151</v>
      </c>
      <c r="C9" s="108"/>
      <c r="D9" s="108"/>
    </row>
    <row r="10" spans="1:48" s="12" customFormat="1" ht="13.5" customHeight="1" x14ac:dyDescent="0.2">
      <c r="B10" s="103" t="s">
        <v>169</v>
      </c>
      <c r="C10" s="103"/>
      <c r="D10" s="103"/>
    </row>
    <row r="11" spans="1:48" s="12" customFormat="1" ht="13.5" customHeight="1" x14ac:dyDescent="0.2">
      <c r="B11" s="103" t="s">
        <v>170</v>
      </c>
      <c r="C11" s="103"/>
    </row>
    <row r="12" spans="1:48" s="12" customFormat="1" ht="13.5" customHeight="1" x14ac:dyDescent="0.2">
      <c r="B12" s="92"/>
      <c r="C12" s="92"/>
    </row>
    <row r="13" spans="1:48" s="12" customFormat="1" ht="13.5" customHeight="1" x14ac:dyDescent="0.2">
      <c r="B13" s="108" t="s">
        <v>153</v>
      </c>
      <c r="C13" s="108"/>
      <c r="D13" s="108"/>
    </row>
    <row r="14" spans="1:48" s="12" customFormat="1" ht="13.5" customHeight="1" x14ac:dyDescent="0.2">
      <c r="B14" s="103" t="s">
        <v>171</v>
      </c>
      <c r="C14" s="103"/>
      <c r="D14" s="103"/>
    </row>
    <row r="15" spans="1:48" s="12" customFormat="1" ht="13.5" customHeight="1" x14ac:dyDescent="0.2">
      <c r="B15" s="103" t="s">
        <v>172</v>
      </c>
      <c r="C15" s="103"/>
    </row>
    <row r="16" spans="1:48" s="12" customFormat="1" ht="13.5" customHeight="1" x14ac:dyDescent="0.2">
      <c r="B16" s="92"/>
      <c r="C16" s="92"/>
    </row>
    <row r="17" spans="2:3" s="12" customFormat="1" ht="13.5" customHeight="1" x14ac:dyDescent="0.2">
      <c r="B17" s="19" t="s">
        <v>173</v>
      </c>
      <c r="C17" s="20"/>
    </row>
    <row r="18" spans="2:3" s="12" customFormat="1" ht="13.5" customHeight="1" x14ac:dyDescent="0.2">
      <c r="B18" s="93"/>
      <c r="C18" s="20"/>
    </row>
    <row r="19" spans="2:3" s="12" customFormat="1" ht="13.5" customHeight="1" x14ac:dyDescent="0.2">
      <c r="B19" s="105" t="s">
        <v>154</v>
      </c>
      <c r="C19" s="105"/>
    </row>
    <row r="20" spans="2:3" s="12" customFormat="1" ht="13.5" customHeight="1" x14ac:dyDescent="0.2">
      <c r="B20" s="103"/>
      <c r="C20" s="103"/>
    </row>
    <row r="21" spans="2:3" s="12" customFormat="1" ht="13.5" customHeight="1" x14ac:dyDescent="0.2">
      <c r="B21" s="19"/>
      <c r="C21" s="20"/>
    </row>
    <row r="22" spans="2:3" s="12" customFormat="1" ht="13.5" customHeight="1" x14ac:dyDescent="0.2">
      <c r="B22" s="105"/>
      <c r="C22" s="105"/>
    </row>
    <row r="23" spans="2:3" s="12" customFormat="1" ht="13.5" customHeight="1" x14ac:dyDescent="0.2">
      <c r="B23" s="103"/>
      <c r="C23" s="103"/>
    </row>
    <row r="24" spans="2:3" s="12" customFormat="1" ht="13.5" customHeight="1" x14ac:dyDescent="0.2">
      <c r="B24" s="20"/>
      <c r="C24" s="20"/>
    </row>
    <row r="25" spans="2:3" s="12" customFormat="1" ht="13.5" customHeight="1" x14ac:dyDescent="0.2">
      <c r="B25" s="20"/>
      <c r="C25" s="20"/>
    </row>
    <row r="26" spans="2:3" s="12" customFormat="1" ht="13.5" customHeight="1" x14ac:dyDescent="0.2">
      <c r="B26" s="20"/>
      <c r="C26" s="20"/>
    </row>
    <row r="27" spans="2:3" s="12" customFormat="1" ht="13.5" customHeight="1" x14ac:dyDescent="0.2">
      <c r="B27" s="20"/>
      <c r="C27" s="20"/>
    </row>
    <row r="28" spans="2:3" s="12" customFormat="1" ht="13.5" customHeight="1" x14ac:dyDescent="0.2">
      <c r="B28" s="20"/>
      <c r="C28" s="20"/>
    </row>
    <row r="29" spans="2:3" s="12" customFormat="1" ht="13.5" customHeight="1" x14ac:dyDescent="0.2">
      <c r="B29" s="20"/>
      <c r="C29" s="20"/>
    </row>
    <row r="30" spans="2:3" s="12" customFormat="1" ht="13.5" customHeight="1" x14ac:dyDescent="0.2">
      <c r="B30" s="20"/>
      <c r="C30" s="20"/>
    </row>
    <row r="31" spans="2:3" s="12" customFormat="1" ht="13.5" customHeight="1" x14ac:dyDescent="0.2">
      <c r="B31" s="20"/>
      <c r="C31" s="20"/>
    </row>
    <row r="32" spans="2:3" s="12" customFormat="1" ht="13.5" customHeight="1" x14ac:dyDescent="0.2">
      <c r="B32" s="20"/>
      <c r="C32" s="20"/>
    </row>
    <row r="33" spans="2:3" s="12" customFormat="1" ht="13.5" customHeight="1" x14ac:dyDescent="0.2">
      <c r="B33" s="20"/>
      <c r="C33" s="20"/>
    </row>
    <row r="34" spans="2:3" s="12" customFormat="1" ht="13.5" customHeight="1" x14ac:dyDescent="0.2">
      <c r="B34" s="20"/>
      <c r="C34" s="20"/>
    </row>
    <row r="35" spans="2:3" s="12" customFormat="1" ht="13.5" customHeight="1" x14ac:dyDescent="0.2">
      <c r="B35" s="20"/>
      <c r="C35" s="20"/>
    </row>
    <row r="36" spans="2:3" s="12" customFormat="1" ht="13.5" customHeight="1" x14ac:dyDescent="0.2">
      <c r="B36" s="20"/>
      <c r="C36" s="20"/>
    </row>
    <row r="37" spans="2:3" s="12" customFormat="1" ht="13.5" customHeight="1" x14ac:dyDescent="0.2">
      <c r="B37" s="20"/>
      <c r="C37" s="20"/>
    </row>
    <row r="38" spans="2:3" s="12" customFormat="1" ht="13.5" customHeight="1" x14ac:dyDescent="0.2">
      <c r="B38" s="20"/>
      <c r="C38" s="20"/>
    </row>
    <row r="39" spans="2:3" s="12" customFormat="1" ht="13.5" customHeight="1" x14ac:dyDescent="0.2">
      <c r="B39" s="20"/>
      <c r="C39" s="20"/>
    </row>
    <row r="40" spans="2:3" s="12" customFormat="1" ht="13.5" customHeight="1" x14ac:dyDescent="0.2">
      <c r="B40" s="20"/>
      <c r="C40" s="20"/>
    </row>
    <row r="41" spans="2:3" s="12" customFormat="1" ht="13.5" customHeight="1" x14ac:dyDescent="0.2">
      <c r="B41" s="20"/>
      <c r="C41" s="20"/>
    </row>
    <row r="42" spans="2:3" s="12" customFormat="1" ht="13.5" customHeight="1" x14ac:dyDescent="0.2">
      <c r="B42" s="20"/>
      <c r="C42" s="20"/>
    </row>
    <row r="43" spans="2:3" s="12" customFormat="1" ht="13.5" customHeight="1" x14ac:dyDescent="0.2">
      <c r="B43" s="20"/>
      <c r="C43" s="20"/>
    </row>
    <row r="44" spans="2:3" s="12" customFormat="1" ht="13.5" customHeight="1" x14ac:dyDescent="0.2">
      <c r="B44" s="20"/>
      <c r="C44" s="20"/>
    </row>
    <row r="45" spans="2:3" s="12" customFormat="1" ht="13.5" customHeight="1" x14ac:dyDescent="0.2">
      <c r="B45" s="20"/>
      <c r="C45" s="20"/>
    </row>
    <row r="46" spans="2:3" s="12" customFormat="1" ht="13.5" customHeight="1" x14ac:dyDescent="0.2">
      <c r="B46" s="20"/>
      <c r="C46" s="20"/>
    </row>
    <row r="47" spans="2:3" s="12" customFormat="1" ht="13.5" customHeight="1" x14ac:dyDescent="0.2">
      <c r="B47" s="20"/>
      <c r="C47" s="20"/>
    </row>
    <row r="48" spans="2:3" s="12" customFormat="1" ht="13.5" customHeight="1" x14ac:dyDescent="0.2">
      <c r="B48" s="20"/>
      <c r="C48" s="20"/>
    </row>
    <row r="49" spans="2:3" s="12" customFormat="1" ht="13.5" customHeight="1" x14ac:dyDescent="0.2">
      <c r="B49" s="20"/>
      <c r="C49" s="20"/>
    </row>
    <row r="50" spans="2:3" s="12" customFormat="1" x14ac:dyDescent="0.2">
      <c r="B50" s="20"/>
      <c r="C50" s="20"/>
    </row>
    <row r="51" spans="2:3" s="12" customFormat="1" x14ac:dyDescent="0.2">
      <c r="B51" s="20"/>
      <c r="C51" s="20"/>
    </row>
    <row r="52" spans="2:3" s="12" customFormat="1" x14ac:dyDescent="0.2">
      <c r="B52" s="20"/>
      <c r="C52" s="20"/>
    </row>
    <row r="53" spans="2:3" s="12" customFormat="1" x14ac:dyDescent="0.2">
      <c r="B53" s="20"/>
      <c r="C53" s="20"/>
    </row>
    <row r="54" spans="2:3" s="12" customFormat="1" x14ac:dyDescent="0.2">
      <c r="B54" s="20"/>
      <c r="C54" s="20"/>
    </row>
    <row r="55" spans="2:3" s="12" customFormat="1" x14ac:dyDescent="0.2"/>
    <row r="56" spans="2:3" s="12" customFormat="1" x14ac:dyDescent="0.2"/>
    <row r="57" spans="2:3" s="12" customFormat="1" x14ac:dyDescent="0.2"/>
    <row r="58" spans="2:3" s="12" customFormat="1" x14ac:dyDescent="0.2"/>
    <row r="59" spans="2:3" s="12" customFormat="1" x14ac:dyDescent="0.2"/>
    <row r="60" spans="2:3" s="12" customFormat="1" x14ac:dyDescent="0.2"/>
    <row r="61" spans="2:3" s="12" customFormat="1" x14ac:dyDescent="0.2"/>
    <row r="62" spans="2:3" s="12" customFormat="1" x14ac:dyDescent="0.2"/>
    <row r="63" spans="2:3" s="12" customFormat="1" x14ac:dyDescent="0.2"/>
    <row r="64" spans="2:3" s="12" customFormat="1" x14ac:dyDescent="0.2"/>
    <row r="65" s="12" customFormat="1" x14ac:dyDescent="0.2"/>
    <row r="66" s="12" customFormat="1" x14ac:dyDescent="0.2"/>
    <row r="67" s="12" customFormat="1" x14ac:dyDescent="0.2"/>
    <row r="68" s="12" customFormat="1" x14ac:dyDescent="0.2"/>
    <row r="69" s="12" customFormat="1" x14ac:dyDescent="0.2"/>
    <row r="70" s="12" customFormat="1" x14ac:dyDescent="0.2"/>
    <row r="71" s="12" customFormat="1" x14ac:dyDescent="0.2"/>
    <row r="72" s="12" customFormat="1" x14ac:dyDescent="0.2"/>
    <row r="73" s="12" customFormat="1" x14ac:dyDescent="0.2"/>
    <row r="74" s="12" customFormat="1" x14ac:dyDescent="0.2"/>
    <row r="75" s="12" customFormat="1" x14ac:dyDescent="0.2"/>
    <row r="76" s="12" customFormat="1" x14ac:dyDescent="0.2"/>
    <row r="77" s="12" customFormat="1" x14ac:dyDescent="0.2"/>
    <row r="78" s="12" customFormat="1" x14ac:dyDescent="0.2"/>
    <row r="79" s="12" customFormat="1" x14ac:dyDescent="0.2"/>
    <row r="80" s="12" customFormat="1" x14ac:dyDescent="0.2"/>
    <row r="81" s="12" customFormat="1" x14ac:dyDescent="0.2"/>
    <row r="82" s="12" customFormat="1" x14ac:dyDescent="0.2"/>
    <row r="83" s="12" customFormat="1" x14ac:dyDescent="0.2"/>
    <row r="84" s="12" customFormat="1" x14ac:dyDescent="0.2"/>
    <row r="85" s="12" customFormat="1" x14ac:dyDescent="0.2"/>
    <row r="86" s="12" customFormat="1" x14ac:dyDescent="0.2"/>
    <row r="87" s="12" customFormat="1" x14ac:dyDescent="0.2"/>
    <row r="88" s="12" customFormat="1" x14ac:dyDescent="0.2"/>
    <row r="89" s="12" customFormat="1" x14ac:dyDescent="0.2"/>
    <row r="90" s="12" customFormat="1" x14ac:dyDescent="0.2"/>
    <row r="91" s="12" customFormat="1" x14ac:dyDescent="0.2"/>
    <row r="92" s="12" customFormat="1" x14ac:dyDescent="0.2"/>
    <row r="93" s="12" customFormat="1" x14ac:dyDescent="0.2"/>
    <row r="94" s="12" customFormat="1" x14ac:dyDescent="0.2"/>
    <row r="95" s="12" customFormat="1" x14ac:dyDescent="0.2"/>
    <row r="96" s="12" customFormat="1" x14ac:dyDescent="0.2"/>
    <row r="97" s="12" customFormat="1" x14ac:dyDescent="0.2"/>
    <row r="98" s="12" customFormat="1" x14ac:dyDescent="0.2"/>
    <row r="99" s="12" customFormat="1" x14ac:dyDescent="0.2"/>
    <row r="100" s="12" customFormat="1" x14ac:dyDescent="0.2"/>
    <row r="101" s="12" customFormat="1" x14ac:dyDescent="0.2"/>
    <row r="102" s="12" customFormat="1" x14ac:dyDescent="0.2"/>
    <row r="103" s="12" customFormat="1" x14ac:dyDescent="0.2"/>
    <row r="104" s="12" customFormat="1" x14ac:dyDescent="0.2"/>
    <row r="105" s="12" customFormat="1" x14ac:dyDescent="0.2"/>
    <row r="106" s="12" customFormat="1" x14ac:dyDescent="0.2"/>
    <row r="107" s="12" customFormat="1" x14ac:dyDescent="0.2"/>
    <row r="108" s="12" customFormat="1" x14ac:dyDescent="0.2"/>
    <row r="109" s="12" customFormat="1" x14ac:dyDescent="0.2"/>
    <row r="110" s="12" customFormat="1" x14ac:dyDescent="0.2"/>
    <row r="111" s="12" customFormat="1" x14ac:dyDescent="0.2"/>
    <row r="112" s="12" customFormat="1" x14ac:dyDescent="0.2"/>
    <row r="113" s="12" customFormat="1" x14ac:dyDescent="0.2"/>
    <row r="114" s="12" customFormat="1" x14ac:dyDescent="0.2"/>
    <row r="115" s="12" customFormat="1" x14ac:dyDescent="0.2"/>
    <row r="116" s="12" customFormat="1" x14ac:dyDescent="0.2"/>
    <row r="117" s="12" customFormat="1" x14ac:dyDescent="0.2"/>
    <row r="118" s="12" customFormat="1" x14ac:dyDescent="0.2"/>
    <row r="119" s="12" customFormat="1" x14ac:dyDescent="0.2"/>
    <row r="120" s="12" customFormat="1" x14ac:dyDescent="0.2"/>
    <row r="121" s="12" customFormat="1" x14ac:dyDescent="0.2"/>
    <row r="122" s="12" customFormat="1" x14ac:dyDescent="0.2"/>
    <row r="123" s="12" customFormat="1" x14ac:dyDescent="0.2"/>
    <row r="124" s="12" customFormat="1" x14ac:dyDescent="0.2"/>
    <row r="125" s="12" customFormat="1" x14ac:dyDescent="0.2"/>
    <row r="126" s="12" customFormat="1" x14ac:dyDescent="0.2"/>
    <row r="127" s="12" customFormat="1" x14ac:dyDescent="0.2"/>
    <row r="128" s="12" customFormat="1" x14ac:dyDescent="0.2"/>
    <row r="129" s="12" customFormat="1" x14ac:dyDescent="0.2"/>
    <row r="130" s="12" customFormat="1" x14ac:dyDescent="0.2"/>
    <row r="131" s="12" customFormat="1" x14ac:dyDescent="0.2"/>
    <row r="132" s="12" customFormat="1" x14ac:dyDescent="0.2"/>
    <row r="133" s="12" customFormat="1" x14ac:dyDescent="0.2"/>
    <row r="134" s="12" customFormat="1" x14ac:dyDescent="0.2"/>
    <row r="135" s="12" customFormat="1" x14ac:dyDescent="0.2"/>
    <row r="136" s="12" customFormat="1" x14ac:dyDescent="0.2"/>
    <row r="137" s="12" customFormat="1" x14ac:dyDescent="0.2"/>
    <row r="138" s="12" customFormat="1" x14ac:dyDescent="0.2"/>
    <row r="139" s="12" customFormat="1" x14ac:dyDescent="0.2"/>
    <row r="140" s="12" customFormat="1" x14ac:dyDescent="0.2"/>
    <row r="141" s="12" customFormat="1" x14ac:dyDescent="0.2"/>
    <row r="142" s="12" customFormat="1" x14ac:dyDescent="0.2"/>
    <row r="143" s="12" customFormat="1" x14ac:dyDescent="0.2"/>
    <row r="144" s="12" customFormat="1" x14ac:dyDescent="0.2"/>
    <row r="145" s="12" customFormat="1" x14ac:dyDescent="0.2"/>
    <row r="146" s="12" customFormat="1" x14ac:dyDescent="0.2"/>
    <row r="147" s="12" customFormat="1" x14ac:dyDescent="0.2"/>
    <row r="148" s="12" customFormat="1" x14ac:dyDescent="0.2"/>
    <row r="149" s="12" customFormat="1" x14ac:dyDescent="0.2"/>
    <row r="150" s="12" customFormat="1" x14ac:dyDescent="0.2"/>
    <row r="151" s="12" customFormat="1" x14ac:dyDescent="0.2"/>
    <row r="152" s="12" customFormat="1" x14ac:dyDescent="0.2"/>
    <row r="153" s="12" customFormat="1" x14ac:dyDescent="0.2"/>
    <row r="154" s="12" customFormat="1" x14ac:dyDescent="0.2"/>
    <row r="155" s="12" customFormat="1" x14ac:dyDescent="0.2"/>
    <row r="156" s="12" customFormat="1" x14ac:dyDescent="0.2"/>
    <row r="157" s="12" customFormat="1" x14ac:dyDescent="0.2"/>
    <row r="158" s="12" customFormat="1" x14ac:dyDescent="0.2"/>
    <row r="159" s="12" customFormat="1" x14ac:dyDescent="0.2"/>
    <row r="160" s="12" customFormat="1" x14ac:dyDescent="0.2"/>
    <row r="161" s="12" customFormat="1" x14ac:dyDescent="0.2"/>
    <row r="162" s="12" customFormat="1" x14ac:dyDescent="0.2"/>
    <row r="163" s="12" customFormat="1" x14ac:dyDescent="0.2"/>
    <row r="164" s="12" customFormat="1" x14ac:dyDescent="0.2"/>
    <row r="165" s="12" customFormat="1" x14ac:dyDescent="0.2"/>
    <row r="166" s="12" customFormat="1" x14ac:dyDescent="0.2"/>
    <row r="167" s="12" customFormat="1" x14ac:dyDescent="0.2"/>
    <row r="168" s="12" customFormat="1" x14ac:dyDescent="0.2"/>
  </sheetData>
  <mergeCells count="16">
    <mergeCell ref="B23:C23"/>
    <mergeCell ref="A1:C1"/>
    <mergeCell ref="B11:C11"/>
    <mergeCell ref="B7:C7"/>
    <mergeCell ref="B15:C15"/>
    <mergeCell ref="B19:C19"/>
    <mergeCell ref="B20:C20"/>
    <mergeCell ref="B22:C22"/>
    <mergeCell ref="B2:D2"/>
    <mergeCell ref="B4:D4"/>
    <mergeCell ref="B5:D5"/>
    <mergeCell ref="B6:D6"/>
    <mergeCell ref="B9:D9"/>
    <mergeCell ref="B10:D10"/>
    <mergeCell ref="B13:D13"/>
    <mergeCell ref="B14:D14"/>
  </mergeCells>
  <pageMargins left="0.7" right="0.7" top="0.75" bottom="0.75" header="0.3" footer="0.3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6C0FFB-E0FB-413D-9BCE-51C0702A3867}">
  <dimension ref="A1:AF115"/>
  <sheetViews>
    <sheetView tabSelected="1" workbookViewId="0">
      <selection activeCell="X1" sqref="X1"/>
    </sheetView>
  </sheetViews>
  <sheetFormatPr defaultRowHeight="12.75" x14ac:dyDescent="0.2"/>
  <cols>
    <col min="1" max="1" width="2.85546875" style="37" customWidth="1"/>
    <col min="2" max="2" width="34.28515625" style="37" customWidth="1"/>
    <col min="3" max="3" width="25.140625" style="37" customWidth="1"/>
    <col min="4" max="4" width="15.85546875" style="37" customWidth="1"/>
    <col min="5" max="5" width="15.85546875" style="96" customWidth="1"/>
    <col min="6" max="6" width="15.85546875" style="97" customWidth="1"/>
    <col min="7" max="7" width="15.85546875" style="102" customWidth="1"/>
    <col min="8" max="10" width="15.85546875" style="97" customWidth="1"/>
    <col min="11" max="11" width="15.85546875" style="127" customWidth="1"/>
    <col min="12" max="14" width="15.85546875" style="97" customWidth="1"/>
    <col min="15" max="15" width="15.85546875" style="98" customWidth="1"/>
    <col min="16" max="18" width="15.85546875" style="97" customWidth="1"/>
    <col min="19" max="19" width="15.85546875" style="98" customWidth="1"/>
    <col min="20" max="22" width="15.85546875" style="97" customWidth="1"/>
    <col min="23" max="23" width="15.85546875" style="98" customWidth="1"/>
    <col min="24" max="25" width="15.85546875" style="97" customWidth="1"/>
    <col min="26" max="26" width="24" style="97" customWidth="1"/>
    <col min="27" max="28" width="13.5703125" style="37" bestFit="1" customWidth="1"/>
    <col min="29" max="29" width="13.42578125" style="37" bestFit="1" customWidth="1"/>
    <col min="30" max="32" width="12" style="37" bestFit="1" customWidth="1"/>
    <col min="33" max="16384" width="9.140625" style="37"/>
  </cols>
  <sheetData>
    <row r="1" spans="1:32" s="8" customFormat="1" ht="46.5" customHeight="1" x14ac:dyDescent="0.2">
      <c r="A1" s="22"/>
      <c r="B1" s="109" t="s">
        <v>3</v>
      </c>
      <c r="C1" s="109"/>
      <c r="D1" s="109"/>
      <c r="E1" s="109"/>
      <c r="F1" s="109"/>
      <c r="G1" s="109"/>
      <c r="H1" s="109"/>
      <c r="I1" s="109"/>
      <c r="J1" s="54"/>
      <c r="K1" s="117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5"/>
    </row>
    <row r="2" spans="1:32" s="21" customFormat="1" x14ac:dyDescent="0.2">
      <c r="E2" s="23"/>
      <c r="F2" s="24"/>
      <c r="G2" s="74"/>
      <c r="H2" s="24"/>
      <c r="I2" s="24"/>
      <c r="J2" s="24"/>
      <c r="K2" s="118"/>
      <c r="L2" s="24"/>
      <c r="M2" s="24"/>
      <c r="N2" s="24"/>
      <c r="O2" s="56"/>
      <c r="P2" s="24"/>
      <c r="Q2" s="24"/>
      <c r="R2" s="24"/>
      <c r="S2" s="56"/>
      <c r="T2" s="24"/>
      <c r="U2" s="24"/>
      <c r="V2" s="24"/>
      <c r="W2" s="56"/>
      <c r="X2" s="24"/>
      <c r="Y2" s="24"/>
      <c r="Z2" s="24"/>
    </row>
    <row r="3" spans="1:32" s="25" customFormat="1" ht="38.25" x14ac:dyDescent="0.2">
      <c r="B3" s="26" t="s">
        <v>81</v>
      </c>
      <c r="C3" s="27" t="s">
        <v>34</v>
      </c>
      <c r="D3" s="27" t="s">
        <v>19</v>
      </c>
      <c r="E3" s="27" t="s">
        <v>2</v>
      </c>
      <c r="F3" s="57" t="s">
        <v>125</v>
      </c>
      <c r="G3" s="110" t="s">
        <v>65</v>
      </c>
      <c r="H3" s="44" t="s">
        <v>20</v>
      </c>
      <c r="I3" s="57" t="s">
        <v>123</v>
      </c>
      <c r="J3" s="57"/>
      <c r="K3" s="119"/>
      <c r="L3" s="44"/>
      <c r="M3" s="57"/>
      <c r="N3" s="57"/>
      <c r="O3" s="58"/>
      <c r="P3" s="44"/>
      <c r="Q3" s="57"/>
      <c r="R3" s="57"/>
      <c r="S3" s="58"/>
      <c r="T3" s="44"/>
      <c r="U3" s="57"/>
      <c r="V3" s="57"/>
      <c r="W3" s="58"/>
      <c r="X3" s="44"/>
      <c r="Y3" s="57"/>
      <c r="Z3" s="28" t="s">
        <v>129</v>
      </c>
    </row>
    <row r="4" spans="1:32" s="48" customFormat="1" ht="25.5" x14ac:dyDescent="0.2">
      <c r="B4" s="38" t="s">
        <v>105</v>
      </c>
      <c r="C4" s="49"/>
      <c r="D4" s="49"/>
      <c r="E4" s="49"/>
      <c r="F4" s="59"/>
      <c r="G4" s="111"/>
      <c r="H4" s="61"/>
      <c r="I4" s="50"/>
      <c r="J4" s="59"/>
      <c r="K4" s="120"/>
      <c r="L4" s="61"/>
      <c r="M4" s="50"/>
      <c r="N4" s="59"/>
      <c r="O4" s="60"/>
      <c r="P4" s="61"/>
      <c r="Q4" s="50"/>
      <c r="R4" s="59"/>
      <c r="S4" s="60"/>
      <c r="T4" s="61"/>
      <c r="U4" s="50"/>
      <c r="V4" s="59"/>
      <c r="W4" s="60"/>
      <c r="X4" s="61"/>
      <c r="Y4" s="50"/>
      <c r="Z4" s="50"/>
    </row>
    <row r="5" spans="1:32" s="21" customFormat="1" x14ac:dyDescent="0.2">
      <c r="B5" s="1" t="s">
        <v>49</v>
      </c>
      <c r="C5" s="1" t="s">
        <v>50</v>
      </c>
      <c r="D5" s="1"/>
      <c r="E5" s="29" t="s">
        <v>5</v>
      </c>
      <c r="F5" s="30"/>
      <c r="G5" s="112">
        <v>19000</v>
      </c>
      <c r="H5" s="41" t="s">
        <v>64</v>
      </c>
      <c r="I5" s="41">
        <f>G5*F5</f>
        <v>0</v>
      </c>
      <c r="J5" s="62"/>
      <c r="K5" s="63"/>
      <c r="L5" s="62"/>
      <c r="M5" s="62"/>
      <c r="N5" s="62"/>
      <c r="O5" s="63"/>
      <c r="P5" s="62"/>
      <c r="Q5" s="62"/>
      <c r="R5" s="62"/>
      <c r="S5" s="63"/>
      <c r="T5" s="62"/>
      <c r="U5" s="62"/>
      <c r="V5" s="62"/>
      <c r="W5" s="63"/>
      <c r="X5" s="62"/>
      <c r="Y5" s="62"/>
      <c r="Z5" s="41">
        <f>+I5+M5+Q5+U5+Y5</f>
        <v>0</v>
      </c>
    </row>
    <row r="6" spans="1:32" s="21" customFormat="1" ht="38.25" x14ac:dyDescent="0.2">
      <c r="B6" s="2" t="s">
        <v>59</v>
      </c>
      <c r="C6" s="2" t="s">
        <v>51</v>
      </c>
      <c r="D6" s="2"/>
      <c r="E6" s="29" t="s">
        <v>5</v>
      </c>
      <c r="F6" s="30"/>
      <c r="G6" s="112">
        <v>9980</v>
      </c>
      <c r="H6" s="41" t="s">
        <v>64</v>
      </c>
      <c r="I6" s="41">
        <f>G6*F6</f>
        <v>0</v>
      </c>
      <c r="J6" s="62"/>
      <c r="K6" s="63"/>
      <c r="L6" s="62"/>
      <c r="M6" s="62"/>
      <c r="N6" s="62"/>
      <c r="O6" s="63"/>
      <c r="P6" s="62"/>
      <c r="Q6" s="62"/>
      <c r="R6" s="62"/>
      <c r="S6" s="63"/>
      <c r="T6" s="62"/>
      <c r="U6" s="62"/>
      <c r="V6" s="62"/>
      <c r="W6" s="63"/>
      <c r="X6" s="62"/>
      <c r="Y6" s="62"/>
      <c r="Z6" s="41">
        <f>+I6+M6+Q6+U6+Y6</f>
        <v>0</v>
      </c>
    </row>
    <row r="7" spans="1:32" s="21" customFormat="1" ht="38.25" x14ac:dyDescent="0.2">
      <c r="B7" s="2" t="s">
        <v>61</v>
      </c>
      <c r="C7" s="2" t="s">
        <v>62</v>
      </c>
      <c r="D7" s="2"/>
      <c r="E7" s="29" t="s">
        <v>5</v>
      </c>
      <c r="F7" s="30"/>
      <c r="G7" s="112">
        <v>20</v>
      </c>
      <c r="H7" s="41" t="s">
        <v>64</v>
      </c>
      <c r="I7" s="41">
        <f>G7*F7</f>
        <v>0</v>
      </c>
      <c r="J7" s="62"/>
      <c r="K7" s="63"/>
      <c r="L7" s="62"/>
      <c r="M7" s="62"/>
      <c r="N7" s="62"/>
      <c r="O7" s="63"/>
      <c r="P7" s="62"/>
      <c r="Q7" s="62"/>
      <c r="R7" s="62"/>
      <c r="S7" s="63"/>
      <c r="T7" s="62"/>
      <c r="U7" s="62"/>
      <c r="V7" s="62"/>
      <c r="W7" s="63"/>
      <c r="X7" s="62"/>
      <c r="Y7" s="62"/>
      <c r="Z7" s="41">
        <f>+I7+M7+Q7+U7+Y7</f>
        <v>0</v>
      </c>
    </row>
    <row r="8" spans="1:32" s="21" customFormat="1" ht="25.5" x14ac:dyDescent="0.2">
      <c r="B8" s="2" t="s">
        <v>58</v>
      </c>
      <c r="C8" s="2" t="s">
        <v>52</v>
      </c>
      <c r="D8" s="1"/>
      <c r="E8" s="29" t="s">
        <v>103</v>
      </c>
      <c r="F8" s="30"/>
      <c r="G8" s="112">
        <f>29000*0.8+29000*0.2*60</f>
        <v>371200</v>
      </c>
      <c r="H8" s="41" t="s">
        <v>64</v>
      </c>
      <c r="I8" s="41">
        <f>G8*F8</f>
        <v>0</v>
      </c>
      <c r="J8" s="62"/>
      <c r="K8" s="121"/>
      <c r="L8" s="62"/>
      <c r="M8" s="62"/>
      <c r="N8" s="62"/>
      <c r="O8" s="64"/>
      <c r="P8" s="62"/>
      <c r="Q8" s="62"/>
      <c r="R8" s="62"/>
      <c r="S8" s="64"/>
      <c r="T8" s="62"/>
      <c r="U8" s="62"/>
      <c r="V8" s="62"/>
      <c r="W8" s="64"/>
      <c r="X8" s="62"/>
      <c r="Y8" s="62"/>
      <c r="Z8" s="41">
        <f>+I8+M8+Q8+U8+Y8</f>
        <v>0</v>
      </c>
    </row>
    <row r="9" spans="1:32" s="21" customFormat="1" ht="39" thickBot="1" x14ac:dyDescent="0.25">
      <c r="B9" s="2" t="s">
        <v>55</v>
      </c>
      <c r="C9" s="31" t="s">
        <v>166</v>
      </c>
      <c r="D9" s="32"/>
      <c r="E9" s="29" t="s">
        <v>5</v>
      </c>
      <c r="F9" s="30"/>
      <c r="G9" s="112">
        <v>29000</v>
      </c>
      <c r="H9" s="41" t="s">
        <v>64</v>
      </c>
      <c r="I9" s="41">
        <f>G9*F9</f>
        <v>0</v>
      </c>
      <c r="J9" s="62"/>
      <c r="K9" s="63"/>
      <c r="L9" s="62"/>
      <c r="M9" s="62"/>
      <c r="N9" s="62"/>
      <c r="O9" s="63"/>
      <c r="P9" s="62"/>
      <c r="Q9" s="62"/>
      <c r="R9" s="62"/>
      <c r="S9" s="63"/>
      <c r="T9" s="62"/>
      <c r="U9" s="62"/>
      <c r="V9" s="62"/>
      <c r="W9" s="63"/>
      <c r="X9" s="62"/>
      <c r="Y9" s="62"/>
      <c r="Z9" s="41">
        <f>+I9+M9+Q9+U9+Y9</f>
        <v>0</v>
      </c>
    </row>
    <row r="10" spans="1:32" s="33" customFormat="1" ht="48" thickBot="1" x14ac:dyDescent="0.25">
      <c r="B10" s="5" t="s">
        <v>121</v>
      </c>
      <c r="C10" s="34"/>
      <c r="D10" s="35"/>
      <c r="E10" s="35"/>
      <c r="F10" s="65"/>
      <c r="G10" s="113"/>
      <c r="H10" s="67"/>
      <c r="I10" s="65"/>
      <c r="J10" s="65"/>
      <c r="K10" s="122"/>
      <c r="L10" s="67"/>
      <c r="M10" s="65"/>
      <c r="N10" s="65"/>
      <c r="O10" s="66"/>
      <c r="P10" s="67"/>
      <c r="Q10" s="65"/>
      <c r="R10" s="65"/>
      <c r="S10" s="66"/>
      <c r="T10" s="67"/>
      <c r="U10" s="65"/>
      <c r="V10" s="65"/>
      <c r="W10" s="66"/>
      <c r="X10" s="67"/>
      <c r="Y10" s="65"/>
      <c r="Z10" s="85">
        <f>SUBTOTAL(9,Z5:Z9)</f>
        <v>0</v>
      </c>
    </row>
    <row r="11" spans="1:32" s="25" customFormat="1" ht="38.25" x14ac:dyDescent="0.2">
      <c r="B11" s="26" t="s">
        <v>56</v>
      </c>
      <c r="C11" s="27" t="s">
        <v>34</v>
      </c>
      <c r="D11" s="27" t="s">
        <v>19</v>
      </c>
      <c r="E11" s="27" t="s">
        <v>2</v>
      </c>
      <c r="F11" s="36" t="s">
        <v>122</v>
      </c>
      <c r="G11" s="114" t="s">
        <v>138</v>
      </c>
      <c r="H11" s="44" t="s">
        <v>20</v>
      </c>
      <c r="I11" s="57" t="s">
        <v>123</v>
      </c>
      <c r="J11" s="36" t="s">
        <v>130</v>
      </c>
      <c r="K11" s="119" t="s">
        <v>137</v>
      </c>
      <c r="L11" s="44" t="s">
        <v>20</v>
      </c>
      <c r="M11" s="57" t="s">
        <v>124</v>
      </c>
      <c r="N11" s="36" t="s">
        <v>131</v>
      </c>
      <c r="O11" s="58" t="s">
        <v>134</v>
      </c>
      <c r="P11" s="44" t="s">
        <v>20</v>
      </c>
      <c r="Q11" s="57" t="s">
        <v>126</v>
      </c>
      <c r="R11" s="36" t="s">
        <v>132</v>
      </c>
      <c r="S11" s="58" t="s">
        <v>136</v>
      </c>
      <c r="T11" s="44" t="s">
        <v>20</v>
      </c>
      <c r="U11" s="57" t="s">
        <v>127</v>
      </c>
      <c r="V11" s="36" t="s">
        <v>133</v>
      </c>
      <c r="W11" s="58" t="s">
        <v>135</v>
      </c>
      <c r="X11" s="44" t="s">
        <v>20</v>
      </c>
      <c r="Y11" s="57" t="s">
        <v>128</v>
      </c>
      <c r="Z11" s="28" t="s">
        <v>129</v>
      </c>
    </row>
    <row r="12" spans="1:32" s="48" customFormat="1" x14ac:dyDescent="0.2">
      <c r="B12" s="38" t="s">
        <v>104</v>
      </c>
      <c r="C12" s="49"/>
      <c r="D12" s="49"/>
      <c r="E12" s="49"/>
      <c r="F12" s="59"/>
      <c r="G12" s="115"/>
      <c r="H12" s="61"/>
      <c r="I12" s="50"/>
      <c r="J12" s="59"/>
      <c r="K12" s="120"/>
      <c r="L12" s="61"/>
      <c r="M12" s="50"/>
      <c r="N12" s="59"/>
      <c r="O12" s="60"/>
      <c r="P12" s="61"/>
      <c r="Q12" s="50"/>
      <c r="R12" s="59"/>
      <c r="S12" s="60"/>
      <c r="T12" s="61"/>
      <c r="U12" s="50"/>
      <c r="V12" s="59"/>
      <c r="W12" s="60"/>
      <c r="X12" s="61"/>
      <c r="Y12" s="50"/>
      <c r="Z12" s="50"/>
    </row>
    <row r="13" spans="1:32" s="21" customFormat="1" ht="38.25" x14ac:dyDescent="0.2">
      <c r="B13" s="1" t="s">
        <v>53</v>
      </c>
      <c r="C13" s="2" t="s">
        <v>66</v>
      </c>
      <c r="D13" s="1"/>
      <c r="E13" s="29" t="s">
        <v>5</v>
      </c>
      <c r="F13" s="30"/>
      <c r="G13" s="116">
        <f>+G5</f>
        <v>19000</v>
      </c>
      <c r="H13" s="41">
        <f>G13*F13</f>
        <v>0</v>
      </c>
      <c r="I13" s="41">
        <f>H13*12</f>
        <v>0</v>
      </c>
      <c r="J13" s="30"/>
      <c r="K13" s="68">
        <f>G13*1.035</f>
        <v>19665</v>
      </c>
      <c r="L13" s="41">
        <f>K13*J13</f>
        <v>0</v>
      </c>
      <c r="M13" s="41">
        <f>L13*12</f>
        <v>0</v>
      </c>
      <c r="N13" s="30"/>
      <c r="O13" s="68">
        <f>K13*1.035</f>
        <v>20353.274999999998</v>
      </c>
      <c r="P13" s="41">
        <f>O13*N13</f>
        <v>0</v>
      </c>
      <c r="Q13" s="41">
        <f>P13*12</f>
        <v>0</v>
      </c>
      <c r="R13" s="30"/>
      <c r="S13" s="68">
        <f>O13*1.035</f>
        <v>21065.639624999996</v>
      </c>
      <c r="T13" s="41">
        <f>S13*R13</f>
        <v>0</v>
      </c>
      <c r="U13" s="41">
        <f>T13*12</f>
        <v>0</v>
      </c>
      <c r="V13" s="30"/>
      <c r="W13" s="68">
        <f>S13*1.035</f>
        <v>21802.937011874994</v>
      </c>
      <c r="X13" s="41">
        <f>W13*V13</f>
        <v>0</v>
      </c>
      <c r="Y13" s="41">
        <f>X13*12</f>
        <v>0</v>
      </c>
      <c r="Z13" s="41">
        <f t="shared" ref="Z13:Z17" si="0">+I13+M13+Q13+U13+Y13</f>
        <v>0</v>
      </c>
      <c r="AA13" s="53"/>
      <c r="AB13" s="53"/>
      <c r="AC13" s="53"/>
      <c r="AD13" s="53"/>
      <c r="AE13" s="53"/>
      <c r="AF13" s="53"/>
    </row>
    <row r="14" spans="1:32" s="21" customFormat="1" ht="38.25" x14ac:dyDescent="0.2">
      <c r="B14" s="1" t="s">
        <v>60</v>
      </c>
      <c r="C14" s="2" t="s">
        <v>66</v>
      </c>
      <c r="D14" s="1"/>
      <c r="E14" s="29" t="s">
        <v>5</v>
      </c>
      <c r="F14" s="30"/>
      <c r="G14" s="116">
        <f>+G6</f>
        <v>9980</v>
      </c>
      <c r="H14" s="41">
        <f>G14*F14</f>
        <v>0</v>
      </c>
      <c r="I14" s="41">
        <f>H14*12</f>
        <v>0</v>
      </c>
      <c r="J14" s="30"/>
      <c r="K14" s="68">
        <f>G14*1.035</f>
        <v>10329.299999999999</v>
      </c>
      <c r="L14" s="41">
        <f>K14*J14</f>
        <v>0</v>
      </c>
      <c r="M14" s="41">
        <f>L14*12</f>
        <v>0</v>
      </c>
      <c r="N14" s="30"/>
      <c r="O14" s="68">
        <f>K14*1.035</f>
        <v>10690.825499999999</v>
      </c>
      <c r="P14" s="41">
        <f>O14*N14</f>
        <v>0</v>
      </c>
      <c r="Q14" s="41">
        <f>P14*12</f>
        <v>0</v>
      </c>
      <c r="R14" s="30"/>
      <c r="S14" s="68">
        <f>O14*1.035</f>
        <v>11065.004392499997</v>
      </c>
      <c r="T14" s="41">
        <f>S14*R14</f>
        <v>0</v>
      </c>
      <c r="U14" s="41">
        <f>T14*12</f>
        <v>0</v>
      </c>
      <c r="V14" s="30"/>
      <c r="W14" s="68">
        <f>S14*1.035</f>
        <v>11452.279546237496</v>
      </c>
      <c r="X14" s="41">
        <f>W14*V14</f>
        <v>0</v>
      </c>
      <c r="Y14" s="41">
        <f>X14*12</f>
        <v>0</v>
      </c>
      <c r="Z14" s="41">
        <f t="shared" si="0"/>
        <v>0</v>
      </c>
    </row>
    <row r="15" spans="1:32" s="21" customFormat="1" ht="38.25" x14ac:dyDescent="0.2">
      <c r="B15" s="1" t="s">
        <v>54</v>
      </c>
      <c r="C15" s="2" t="s">
        <v>66</v>
      </c>
      <c r="D15" s="1"/>
      <c r="E15" s="29" t="s">
        <v>5</v>
      </c>
      <c r="F15" s="30"/>
      <c r="G15" s="116">
        <f>+G7</f>
        <v>20</v>
      </c>
      <c r="H15" s="41">
        <f>G15*F15</f>
        <v>0</v>
      </c>
      <c r="I15" s="41">
        <f>H15*12</f>
        <v>0</v>
      </c>
      <c r="J15" s="30"/>
      <c r="K15" s="68">
        <f>G15*1.035</f>
        <v>20.7</v>
      </c>
      <c r="L15" s="41">
        <f>K15*J15</f>
        <v>0</v>
      </c>
      <c r="M15" s="41">
        <f>L15*12</f>
        <v>0</v>
      </c>
      <c r="N15" s="30"/>
      <c r="O15" s="68">
        <f>K15*1.035</f>
        <v>21.424499999999998</v>
      </c>
      <c r="P15" s="41">
        <f>O15*N15</f>
        <v>0</v>
      </c>
      <c r="Q15" s="41">
        <f>P15*12</f>
        <v>0</v>
      </c>
      <c r="R15" s="30"/>
      <c r="S15" s="68">
        <f>O15*1.035</f>
        <v>22.174357499999996</v>
      </c>
      <c r="T15" s="41">
        <f>S15*R15</f>
        <v>0</v>
      </c>
      <c r="U15" s="41">
        <f>T15*12</f>
        <v>0</v>
      </c>
      <c r="V15" s="30"/>
      <c r="W15" s="68">
        <f>S15*1.035</f>
        <v>22.950460012499995</v>
      </c>
      <c r="X15" s="41">
        <f>W15*V15</f>
        <v>0</v>
      </c>
      <c r="Y15" s="41">
        <f>X15*12</f>
        <v>0</v>
      </c>
      <c r="Z15" s="41">
        <f t="shared" si="0"/>
        <v>0</v>
      </c>
    </row>
    <row r="16" spans="1:32" s="90" customFormat="1" x14ac:dyDescent="0.2">
      <c r="B16" s="95" t="s">
        <v>163</v>
      </c>
      <c r="C16" s="2" t="s">
        <v>165</v>
      </c>
      <c r="D16" s="91"/>
      <c r="E16" s="29" t="s">
        <v>164</v>
      </c>
      <c r="F16" s="30"/>
      <c r="G16" s="116">
        <v>1</v>
      </c>
      <c r="H16" s="41">
        <f>G16*F16</f>
        <v>0</v>
      </c>
      <c r="I16" s="41">
        <f>H16*12</f>
        <v>0</v>
      </c>
      <c r="J16" s="30"/>
      <c r="K16" s="68">
        <f>G16*1.035</f>
        <v>1.0349999999999999</v>
      </c>
      <c r="L16" s="41">
        <f>K16*J16</f>
        <v>0</v>
      </c>
      <c r="M16" s="41">
        <f>L16*12</f>
        <v>0</v>
      </c>
      <c r="N16" s="30"/>
      <c r="O16" s="68">
        <f>K16*1.035</f>
        <v>1.0712249999999999</v>
      </c>
      <c r="P16" s="41">
        <f>O16*N16</f>
        <v>0</v>
      </c>
      <c r="Q16" s="41">
        <f>P16*12</f>
        <v>0</v>
      </c>
      <c r="R16" s="30"/>
      <c r="S16" s="68">
        <f>O16*1.035</f>
        <v>1.1087178749999997</v>
      </c>
      <c r="T16" s="41">
        <f>S16*R16</f>
        <v>0</v>
      </c>
      <c r="U16" s="41">
        <f>T16*12</f>
        <v>0</v>
      </c>
      <c r="V16" s="30"/>
      <c r="W16" s="68">
        <f>S16*1.035</f>
        <v>1.1475230006249997</v>
      </c>
      <c r="X16" s="41">
        <f>W16*V16</f>
        <v>0</v>
      </c>
      <c r="Y16" s="41">
        <f>X16*12</f>
        <v>0</v>
      </c>
      <c r="Z16" s="41">
        <f t="shared" ref="Z16" si="1">+I16+M16+Q16+U16+Y16</f>
        <v>0</v>
      </c>
    </row>
    <row r="17" spans="2:26" s="21" customFormat="1" ht="39" thickBot="1" x14ac:dyDescent="0.25">
      <c r="B17" s="1" t="s">
        <v>63</v>
      </c>
      <c r="C17" s="2" t="s">
        <v>66</v>
      </c>
      <c r="D17" s="1"/>
      <c r="E17" s="29" t="s">
        <v>57</v>
      </c>
      <c r="F17" s="30"/>
      <c r="G17" s="116">
        <v>1024</v>
      </c>
      <c r="H17" s="41">
        <f>G17*F17</f>
        <v>0</v>
      </c>
      <c r="I17" s="41">
        <f>H17*12</f>
        <v>0</v>
      </c>
      <c r="J17" s="30"/>
      <c r="K17" s="68">
        <f>G17*1.1</f>
        <v>1126.4000000000001</v>
      </c>
      <c r="L17" s="41">
        <f>K17*J17</f>
        <v>0</v>
      </c>
      <c r="M17" s="41">
        <f>L17*12</f>
        <v>0</v>
      </c>
      <c r="N17" s="30"/>
      <c r="O17" s="68">
        <f>K17*1.1</f>
        <v>1239.0400000000002</v>
      </c>
      <c r="P17" s="41">
        <f>O17*N17</f>
        <v>0</v>
      </c>
      <c r="Q17" s="41">
        <f>P17*12</f>
        <v>0</v>
      </c>
      <c r="R17" s="30"/>
      <c r="S17" s="68">
        <f>O17*1.1</f>
        <v>1362.9440000000004</v>
      </c>
      <c r="T17" s="41">
        <f>S17*R17</f>
        <v>0</v>
      </c>
      <c r="U17" s="41">
        <f>T17*12</f>
        <v>0</v>
      </c>
      <c r="V17" s="30"/>
      <c r="W17" s="68">
        <f>S17*1.1</f>
        <v>1499.2384000000006</v>
      </c>
      <c r="X17" s="41">
        <f>W17*V17</f>
        <v>0</v>
      </c>
      <c r="Y17" s="41">
        <f>X17*12</f>
        <v>0</v>
      </c>
      <c r="Z17" s="52">
        <f t="shared" si="0"/>
        <v>0</v>
      </c>
    </row>
    <row r="18" spans="2:26" ht="32.25" thickBot="1" x14ac:dyDescent="0.25">
      <c r="B18" s="5" t="s">
        <v>148</v>
      </c>
      <c r="C18" s="3"/>
      <c r="D18" s="4"/>
      <c r="E18" s="86"/>
      <c r="F18" s="87"/>
      <c r="G18" s="116"/>
      <c r="H18" s="41"/>
      <c r="I18" s="52"/>
      <c r="J18" s="87"/>
      <c r="K18" s="88"/>
      <c r="L18" s="41"/>
      <c r="M18" s="52"/>
      <c r="N18" s="87"/>
      <c r="O18" s="88"/>
      <c r="P18" s="41"/>
      <c r="Q18" s="52"/>
      <c r="R18" s="87"/>
      <c r="S18" s="88"/>
      <c r="T18" s="41"/>
      <c r="U18" s="52"/>
      <c r="V18" s="87"/>
      <c r="W18" s="88"/>
      <c r="X18" s="41"/>
      <c r="Y18" s="89"/>
      <c r="Z18" s="85">
        <f>SUBTOTAL(9,Z13:Z17)</f>
        <v>0</v>
      </c>
    </row>
    <row r="19" spans="2:26" s="25" customFormat="1" ht="38.25" x14ac:dyDescent="0.2">
      <c r="B19" s="26" t="s">
        <v>147</v>
      </c>
      <c r="C19" s="27" t="s">
        <v>34</v>
      </c>
      <c r="D19" s="27" t="s">
        <v>19</v>
      </c>
      <c r="E19" s="27" t="s">
        <v>2</v>
      </c>
      <c r="F19" s="36" t="s">
        <v>122</v>
      </c>
      <c r="G19" s="58" t="s">
        <v>138</v>
      </c>
      <c r="H19" s="44" t="s">
        <v>20</v>
      </c>
      <c r="I19" s="57" t="s">
        <v>123</v>
      </c>
      <c r="J19" s="36" t="s">
        <v>130</v>
      </c>
      <c r="K19" s="119" t="s">
        <v>137</v>
      </c>
      <c r="L19" s="44" t="s">
        <v>20</v>
      </c>
      <c r="M19" s="57" t="s">
        <v>124</v>
      </c>
      <c r="N19" s="36" t="s">
        <v>131</v>
      </c>
      <c r="O19" s="58" t="s">
        <v>134</v>
      </c>
      <c r="P19" s="44" t="s">
        <v>20</v>
      </c>
      <c r="Q19" s="57" t="s">
        <v>126</v>
      </c>
      <c r="R19" s="36" t="s">
        <v>132</v>
      </c>
      <c r="S19" s="58" t="s">
        <v>136</v>
      </c>
      <c r="T19" s="44" t="s">
        <v>20</v>
      </c>
      <c r="U19" s="57" t="s">
        <v>127</v>
      </c>
      <c r="V19" s="36" t="s">
        <v>133</v>
      </c>
      <c r="W19" s="58" t="s">
        <v>135</v>
      </c>
      <c r="X19" s="44" t="s">
        <v>20</v>
      </c>
      <c r="Y19" s="57" t="s">
        <v>128</v>
      </c>
      <c r="Z19" s="28" t="s">
        <v>129</v>
      </c>
    </row>
    <row r="20" spans="2:26" x14ac:dyDescent="0.2">
      <c r="B20" s="38" t="s">
        <v>106</v>
      </c>
      <c r="C20" s="47" t="s">
        <v>71</v>
      </c>
      <c r="D20" s="4"/>
      <c r="E20" s="39"/>
      <c r="F20" s="41"/>
      <c r="G20" s="69"/>
      <c r="H20" s="41"/>
      <c r="I20" s="41"/>
      <c r="J20" s="41"/>
      <c r="K20" s="123"/>
      <c r="L20" s="41"/>
      <c r="M20" s="41"/>
      <c r="N20" s="41"/>
      <c r="O20" s="69"/>
      <c r="P20" s="41"/>
      <c r="Q20" s="41"/>
      <c r="R20" s="41"/>
      <c r="S20" s="69"/>
      <c r="T20" s="41"/>
      <c r="U20" s="41"/>
      <c r="V20" s="41"/>
      <c r="W20" s="69"/>
      <c r="X20" s="41"/>
      <c r="Y20" s="41"/>
      <c r="Z20" s="41"/>
    </row>
    <row r="21" spans="2:26" s="21" customFormat="1" ht="38.25" x14ac:dyDescent="0.2">
      <c r="B21" s="31" t="s">
        <v>89</v>
      </c>
      <c r="C21" s="31" t="s">
        <v>82</v>
      </c>
      <c r="D21" s="32"/>
      <c r="E21" s="32" t="s">
        <v>5</v>
      </c>
      <c r="F21" s="30"/>
      <c r="G21" s="68">
        <v>1</v>
      </c>
      <c r="H21" s="41">
        <f>G21*F21</f>
        <v>0</v>
      </c>
      <c r="I21" s="41">
        <f>H21*12</f>
        <v>0</v>
      </c>
      <c r="J21" s="30"/>
      <c r="K21" s="68">
        <f>G21</f>
        <v>1</v>
      </c>
      <c r="L21" s="41">
        <f>K21*J21</f>
        <v>0</v>
      </c>
      <c r="M21" s="41">
        <f>L21*12</f>
        <v>0</v>
      </c>
      <c r="N21" s="30"/>
      <c r="O21" s="68">
        <f t="shared" ref="O21:O29" si="2">K21</f>
        <v>1</v>
      </c>
      <c r="P21" s="41">
        <f>O21*N21</f>
        <v>0</v>
      </c>
      <c r="Q21" s="41">
        <f>P21*12</f>
        <v>0</v>
      </c>
      <c r="R21" s="30"/>
      <c r="S21" s="68">
        <f t="shared" ref="S21:S29" si="3">O21</f>
        <v>1</v>
      </c>
      <c r="T21" s="41">
        <f>S21*R21</f>
        <v>0</v>
      </c>
      <c r="U21" s="41">
        <f>T21*12</f>
        <v>0</v>
      </c>
      <c r="V21" s="30"/>
      <c r="W21" s="68">
        <f t="shared" ref="W21:W29" si="4">S21</f>
        <v>1</v>
      </c>
      <c r="X21" s="41">
        <f>W21*V21</f>
        <v>0</v>
      </c>
      <c r="Y21" s="41">
        <f>X21*12</f>
        <v>0</v>
      </c>
      <c r="Z21" s="41">
        <f t="shared" ref="Z21:Z29" si="5">+I21+M21+Q21+U21+Y21</f>
        <v>0</v>
      </c>
    </row>
    <row r="22" spans="2:26" s="21" customFormat="1" ht="38.25" x14ac:dyDescent="0.2">
      <c r="B22" s="31" t="s">
        <v>90</v>
      </c>
      <c r="C22" s="31" t="s">
        <v>83</v>
      </c>
      <c r="D22" s="32"/>
      <c r="E22" s="32" t="s">
        <v>5</v>
      </c>
      <c r="F22" s="30"/>
      <c r="G22" s="68">
        <v>1</v>
      </c>
      <c r="H22" s="41">
        <f>G22*F22</f>
        <v>0</v>
      </c>
      <c r="I22" s="41">
        <f t="shared" ref="I22:I29" si="6">H22*12</f>
        <v>0</v>
      </c>
      <c r="J22" s="30"/>
      <c r="K22" s="68">
        <f>G22</f>
        <v>1</v>
      </c>
      <c r="L22" s="41">
        <f t="shared" ref="L22:L29" si="7">K22*J22</f>
        <v>0</v>
      </c>
      <c r="M22" s="41">
        <f t="shared" ref="M22:M29" si="8">L22*12</f>
        <v>0</v>
      </c>
      <c r="N22" s="30"/>
      <c r="O22" s="68">
        <f t="shared" si="2"/>
        <v>1</v>
      </c>
      <c r="P22" s="41">
        <f t="shared" ref="P22:P29" si="9">O22*N22</f>
        <v>0</v>
      </c>
      <c r="Q22" s="41">
        <f t="shared" ref="Q22:Q29" si="10">P22*12</f>
        <v>0</v>
      </c>
      <c r="R22" s="30"/>
      <c r="S22" s="68">
        <f t="shared" si="3"/>
        <v>1</v>
      </c>
      <c r="T22" s="41">
        <f t="shared" ref="T22:T29" si="11">S22*R22</f>
        <v>0</v>
      </c>
      <c r="U22" s="41">
        <f t="shared" ref="U22:U29" si="12">T22*12</f>
        <v>0</v>
      </c>
      <c r="V22" s="30"/>
      <c r="W22" s="68">
        <f t="shared" si="4"/>
        <v>1</v>
      </c>
      <c r="X22" s="41">
        <f t="shared" ref="X22:X29" si="13">W22*V22</f>
        <v>0</v>
      </c>
      <c r="Y22" s="41">
        <f t="shared" ref="Y22:Y29" si="14">X22*12</f>
        <v>0</v>
      </c>
      <c r="Z22" s="41">
        <f t="shared" si="5"/>
        <v>0</v>
      </c>
    </row>
    <row r="23" spans="2:26" s="21" customFormat="1" ht="38.25" x14ac:dyDescent="0.2">
      <c r="B23" s="31" t="s">
        <v>33</v>
      </c>
      <c r="C23" s="31" t="s">
        <v>84</v>
      </c>
      <c r="D23" s="32"/>
      <c r="E23" s="32" t="s">
        <v>5</v>
      </c>
      <c r="F23" s="30"/>
      <c r="G23" s="68">
        <v>1</v>
      </c>
      <c r="H23" s="41">
        <f>G23*F23</f>
        <v>0</v>
      </c>
      <c r="I23" s="41">
        <f t="shared" si="6"/>
        <v>0</v>
      </c>
      <c r="J23" s="30"/>
      <c r="K23" s="68">
        <f>G23</f>
        <v>1</v>
      </c>
      <c r="L23" s="41">
        <f t="shared" si="7"/>
        <v>0</v>
      </c>
      <c r="M23" s="41">
        <f t="shared" si="8"/>
        <v>0</v>
      </c>
      <c r="N23" s="30"/>
      <c r="O23" s="68">
        <f t="shared" si="2"/>
        <v>1</v>
      </c>
      <c r="P23" s="41">
        <f t="shared" si="9"/>
        <v>0</v>
      </c>
      <c r="Q23" s="41">
        <f t="shared" si="10"/>
        <v>0</v>
      </c>
      <c r="R23" s="30"/>
      <c r="S23" s="68">
        <f t="shared" si="3"/>
        <v>1</v>
      </c>
      <c r="T23" s="41">
        <f t="shared" si="11"/>
        <v>0</v>
      </c>
      <c r="U23" s="41">
        <f t="shared" si="12"/>
        <v>0</v>
      </c>
      <c r="V23" s="30"/>
      <c r="W23" s="68">
        <f t="shared" si="4"/>
        <v>1</v>
      </c>
      <c r="X23" s="41">
        <f t="shared" si="13"/>
        <v>0</v>
      </c>
      <c r="Y23" s="41">
        <f t="shared" si="14"/>
        <v>0</v>
      </c>
      <c r="Z23" s="41">
        <f t="shared" si="5"/>
        <v>0</v>
      </c>
    </row>
    <row r="24" spans="2:26" s="21" customFormat="1" ht="38.25" x14ac:dyDescent="0.2">
      <c r="B24" s="31" t="s">
        <v>86</v>
      </c>
      <c r="C24" s="31" t="s">
        <v>85</v>
      </c>
      <c r="D24" s="32"/>
      <c r="E24" s="32" t="s">
        <v>5</v>
      </c>
      <c r="F24" s="30"/>
      <c r="G24" s="68">
        <v>40</v>
      </c>
      <c r="H24" s="41">
        <f>G24*F24</f>
        <v>0</v>
      </c>
      <c r="I24" s="41">
        <f t="shared" si="6"/>
        <v>0</v>
      </c>
      <c r="J24" s="30"/>
      <c r="K24" s="68">
        <f>G24</f>
        <v>40</v>
      </c>
      <c r="L24" s="41">
        <f t="shared" si="7"/>
        <v>0</v>
      </c>
      <c r="M24" s="41">
        <f t="shared" si="8"/>
        <v>0</v>
      </c>
      <c r="N24" s="30"/>
      <c r="O24" s="68">
        <f t="shared" si="2"/>
        <v>40</v>
      </c>
      <c r="P24" s="41">
        <f t="shared" si="9"/>
        <v>0</v>
      </c>
      <c r="Q24" s="41">
        <f t="shared" si="10"/>
        <v>0</v>
      </c>
      <c r="R24" s="30"/>
      <c r="S24" s="68">
        <f t="shared" si="3"/>
        <v>40</v>
      </c>
      <c r="T24" s="41">
        <f t="shared" si="11"/>
        <v>0</v>
      </c>
      <c r="U24" s="41">
        <f t="shared" si="12"/>
        <v>0</v>
      </c>
      <c r="V24" s="30"/>
      <c r="W24" s="68">
        <f t="shared" si="4"/>
        <v>40</v>
      </c>
      <c r="X24" s="41">
        <f t="shared" si="13"/>
        <v>0</v>
      </c>
      <c r="Y24" s="41">
        <f t="shared" si="14"/>
        <v>0</v>
      </c>
      <c r="Z24" s="41">
        <f t="shared" si="5"/>
        <v>0</v>
      </c>
    </row>
    <row r="25" spans="2:26" s="21" customFormat="1" ht="63.75" x14ac:dyDescent="0.2">
      <c r="B25" s="31" t="s">
        <v>91</v>
      </c>
      <c r="C25" s="31" t="s">
        <v>87</v>
      </c>
      <c r="D25" s="32"/>
      <c r="E25" s="32" t="s">
        <v>5</v>
      </c>
      <c r="F25" s="30"/>
      <c r="G25" s="68">
        <v>4</v>
      </c>
      <c r="H25" s="41">
        <f>G25*F25</f>
        <v>0</v>
      </c>
      <c r="I25" s="41">
        <f t="shared" si="6"/>
        <v>0</v>
      </c>
      <c r="J25" s="30"/>
      <c r="K25" s="68">
        <f>G25</f>
        <v>4</v>
      </c>
      <c r="L25" s="41">
        <f t="shared" si="7"/>
        <v>0</v>
      </c>
      <c r="M25" s="41">
        <f t="shared" si="8"/>
        <v>0</v>
      </c>
      <c r="N25" s="30"/>
      <c r="O25" s="68">
        <f t="shared" si="2"/>
        <v>4</v>
      </c>
      <c r="P25" s="41">
        <f t="shared" si="9"/>
        <v>0</v>
      </c>
      <c r="Q25" s="41">
        <f t="shared" si="10"/>
        <v>0</v>
      </c>
      <c r="R25" s="30"/>
      <c r="S25" s="68">
        <f t="shared" si="3"/>
        <v>4</v>
      </c>
      <c r="T25" s="41">
        <f t="shared" si="11"/>
        <v>0</v>
      </c>
      <c r="U25" s="41">
        <f t="shared" si="12"/>
        <v>0</v>
      </c>
      <c r="V25" s="30"/>
      <c r="W25" s="68">
        <f t="shared" si="4"/>
        <v>4</v>
      </c>
      <c r="X25" s="41">
        <f t="shared" si="13"/>
        <v>0</v>
      </c>
      <c r="Y25" s="41">
        <f t="shared" si="14"/>
        <v>0</v>
      </c>
      <c r="Z25" s="41">
        <f t="shared" si="5"/>
        <v>0</v>
      </c>
    </row>
    <row r="26" spans="2:26" s="21" customFormat="1" ht="76.5" x14ac:dyDescent="0.2">
      <c r="B26" s="31" t="s">
        <v>92</v>
      </c>
      <c r="C26" s="31" t="s">
        <v>88</v>
      </c>
      <c r="D26" s="32"/>
      <c r="E26" s="32" t="s">
        <v>5</v>
      </c>
      <c r="F26" s="30"/>
      <c r="G26" s="68">
        <v>1</v>
      </c>
      <c r="H26" s="41">
        <f>G26*F26</f>
        <v>0</v>
      </c>
      <c r="I26" s="41">
        <f t="shared" si="6"/>
        <v>0</v>
      </c>
      <c r="J26" s="30"/>
      <c r="K26" s="68">
        <f>G26</f>
        <v>1</v>
      </c>
      <c r="L26" s="41">
        <f t="shared" si="7"/>
        <v>0</v>
      </c>
      <c r="M26" s="41">
        <f t="shared" si="8"/>
        <v>0</v>
      </c>
      <c r="N26" s="30"/>
      <c r="O26" s="68">
        <f t="shared" si="2"/>
        <v>1</v>
      </c>
      <c r="P26" s="41">
        <f t="shared" si="9"/>
        <v>0</v>
      </c>
      <c r="Q26" s="41">
        <f t="shared" si="10"/>
        <v>0</v>
      </c>
      <c r="R26" s="30"/>
      <c r="S26" s="68">
        <f t="shared" si="3"/>
        <v>1</v>
      </c>
      <c r="T26" s="41">
        <f t="shared" si="11"/>
        <v>0</v>
      </c>
      <c r="U26" s="41">
        <f t="shared" si="12"/>
        <v>0</v>
      </c>
      <c r="V26" s="30"/>
      <c r="W26" s="68">
        <f t="shared" si="4"/>
        <v>1</v>
      </c>
      <c r="X26" s="41">
        <f t="shared" si="13"/>
        <v>0</v>
      </c>
      <c r="Y26" s="41">
        <f t="shared" si="14"/>
        <v>0</v>
      </c>
      <c r="Z26" s="41">
        <f t="shared" si="5"/>
        <v>0</v>
      </c>
    </row>
    <row r="27" spans="2:26" s="21" customFormat="1" ht="63.75" x14ac:dyDescent="0.2">
      <c r="B27" s="31" t="s">
        <v>93</v>
      </c>
      <c r="C27" s="31" t="s">
        <v>94</v>
      </c>
      <c r="D27" s="32"/>
      <c r="E27" s="32" t="s">
        <v>5</v>
      </c>
      <c r="F27" s="30"/>
      <c r="G27" s="94">
        <v>1</v>
      </c>
      <c r="H27" s="41">
        <f>G27*F27</f>
        <v>0</v>
      </c>
      <c r="I27" s="41">
        <f t="shared" si="6"/>
        <v>0</v>
      </c>
      <c r="J27" s="30"/>
      <c r="K27" s="68">
        <f>G27</f>
        <v>1</v>
      </c>
      <c r="L27" s="41">
        <f t="shared" si="7"/>
        <v>0</v>
      </c>
      <c r="M27" s="41">
        <f t="shared" si="8"/>
        <v>0</v>
      </c>
      <c r="N27" s="30"/>
      <c r="O27" s="68">
        <f t="shared" si="2"/>
        <v>1</v>
      </c>
      <c r="P27" s="41">
        <f t="shared" si="9"/>
        <v>0</v>
      </c>
      <c r="Q27" s="41">
        <f t="shared" si="10"/>
        <v>0</v>
      </c>
      <c r="R27" s="30"/>
      <c r="S27" s="68">
        <f t="shared" si="3"/>
        <v>1</v>
      </c>
      <c r="T27" s="41">
        <f t="shared" si="11"/>
        <v>0</v>
      </c>
      <c r="U27" s="41">
        <f t="shared" si="12"/>
        <v>0</v>
      </c>
      <c r="V27" s="30"/>
      <c r="W27" s="68">
        <f t="shared" si="4"/>
        <v>1</v>
      </c>
      <c r="X27" s="41">
        <f t="shared" si="13"/>
        <v>0</v>
      </c>
      <c r="Y27" s="41">
        <f t="shared" si="14"/>
        <v>0</v>
      </c>
      <c r="Z27" s="41">
        <f t="shared" si="5"/>
        <v>0</v>
      </c>
    </row>
    <row r="28" spans="2:26" s="21" customFormat="1" ht="51" x14ac:dyDescent="0.2">
      <c r="B28" s="31" t="s">
        <v>95</v>
      </c>
      <c r="C28" s="31" t="s">
        <v>96</v>
      </c>
      <c r="D28" s="32"/>
      <c r="E28" s="32" t="s">
        <v>5</v>
      </c>
      <c r="F28" s="30"/>
      <c r="G28" s="68">
        <v>1</v>
      </c>
      <c r="H28" s="41">
        <f>G28*F28</f>
        <v>0</v>
      </c>
      <c r="I28" s="41">
        <f t="shared" si="6"/>
        <v>0</v>
      </c>
      <c r="J28" s="30"/>
      <c r="K28" s="68">
        <f>G28</f>
        <v>1</v>
      </c>
      <c r="L28" s="41">
        <f t="shared" si="7"/>
        <v>0</v>
      </c>
      <c r="M28" s="41">
        <f t="shared" si="8"/>
        <v>0</v>
      </c>
      <c r="N28" s="30"/>
      <c r="O28" s="68">
        <f t="shared" si="2"/>
        <v>1</v>
      </c>
      <c r="P28" s="41">
        <f t="shared" si="9"/>
        <v>0</v>
      </c>
      <c r="Q28" s="41">
        <f t="shared" si="10"/>
        <v>0</v>
      </c>
      <c r="R28" s="30"/>
      <c r="S28" s="68">
        <f t="shared" si="3"/>
        <v>1</v>
      </c>
      <c r="T28" s="41">
        <f t="shared" si="11"/>
        <v>0</v>
      </c>
      <c r="U28" s="41">
        <f t="shared" si="12"/>
        <v>0</v>
      </c>
      <c r="V28" s="30"/>
      <c r="W28" s="68">
        <f t="shared" si="4"/>
        <v>1</v>
      </c>
      <c r="X28" s="41">
        <f t="shared" si="13"/>
        <v>0</v>
      </c>
      <c r="Y28" s="41">
        <f t="shared" si="14"/>
        <v>0</v>
      </c>
      <c r="Z28" s="41">
        <f t="shared" si="5"/>
        <v>0</v>
      </c>
    </row>
    <row r="29" spans="2:26" x14ac:dyDescent="0.2">
      <c r="B29" s="40" t="s">
        <v>15</v>
      </c>
      <c r="C29" s="40"/>
      <c r="D29" s="39"/>
      <c r="E29" s="39" t="s">
        <v>72</v>
      </c>
      <c r="F29" s="30"/>
      <c r="G29" s="68">
        <v>1</v>
      </c>
      <c r="H29" s="41">
        <f>G29*F29</f>
        <v>0</v>
      </c>
      <c r="I29" s="41">
        <f t="shared" si="6"/>
        <v>0</v>
      </c>
      <c r="J29" s="30"/>
      <c r="K29" s="68">
        <f>G29</f>
        <v>1</v>
      </c>
      <c r="L29" s="41">
        <f t="shared" si="7"/>
        <v>0</v>
      </c>
      <c r="M29" s="41">
        <f t="shared" si="8"/>
        <v>0</v>
      </c>
      <c r="N29" s="30"/>
      <c r="O29" s="68">
        <f t="shared" si="2"/>
        <v>1</v>
      </c>
      <c r="P29" s="41">
        <f t="shared" si="9"/>
        <v>0</v>
      </c>
      <c r="Q29" s="41">
        <f t="shared" si="10"/>
        <v>0</v>
      </c>
      <c r="R29" s="30"/>
      <c r="S29" s="68">
        <f t="shared" si="3"/>
        <v>1</v>
      </c>
      <c r="T29" s="41">
        <f t="shared" si="11"/>
        <v>0</v>
      </c>
      <c r="U29" s="41">
        <f t="shared" si="12"/>
        <v>0</v>
      </c>
      <c r="V29" s="30"/>
      <c r="W29" s="68">
        <f t="shared" si="4"/>
        <v>1</v>
      </c>
      <c r="X29" s="41">
        <f t="shared" si="13"/>
        <v>0</v>
      </c>
      <c r="Y29" s="41">
        <f t="shared" si="14"/>
        <v>0</v>
      </c>
      <c r="Z29" s="41">
        <f t="shared" si="5"/>
        <v>0</v>
      </c>
    </row>
    <row r="30" spans="2:26" s="21" customFormat="1" x14ac:dyDescent="0.2">
      <c r="B30" s="31"/>
      <c r="C30" s="31"/>
      <c r="D30" s="32"/>
      <c r="E30" s="32"/>
      <c r="F30" s="42"/>
      <c r="G30" s="70"/>
      <c r="H30" s="42"/>
      <c r="I30" s="42"/>
      <c r="J30" s="42"/>
      <c r="K30" s="124"/>
      <c r="L30" s="42"/>
      <c r="M30" s="42"/>
      <c r="N30" s="42"/>
      <c r="O30" s="70"/>
      <c r="P30" s="42"/>
      <c r="Q30" s="42"/>
      <c r="R30" s="42"/>
      <c r="S30" s="70"/>
      <c r="T30" s="42"/>
      <c r="U30" s="42"/>
      <c r="V30" s="42"/>
      <c r="W30" s="70"/>
      <c r="X30" s="42"/>
      <c r="Y30" s="42"/>
      <c r="Z30" s="42"/>
    </row>
    <row r="31" spans="2:26" x14ac:dyDescent="0.2">
      <c r="B31" s="38" t="s">
        <v>67</v>
      </c>
      <c r="C31" s="3"/>
      <c r="D31" s="4"/>
      <c r="E31" s="39"/>
      <c r="F31" s="41"/>
      <c r="G31" s="69"/>
      <c r="H31" s="41"/>
      <c r="I31" s="41"/>
      <c r="J31" s="41"/>
      <c r="K31" s="123"/>
      <c r="L31" s="41"/>
      <c r="M31" s="41"/>
      <c r="N31" s="41"/>
      <c r="O31" s="69"/>
      <c r="P31" s="41"/>
      <c r="Q31" s="41"/>
      <c r="R31" s="41"/>
      <c r="S31" s="69"/>
      <c r="T31" s="41"/>
      <c r="U31" s="41"/>
      <c r="V31" s="41"/>
      <c r="W31" s="69"/>
      <c r="X31" s="41"/>
      <c r="Y31" s="41"/>
      <c r="Z31" s="41"/>
    </row>
    <row r="32" spans="2:26" s="21" customFormat="1" x14ac:dyDescent="0.2">
      <c r="B32" s="31" t="s">
        <v>21</v>
      </c>
      <c r="C32" s="31"/>
      <c r="D32" s="32"/>
      <c r="E32" s="32" t="s">
        <v>5</v>
      </c>
      <c r="F32" s="30"/>
      <c r="G32" s="68">
        <f t="shared" ref="G32:G39" si="15">G21</f>
        <v>1</v>
      </c>
      <c r="H32" s="41">
        <f>G32*F32</f>
        <v>0</v>
      </c>
      <c r="I32" s="41">
        <f t="shared" ref="I32:I41" si="16">H32*12</f>
        <v>0</v>
      </c>
      <c r="J32" s="30"/>
      <c r="K32" s="68">
        <f>G32</f>
        <v>1</v>
      </c>
      <c r="L32" s="41">
        <f t="shared" ref="L32:L41" si="17">K32*J32</f>
        <v>0</v>
      </c>
      <c r="M32" s="41">
        <f t="shared" ref="M32:M41" si="18">L32*12</f>
        <v>0</v>
      </c>
      <c r="N32" s="30"/>
      <c r="O32" s="68">
        <f t="shared" ref="O32:O40" si="19">K32</f>
        <v>1</v>
      </c>
      <c r="P32" s="41">
        <f t="shared" ref="P32:P41" si="20">O32*N32</f>
        <v>0</v>
      </c>
      <c r="Q32" s="41">
        <f t="shared" ref="Q32:Q41" si="21">P32*12</f>
        <v>0</v>
      </c>
      <c r="R32" s="30"/>
      <c r="S32" s="68">
        <f t="shared" ref="S32:S40" si="22">O32</f>
        <v>1</v>
      </c>
      <c r="T32" s="41">
        <f t="shared" ref="T32:T41" si="23">S32*R32</f>
        <v>0</v>
      </c>
      <c r="U32" s="41">
        <f t="shared" ref="U32:U41" si="24">T32*12</f>
        <v>0</v>
      </c>
      <c r="V32" s="30"/>
      <c r="W32" s="68">
        <f t="shared" ref="W32:W40" si="25">S32</f>
        <v>1</v>
      </c>
      <c r="X32" s="41">
        <f t="shared" ref="X32:X41" si="26">W32*V32</f>
        <v>0</v>
      </c>
      <c r="Y32" s="41">
        <f t="shared" ref="Y32:Y41" si="27">X32*12</f>
        <v>0</v>
      </c>
      <c r="Z32" s="41">
        <f t="shared" ref="Z32:Z41" si="28">+I32+M32+Q32+U32+Y32</f>
        <v>0</v>
      </c>
    </row>
    <row r="33" spans="2:26" s="21" customFormat="1" x14ac:dyDescent="0.2">
      <c r="B33" s="31" t="s">
        <v>36</v>
      </c>
      <c r="C33" s="31"/>
      <c r="D33" s="32"/>
      <c r="E33" s="32" t="s">
        <v>5</v>
      </c>
      <c r="F33" s="30"/>
      <c r="G33" s="68">
        <f t="shared" si="15"/>
        <v>1</v>
      </c>
      <c r="H33" s="41">
        <f>G33*F33</f>
        <v>0</v>
      </c>
      <c r="I33" s="41">
        <f t="shared" si="16"/>
        <v>0</v>
      </c>
      <c r="J33" s="30"/>
      <c r="K33" s="68">
        <f>G33</f>
        <v>1</v>
      </c>
      <c r="L33" s="41">
        <f t="shared" si="17"/>
        <v>0</v>
      </c>
      <c r="M33" s="41">
        <f t="shared" si="18"/>
        <v>0</v>
      </c>
      <c r="N33" s="30"/>
      <c r="O33" s="68">
        <f t="shared" si="19"/>
        <v>1</v>
      </c>
      <c r="P33" s="41">
        <f t="shared" si="20"/>
        <v>0</v>
      </c>
      <c r="Q33" s="41">
        <f t="shared" si="21"/>
        <v>0</v>
      </c>
      <c r="R33" s="30"/>
      <c r="S33" s="68">
        <f t="shared" si="22"/>
        <v>1</v>
      </c>
      <c r="T33" s="41">
        <f t="shared" si="23"/>
        <v>0</v>
      </c>
      <c r="U33" s="41">
        <f t="shared" si="24"/>
        <v>0</v>
      </c>
      <c r="V33" s="30"/>
      <c r="W33" s="68">
        <f t="shared" si="25"/>
        <v>1</v>
      </c>
      <c r="X33" s="41">
        <f t="shared" si="26"/>
        <v>0</v>
      </c>
      <c r="Y33" s="41">
        <f t="shared" si="27"/>
        <v>0</v>
      </c>
      <c r="Z33" s="41">
        <f t="shared" si="28"/>
        <v>0</v>
      </c>
    </row>
    <row r="34" spans="2:26" s="21" customFormat="1" x14ac:dyDescent="0.2">
      <c r="B34" s="31" t="s">
        <v>37</v>
      </c>
      <c r="C34" s="31"/>
      <c r="D34" s="32"/>
      <c r="E34" s="32" t="s">
        <v>73</v>
      </c>
      <c r="F34" s="30"/>
      <c r="G34" s="68">
        <f t="shared" si="15"/>
        <v>1</v>
      </c>
      <c r="H34" s="41">
        <f>G34*F34</f>
        <v>0</v>
      </c>
      <c r="I34" s="41">
        <f t="shared" si="16"/>
        <v>0</v>
      </c>
      <c r="J34" s="30"/>
      <c r="K34" s="68">
        <f>G34</f>
        <v>1</v>
      </c>
      <c r="L34" s="41">
        <f t="shared" si="17"/>
        <v>0</v>
      </c>
      <c r="M34" s="41">
        <f t="shared" si="18"/>
        <v>0</v>
      </c>
      <c r="N34" s="30"/>
      <c r="O34" s="68">
        <f t="shared" si="19"/>
        <v>1</v>
      </c>
      <c r="P34" s="41">
        <f t="shared" si="20"/>
        <v>0</v>
      </c>
      <c r="Q34" s="41">
        <f t="shared" si="21"/>
        <v>0</v>
      </c>
      <c r="R34" s="30"/>
      <c r="S34" s="68">
        <f t="shared" si="22"/>
        <v>1</v>
      </c>
      <c r="T34" s="41">
        <f t="shared" si="23"/>
        <v>0</v>
      </c>
      <c r="U34" s="41">
        <f t="shared" si="24"/>
        <v>0</v>
      </c>
      <c r="V34" s="30"/>
      <c r="W34" s="68">
        <f t="shared" si="25"/>
        <v>1</v>
      </c>
      <c r="X34" s="41">
        <f t="shared" si="26"/>
        <v>0</v>
      </c>
      <c r="Y34" s="41">
        <f t="shared" si="27"/>
        <v>0</v>
      </c>
      <c r="Z34" s="41">
        <f t="shared" si="28"/>
        <v>0</v>
      </c>
    </row>
    <row r="35" spans="2:26" s="21" customFormat="1" x14ac:dyDescent="0.2">
      <c r="B35" s="31" t="s">
        <v>38</v>
      </c>
      <c r="C35" s="31"/>
      <c r="D35" s="32"/>
      <c r="E35" s="32" t="s">
        <v>73</v>
      </c>
      <c r="F35" s="30"/>
      <c r="G35" s="68">
        <f t="shared" si="15"/>
        <v>40</v>
      </c>
      <c r="H35" s="41">
        <f>G35*F35</f>
        <v>0</v>
      </c>
      <c r="I35" s="41">
        <f t="shared" si="16"/>
        <v>0</v>
      </c>
      <c r="J35" s="30"/>
      <c r="K35" s="68">
        <f>G35</f>
        <v>40</v>
      </c>
      <c r="L35" s="41">
        <f t="shared" si="17"/>
        <v>0</v>
      </c>
      <c r="M35" s="41">
        <f t="shared" si="18"/>
        <v>0</v>
      </c>
      <c r="N35" s="30"/>
      <c r="O35" s="68">
        <f t="shared" si="19"/>
        <v>40</v>
      </c>
      <c r="P35" s="41">
        <f t="shared" si="20"/>
        <v>0</v>
      </c>
      <c r="Q35" s="41">
        <f t="shared" si="21"/>
        <v>0</v>
      </c>
      <c r="R35" s="30"/>
      <c r="S35" s="68">
        <f t="shared" si="22"/>
        <v>40</v>
      </c>
      <c r="T35" s="41">
        <f t="shared" si="23"/>
        <v>0</v>
      </c>
      <c r="U35" s="41">
        <f t="shared" si="24"/>
        <v>0</v>
      </c>
      <c r="V35" s="30"/>
      <c r="W35" s="68">
        <f t="shared" si="25"/>
        <v>40</v>
      </c>
      <c r="X35" s="41">
        <f t="shared" si="26"/>
        <v>0</v>
      </c>
      <c r="Y35" s="41">
        <f t="shared" si="27"/>
        <v>0</v>
      </c>
      <c r="Z35" s="41">
        <f t="shared" si="28"/>
        <v>0</v>
      </c>
    </row>
    <row r="36" spans="2:26" s="21" customFormat="1" x14ac:dyDescent="0.2">
      <c r="B36" s="31" t="s">
        <v>39</v>
      </c>
      <c r="C36" s="31"/>
      <c r="D36" s="32"/>
      <c r="E36" s="32" t="s">
        <v>5</v>
      </c>
      <c r="F36" s="30"/>
      <c r="G36" s="68">
        <f t="shared" si="15"/>
        <v>4</v>
      </c>
      <c r="H36" s="41">
        <f>G36*F36</f>
        <v>0</v>
      </c>
      <c r="I36" s="41">
        <f t="shared" si="16"/>
        <v>0</v>
      </c>
      <c r="J36" s="30"/>
      <c r="K36" s="68">
        <f>G36</f>
        <v>4</v>
      </c>
      <c r="L36" s="41">
        <f t="shared" si="17"/>
        <v>0</v>
      </c>
      <c r="M36" s="41">
        <f t="shared" si="18"/>
        <v>0</v>
      </c>
      <c r="N36" s="30"/>
      <c r="O36" s="68">
        <f t="shared" si="19"/>
        <v>4</v>
      </c>
      <c r="P36" s="41">
        <f t="shared" si="20"/>
        <v>0</v>
      </c>
      <c r="Q36" s="41">
        <f t="shared" si="21"/>
        <v>0</v>
      </c>
      <c r="R36" s="30"/>
      <c r="S36" s="68">
        <f t="shared" si="22"/>
        <v>4</v>
      </c>
      <c r="T36" s="41">
        <f t="shared" si="23"/>
        <v>0</v>
      </c>
      <c r="U36" s="41">
        <f t="shared" si="24"/>
        <v>0</v>
      </c>
      <c r="V36" s="30"/>
      <c r="W36" s="68">
        <f t="shared" si="25"/>
        <v>4</v>
      </c>
      <c r="X36" s="41">
        <f t="shared" si="26"/>
        <v>0</v>
      </c>
      <c r="Y36" s="41">
        <f t="shared" si="27"/>
        <v>0</v>
      </c>
      <c r="Z36" s="41">
        <f t="shared" si="28"/>
        <v>0</v>
      </c>
    </row>
    <row r="37" spans="2:26" s="21" customFormat="1" x14ac:dyDescent="0.2">
      <c r="B37" s="31" t="s">
        <v>40</v>
      </c>
      <c r="C37" s="31"/>
      <c r="D37" s="32"/>
      <c r="E37" s="32" t="s">
        <v>5</v>
      </c>
      <c r="F37" s="30"/>
      <c r="G37" s="68">
        <f t="shared" si="15"/>
        <v>1</v>
      </c>
      <c r="H37" s="41">
        <f>G37*F37</f>
        <v>0</v>
      </c>
      <c r="I37" s="41">
        <f t="shared" si="16"/>
        <v>0</v>
      </c>
      <c r="J37" s="30"/>
      <c r="K37" s="68">
        <f>G37</f>
        <v>1</v>
      </c>
      <c r="L37" s="41">
        <f t="shared" si="17"/>
        <v>0</v>
      </c>
      <c r="M37" s="41">
        <f t="shared" si="18"/>
        <v>0</v>
      </c>
      <c r="N37" s="30"/>
      <c r="O37" s="68">
        <f t="shared" si="19"/>
        <v>1</v>
      </c>
      <c r="P37" s="41">
        <f t="shared" si="20"/>
        <v>0</v>
      </c>
      <c r="Q37" s="41">
        <f t="shared" si="21"/>
        <v>0</v>
      </c>
      <c r="R37" s="30"/>
      <c r="S37" s="68">
        <f t="shared" si="22"/>
        <v>1</v>
      </c>
      <c r="T37" s="41">
        <f t="shared" si="23"/>
        <v>0</v>
      </c>
      <c r="U37" s="41">
        <f t="shared" si="24"/>
        <v>0</v>
      </c>
      <c r="V37" s="30"/>
      <c r="W37" s="68">
        <f t="shared" si="25"/>
        <v>1</v>
      </c>
      <c r="X37" s="41">
        <f t="shared" si="26"/>
        <v>0</v>
      </c>
      <c r="Y37" s="41">
        <f t="shared" si="27"/>
        <v>0</v>
      </c>
      <c r="Z37" s="41">
        <f t="shared" si="28"/>
        <v>0</v>
      </c>
    </row>
    <row r="38" spans="2:26" s="21" customFormat="1" x14ac:dyDescent="0.2">
      <c r="B38" s="31" t="s">
        <v>97</v>
      </c>
      <c r="C38" s="31"/>
      <c r="D38" s="32"/>
      <c r="E38" s="32" t="s">
        <v>5</v>
      </c>
      <c r="F38" s="30"/>
      <c r="G38" s="68">
        <f t="shared" si="15"/>
        <v>1</v>
      </c>
      <c r="H38" s="41">
        <f>G38*F38</f>
        <v>0</v>
      </c>
      <c r="I38" s="41">
        <f t="shared" si="16"/>
        <v>0</v>
      </c>
      <c r="J38" s="30"/>
      <c r="K38" s="68">
        <f>G38</f>
        <v>1</v>
      </c>
      <c r="L38" s="41">
        <f t="shared" si="17"/>
        <v>0</v>
      </c>
      <c r="M38" s="41">
        <f t="shared" si="18"/>
        <v>0</v>
      </c>
      <c r="N38" s="30"/>
      <c r="O38" s="68">
        <f t="shared" si="19"/>
        <v>1</v>
      </c>
      <c r="P38" s="41">
        <f t="shared" si="20"/>
        <v>0</v>
      </c>
      <c r="Q38" s="41">
        <f t="shared" si="21"/>
        <v>0</v>
      </c>
      <c r="R38" s="30"/>
      <c r="S38" s="68">
        <f t="shared" si="22"/>
        <v>1</v>
      </c>
      <c r="T38" s="41">
        <f t="shared" si="23"/>
        <v>0</v>
      </c>
      <c r="U38" s="41">
        <f t="shared" si="24"/>
        <v>0</v>
      </c>
      <c r="V38" s="30"/>
      <c r="W38" s="68">
        <f t="shared" si="25"/>
        <v>1</v>
      </c>
      <c r="X38" s="41">
        <f t="shared" si="26"/>
        <v>0</v>
      </c>
      <c r="Y38" s="41">
        <f t="shared" si="27"/>
        <v>0</v>
      </c>
      <c r="Z38" s="41">
        <f t="shared" si="28"/>
        <v>0</v>
      </c>
    </row>
    <row r="39" spans="2:26" s="21" customFormat="1" x14ac:dyDescent="0.2">
      <c r="B39" s="31" t="s">
        <v>98</v>
      </c>
      <c r="C39" s="31"/>
      <c r="D39" s="32"/>
      <c r="E39" s="32" t="s">
        <v>5</v>
      </c>
      <c r="F39" s="30"/>
      <c r="G39" s="68">
        <f t="shared" si="15"/>
        <v>1</v>
      </c>
      <c r="H39" s="41">
        <f>G39*F39</f>
        <v>0</v>
      </c>
      <c r="I39" s="41">
        <f t="shared" si="16"/>
        <v>0</v>
      </c>
      <c r="J39" s="30"/>
      <c r="K39" s="68">
        <f>G39</f>
        <v>1</v>
      </c>
      <c r="L39" s="41">
        <f t="shared" si="17"/>
        <v>0</v>
      </c>
      <c r="M39" s="41">
        <f t="shared" si="18"/>
        <v>0</v>
      </c>
      <c r="N39" s="30"/>
      <c r="O39" s="68">
        <f t="shared" si="19"/>
        <v>1</v>
      </c>
      <c r="P39" s="41">
        <f t="shared" si="20"/>
        <v>0</v>
      </c>
      <c r="Q39" s="41">
        <f t="shared" si="21"/>
        <v>0</v>
      </c>
      <c r="R39" s="30"/>
      <c r="S39" s="68">
        <f t="shared" si="22"/>
        <v>1</v>
      </c>
      <c r="T39" s="41">
        <f t="shared" si="23"/>
        <v>0</v>
      </c>
      <c r="U39" s="41">
        <f t="shared" si="24"/>
        <v>0</v>
      </c>
      <c r="V39" s="30"/>
      <c r="W39" s="68">
        <f t="shared" si="25"/>
        <v>1</v>
      </c>
      <c r="X39" s="41">
        <f t="shared" si="26"/>
        <v>0</v>
      </c>
      <c r="Y39" s="41">
        <f t="shared" si="27"/>
        <v>0</v>
      </c>
      <c r="Z39" s="41">
        <f t="shared" si="28"/>
        <v>0</v>
      </c>
    </row>
    <row r="40" spans="2:26" s="21" customFormat="1" x14ac:dyDescent="0.2">
      <c r="B40" s="31" t="s">
        <v>70</v>
      </c>
      <c r="C40" s="31"/>
      <c r="D40" s="32"/>
      <c r="E40" s="39" t="s">
        <v>72</v>
      </c>
      <c r="F40" s="30"/>
      <c r="G40" s="68">
        <v>1</v>
      </c>
      <c r="H40" s="41">
        <f>G40*F40</f>
        <v>0</v>
      </c>
      <c r="I40" s="41">
        <f t="shared" si="16"/>
        <v>0</v>
      </c>
      <c r="J40" s="30"/>
      <c r="K40" s="68">
        <f>G40</f>
        <v>1</v>
      </c>
      <c r="L40" s="41">
        <f t="shared" si="17"/>
        <v>0</v>
      </c>
      <c r="M40" s="41">
        <f t="shared" si="18"/>
        <v>0</v>
      </c>
      <c r="N40" s="30"/>
      <c r="O40" s="68">
        <f t="shared" si="19"/>
        <v>1</v>
      </c>
      <c r="P40" s="41">
        <f t="shared" si="20"/>
        <v>0</v>
      </c>
      <c r="Q40" s="41">
        <f t="shared" si="21"/>
        <v>0</v>
      </c>
      <c r="R40" s="30"/>
      <c r="S40" s="68">
        <f t="shared" si="22"/>
        <v>1</v>
      </c>
      <c r="T40" s="41">
        <f t="shared" si="23"/>
        <v>0</v>
      </c>
      <c r="U40" s="41">
        <f t="shared" si="24"/>
        <v>0</v>
      </c>
      <c r="V40" s="30"/>
      <c r="W40" s="68">
        <f t="shared" si="25"/>
        <v>1</v>
      </c>
      <c r="X40" s="41">
        <f t="shared" si="26"/>
        <v>0</v>
      </c>
      <c r="Y40" s="41">
        <f t="shared" si="27"/>
        <v>0</v>
      </c>
      <c r="Z40" s="41">
        <f t="shared" si="28"/>
        <v>0</v>
      </c>
    </row>
    <row r="41" spans="2:26" x14ac:dyDescent="0.2">
      <c r="B41" s="40" t="s">
        <v>6</v>
      </c>
      <c r="C41" s="40"/>
      <c r="D41" s="39"/>
      <c r="E41" s="39" t="s">
        <v>57</v>
      </c>
      <c r="F41" s="30"/>
      <c r="G41" s="68">
        <f>1024</f>
        <v>1024</v>
      </c>
      <c r="H41" s="41">
        <f>G41*F41</f>
        <v>0</v>
      </c>
      <c r="I41" s="41">
        <f t="shared" si="16"/>
        <v>0</v>
      </c>
      <c r="J41" s="30"/>
      <c r="K41" s="68">
        <f>G41</f>
        <v>1024</v>
      </c>
      <c r="L41" s="41">
        <f t="shared" si="17"/>
        <v>0</v>
      </c>
      <c r="M41" s="41">
        <f t="shared" si="18"/>
        <v>0</v>
      </c>
      <c r="N41" s="30"/>
      <c r="O41" s="68">
        <f>K41*1.5</f>
        <v>1536</v>
      </c>
      <c r="P41" s="41">
        <f t="shared" si="20"/>
        <v>0</v>
      </c>
      <c r="Q41" s="41">
        <f t="shared" si="21"/>
        <v>0</v>
      </c>
      <c r="R41" s="30"/>
      <c r="S41" s="68">
        <f>O41*1.5</f>
        <v>2304</v>
      </c>
      <c r="T41" s="41">
        <f t="shared" si="23"/>
        <v>0</v>
      </c>
      <c r="U41" s="41">
        <f t="shared" si="24"/>
        <v>0</v>
      </c>
      <c r="V41" s="30"/>
      <c r="W41" s="68">
        <f>S41*1.5</f>
        <v>3456</v>
      </c>
      <c r="X41" s="41">
        <f t="shared" si="26"/>
        <v>0</v>
      </c>
      <c r="Y41" s="41">
        <f t="shared" si="27"/>
        <v>0</v>
      </c>
      <c r="Z41" s="41">
        <f t="shared" si="28"/>
        <v>0</v>
      </c>
    </row>
    <row r="42" spans="2:26" x14ac:dyDescent="0.2">
      <c r="B42" s="40"/>
      <c r="C42" s="40"/>
      <c r="D42" s="39"/>
      <c r="E42" s="39"/>
      <c r="F42" s="41"/>
      <c r="G42" s="69"/>
      <c r="H42" s="41"/>
      <c r="I42" s="41"/>
      <c r="J42" s="41"/>
      <c r="K42" s="123"/>
      <c r="L42" s="41"/>
      <c r="M42" s="41"/>
      <c r="N42" s="41"/>
      <c r="O42" s="69"/>
      <c r="P42" s="41"/>
      <c r="Q42" s="41"/>
      <c r="R42" s="41"/>
      <c r="S42" s="69"/>
      <c r="T42" s="41"/>
      <c r="U42" s="41"/>
      <c r="V42" s="41"/>
      <c r="W42" s="69"/>
      <c r="X42" s="41"/>
      <c r="Y42" s="41"/>
      <c r="Z42" s="41"/>
    </row>
    <row r="43" spans="2:26" s="21" customFormat="1" x14ac:dyDescent="0.2">
      <c r="B43" s="38" t="s">
        <v>7</v>
      </c>
      <c r="C43" s="31"/>
      <c r="D43" s="31"/>
      <c r="E43" s="32"/>
      <c r="F43" s="42"/>
      <c r="G43" s="70"/>
      <c r="H43" s="42"/>
      <c r="I43" s="42"/>
      <c r="J43" s="42"/>
      <c r="K43" s="124"/>
      <c r="L43" s="42"/>
      <c r="M43" s="42"/>
      <c r="N43" s="42"/>
      <c r="O43" s="70"/>
      <c r="P43" s="42"/>
      <c r="Q43" s="42"/>
      <c r="R43" s="42"/>
      <c r="S43" s="70"/>
      <c r="T43" s="42"/>
      <c r="U43" s="42"/>
      <c r="V43" s="42"/>
      <c r="W43" s="70"/>
      <c r="X43" s="42"/>
      <c r="Y43" s="42"/>
      <c r="Z43" s="42"/>
    </row>
    <row r="44" spans="2:26" s="21" customFormat="1" x14ac:dyDescent="0.2">
      <c r="B44" s="38" t="s">
        <v>110</v>
      </c>
      <c r="C44" s="38"/>
      <c r="D44" s="31"/>
      <c r="E44" s="32"/>
      <c r="F44" s="42"/>
      <c r="G44" s="70"/>
      <c r="H44" s="42"/>
      <c r="I44" s="42"/>
      <c r="J44" s="42"/>
      <c r="K44" s="124"/>
      <c r="L44" s="42"/>
      <c r="M44" s="42"/>
      <c r="N44" s="42"/>
      <c r="O44" s="70"/>
      <c r="P44" s="42"/>
      <c r="Q44" s="42"/>
      <c r="R44" s="42"/>
      <c r="S44" s="70"/>
      <c r="T44" s="42"/>
      <c r="U44" s="42"/>
      <c r="V44" s="42"/>
      <c r="W44" s="70"/>
      <c r="X44" s="42"/>
      <c r="Y44" s="42"/>
      <c r="Z44" s="42"/>
    </row>
    <row r="45" spans="2:26" s="21" customFormat="1" ht="25.5" x14ac:dyDescent="0.2">
      <c r="B45" s="31" t="s">
        <v>22</v>
      </c>
      <c r="C45" s="31"/>
      <c r="D45" s="43"/>
      <c r="E45" s="32" t="s">
        <v>74</v>
      </c>
      <c r="F45" s="30"/>
      <c r="G45" s="68">
        <v>4</v>
      </c>
      <c r="H45" s="41">
        <f>G45*F45</f>
        <v>0</v>
      </c>
      <c r="I45" s="41">
        <f t="shared" ref="I45:I51" si="29">H45*12</f>
        <v>0</v>
      </c>
      <c r="J45" s="30"/>
      <c r="K45" s="68">
        <f>G45</f>
        <v>4</v>
      </c>
      <c r="L45" s="41">
        <f t="shared" ref="L45:L51" si="30">K45*J45</f>
        <v>0</v>
      </c>
      <c r="M45" s="41">
        <f t="shared" ref="M45:M51" si="31">L45*12</f>
        <v>0</v>
      </c>
      <c r="N45" s="30"/>
      <c r="O45" s="68">
        <f t="shared" ref="O45:O51" si="32">K45</f>
        <v>4</v>
      </c>
      <c r="P45" s="41">
        <f t="shared" ref="P45:P51" si="33">O45*N45</f>
        <v>0</v>
      </c>
      <c r="Q45" s="41">
        <f t="shared" ref="Q45:Q51" si="34">P45*12</f>
        <v>0</v>
      </c>
      <c r="R45" s="30"/>
      <c r="S45" s="68">
        <f t="shared" ref="S45:S51" si="35">O45</f>
        <v>4</v>
      </c>
      <c r="T45" s="41">
        <f t="shared" ref="T45:T51" si="36">S45*R45</f>
        <v>0</v>
      </c>
      <c r="U45" s="41">
        <f t="shared" ref="U45:U51" si="37">T45*12</f>
        <v>0</v>
      </c>
      <c r="V45" s="30"/>
      <c r="W45" s="68">
        <f t="shared" ref="W45:W51" si="38">S45</f>
        <v>4</v>
      </c>
      <c r="X45" s="41">
        <f t="shared" ref="X45:X51" si="39">W45*V45</f>
        <v>0</v>
      </c>
      <c r="Y45" s="41">
        <f t="shared" ref="Y45:Y51" si="40">X45*12</f>
        <v>0</v>
      </c>
      <c r="Z45" s="41">
        <f t="shared" ref="Z45:Z51" si="41">+I45+M45+Q45+U45+Y45</f>
        <v>0</v>
      </c>
    </row>
    <row r="46" spans="2:26" s="21" customFormat="1" x14ac:dyDescent="0.2">
      <c r="B46" s="31" t="s">
        <v>8</v>
      </c>
      <c r="C46" s="31"/>
      <c r="D46" s="32"/>
      <c r="E46" s="32" t="s">
        <v>111</v>
      </c>
      <c r="F46" s="30"/>
      <c r="G46" s="68">
        <v>1</v>
      </c>
      <c r="H46" s="41">
        <f>G46*F46</f>
        <v>0</v>
      </c>
      <c r="I46" s="41">
        <f t="shared" si="29"/>
        <v>0</v>
      </c>
      <c r="J46" s="30"/>
      <c r="K46" s="68">
        <f>G46</f>
        <v>1</v>
      </c>
      <c r="L46" s="41">
        <f t="shared" si="30"/>
        <v>0</v>
      </c>
      <c r="M46" s="41">
        <f t="shared" si="31"/>
        <v>0</v>
      </c>
      <c r="N46" s="30"/>
      <c r="O46" s="68">
        <f t="shared" si="32"/>
        <v>1</v>
      </c>
      <c r="P46" s="41">
        <f t="shared" si="33"/>
        <v>0</v>
      </c>
      <c r="Q46" s="41">
        <f t="shared" si="34"/>
        <v>0</v>
      </c>
      <c r="R46" s="30"/>
      <c r="S46" s="68">
        <f t="shared" si="35"/>
        <v>1</v>
      </c>
      <c r="T46" s="41">
        <f t="shared" si="36"/>
        <v>0</v>
      </c>
      <c r="U46" s="41">
        <f t="shared" si="37"/>
        <v>0</v>
      </c>
      <c r="V46" s="30"/>
      <c r="W46" s="68">
        <f t="shared" si="38"/>
        <v>1</v>
      </c>
      <c r="X46" s="41">
        <f t="shared" si="39"/>
        <v>0</v>
      </c>
      <c r="Y46" s="41">
        <f t="shared" si="40"/>
        <v>0</v>
      </c>
      <c r="Z46" s="41">
        <f t="shared" si="41"/>
        <v>0</v>
      </c>
    </row>
    <row r="47" spans="2:26" s="21" customFormat="1" x14ac:dyDescent="0.2">
      <c r="B47" s="31" t="s">
        <v>112</v>
      </c>
      <c r="C47" s="31"/>
      <c r="D47" s="32"/>
      <c r="E47" s="32" t="s">
        <v>5</v>
      </c>
      <c r="F47" s="30"/>
      <c r="G47" s="68">
        <v>50</v>
      </c>
      <c r="H47" s="41">
        <f>G47*F47</f>
        <v>0</v>
      </c>
      <c r="I47" s="41">
        <f t="shared" si="29"/>
        <v>0</v>
      </c>
      <c r="J47" s="30"/>
      <c r="K47" s="68">
        <f>G47</f>
        <v>50</v>
      </c>
      <c r="L47" s="41">
        <f t="shared" si="30"/>
        <v>0</v>
      </c>
      <c r="M47" s="41">
        <f t="shared" si="31"/>
        <v>0</v>
      </c>
      <c r="N47" s="30"/>
      <c r="O47" s="68">
        <f t="shared" si="32"/>
        <v>50</v>
      </c>
      <c r="P47" s="41">
        <f t="shared" si="33"/>
        <v>0</v>
      </c>
      <c r="Q47" s="41">
        <f t="shared" si="34"/>
        <v>0</v>
      </c>
      <c r="R47" s="30"/>
      <c r="S47" s="68">
        <f t="shared" si="35"/>
        <v>50</v>
      </c>
      <c r="T47" s="41">
        <f t="shared" si="36"/>
        <v>0</v>
      </c>
      <c r="U47" s="41">
        <f t="shared" si="37"/>
        <v>0</v>
      </c>
      <c r="V47" s="30"/>
      <c r="W47" s="68">
        <f t="shared" si="38"/>
        <v>50</v>
      </c>
      <c r="X47" s="41">
        <f t="shared" si="39"/>
        <v>0</v>
      </c>
      <c r="Y47" s="41">
        <f t="shared" si="40"/>
        <v>0</v>
      </c>
      <c r="Z47" s="41">
        <f t="shared" si="41"/>
        <v>0</v>
      </c>
    </row>
    <row r="48" spans="2:26" s="21" customFormat="1" ht="25.5" x14ac:dyDescent="0.2">
      <c r="B48" s="31" t="s">
        <v>23</v>
      </c>
      <c r="C48" s="31"/>
      <c r="D48" s="32"/>
      <c r="E48" s="32" t="s">
        <v>75</v>
      </c>
      <c r="F48" s="30"/>
      <c r="G48" s="68">
        <v>1</v>
      </c>
      <c r="H48" s="41">
        <f>G48*F48</f>
        <v>0</v>
      </c>
      <c r="I48" s="41">
        <f t="shared" si="29"/>
        <v>0</v>
      </c>
      <c r="J48" s="30"/>
      <c r="K48" s="68">
        <f>G48</f>
        <v>1</v>
      </c>
      <c r="L48" s="41">
        <f t="shared" si="30"/>
        <v>0</v>
      </c>
      <c r="M48" s="41">
        <f t="shared" si="31"/>
        <v>0</v>
      </c>
      <c r="N48" s="30"/>
      <c r="O48" s="68">
        <f t="shared" si="32"/>
        <v>1</v>
      </c>
      <c r="P48" s="41">
        <f t="shared" si="33"/>
        <v>0</v>
      </c>
      <c r="Q48" s="41">
        <f t="shared" si="34"/>
        <v>0</v>
      </c>
      <c r="R48" s="30"/>
      <c r="S48" s="68">
        <f t="shared" si="35"/>
        <v>1</v>
      </c>
      <c r="T48" s="41">
        <f t="shared" si="36"/>
        <v>0</v>
      </c>
      <c r="U48" s="41">
        <f t="shared" si="37"/>
        <v>0</v>
      </c>
      <c r="V48" s="30"/>
      <c r="W48" s="68">
        <f t="shared" si="38"/>
        <v>1</v>
      </c>
      <c r="X48" s="41">
        <f t="shared" si="39"/>
        <v>0</v>
      </c>
      <c r="Y48" s="41">
        <f t="shared" si="40"/>
        <v>0</v>
      </c>
      <c r="Z48" s="41">
        <f t="shared" si="41"/>
        <v>0</v>
      </c>
    </row>
    <row r="49" spans="2:26" s="21" customFormat="1" x14ac:dyDescent="0.2">
      <c r="B49" s="31" t="s">
        <v>9</v>
      </c>
      <c r="C49" s="31"/>
      <c r="D49" s="32"/>
      <c r="E49" s="32" t="s">
        <v>5</v>
      </c>
      <c r="F49" s="30"/>
      <c r="G49" s="68">
        <v>1</v>
      </c>
      <c r="H49" s="41">
        <f>G49*F49</f>
        <v>0</v>
      </c>
      <c r="I49" s="41">
        <f t="shared" si="29"/>
        <v>0</v>
      </c>
      <c r="J49" s="30"/>
      <c r="K49" s="68">
        <f>G49</f>
        <v>1</v>
      </c>
      <c r="L49" s="41">
        <f t="shared" si="30"/>
        <v>0</v>
      </c>
      <c r="M49" s="41">
        <f t="shared" si="31"/>
        <v>0</v>
      </c>
      <c r="N49" s="30"/>
      <c r="O49" s="68">
        <f t="shared" si="32"/>
        <v>1</v>
      </c>
      <c r="P49" s="41">
        <f t="shared" si="33"/>
        <v>0</v>
      </c>
      <c r="Q49" s="41">
        <f t="shared" si="34"/>
        <v>0</v>
      </c>
      <c r="R49" s="30"/>
      <c r="S49" s="68">
        <f t="shared" si="35"/>
        <v>1</v>
      </c>
      <c r="T49" s="41">
        <f t="shared" si="36"/>
        <v>0</v>
      </c>
      <c r="U49" s="41">
        <f t="shared" si="37"/>
        <v>0</v>
      </c>
      <c r="V49" s="30"/>
      <c r="W49" s="68">
        <f t="shared" si="38"/>
        <v>1</v>
      </c>
      <c r="X49" s="41">
        <f t="shared" si="39"/>
        <v>0</v>
      </c>
      <c r="Y49" s="41">
        <f t="shared" si="40"/>
        <v>0</v>
      </c>
      <c r="Z49" s="41">
        <f t="shared" si="41"/>
        <v>0</v>
      </c>
    </row>
    <row r="50" spans="2:26" s="21" customFormat="1" ht="25.5" x14ac:dyDescent="0.2">
      <c r="B50" s="31" t="s">
        <v>10</v>
      </c>
      <c r="C50" s="31"/>
      <c r="D50" s="32"/>
      <c r="E50" s="32" t="s">
        <v>75</v>
      </c>
      <c r="F50" s="30"/>
      <c r="G50" s="68">
        <v>1</v>
      </c>
      <c r="H50" s="41">
        <f>G50*F50</f>
        <v>0</v>
      </c>
      <c r="I50" s="41">
        <f t="shared" si="29"/>
        <v>0</v>
      </c>
      <c r="J50" s="30"/>
      <c r="K50" s="68">
        <f>G50</f>
        <v>1</v>
      </c>
      <c r="L50" s="41">
        <f t="shared" si="30"/>
        <v>0</v>
      </c>
      <c r="M50" s="41">
        <f t="shared" si="31"/>
        <v>0</v>
      </c>
      <c r="N50" s="30"/>
      <c r="O50" s="68">
        <f t="shared" si="32"/>
        <v>1</v>
      </c>
      <c r="P50" s="41">
        <f t="shared" si="33"/>
        <v>0</v>
      </c>
      <c r="Q50" s="41">
        <f t="shared" si="34"/>
        <v>0</v>
      </c>
      <c r="R50" s="30"/>
      <c r="S50" s="68">
        <f t="shared" si="35"/>
        <v>1</v>
      </c>
      <c r="T50" s="41">
        <f t="shared" si="36"/>
        <v>0</v>
      </c>
      <c r="U50" s="41">
        <f t="shared" si="37"/>
        <v>0</v>
      </c>
      <c r="V50" s="30"/>
      <c r="W50" s="68">
        <f t="shared" si="38"/>
        <v>1</v>
      </c>
      <c r="X50" s="41">
        <f t="shared" si="39"/>
        <v>0</v>
      </c>
      <c r="Y50" s="41">
        <f t="shared" si="40"/>
        <v>0</v>
      </c>
      <c r="Z50" s="41">
        <f t="shared" si="41"/>
        <v>0</v>
      </c>
    </row>
    <row r="51" spans="2:26" s="21" customFormat="1" x14ac:dyDescent="0.2">
      <c r="B51" s="31" t="s">
        <v>11</v>
      </c>
      <c r="C51" s="31"/>
      <c r="D51" s="32"/>
      <c r="E51" s="32" t="s">
        <v>5</v>
      </c>
      <c r="F51" s="30"/>
      <c r="G51" s="68">
        <v>1</v>
      </c>
      <c r="H51" s="41">
        <f>G51*F51</f>
        <v>0</v>
      </c>
      <c r="I51" s="41">
        <f t="shared" si="29"/>
        <v>0</v>
      </c>
      <c r="J51" s="30"/>
      <c r="K51" s="68">
        <f>G51</f>
        <v>1</v>
      </c>
      <c r="L51" s="41">
        <f t="shared" si="30"/>
        <v>0</v>
      </c>
      <c r="M51" s="41">
        <f t="shared" si="31"/>
        <v>0</v>
      </c>
      <c r="N51" s="30"/>
      <c r="O51" s="68">
        <f t="shared" si="32"/>
        <v>1</v>
      </c>
      <c r="P51" s="41">
        <f t="shared" si="33"/>
        <v>0</v>
      </c>
      <c r="Q51" s="41">
        <f t="shared" si="34"/>
        <v>0</v>
      </c>
      <c r="R51" s="30"/>
      <c r="S51" s="68">
        <f t="shared" si="35"/>
        <v>1</v>
      </c>
      <c r="T51" s="41">
        <f t="shared" si="36"/>
        <v>0</v>
      </c>
      <c r="U51" s="41">
        <f t="shared" si="37"/>
        <v>0</v>
      </c>
      <c r="V51" s="30"/>
      <c r="W51" s="68">
        <f t="shared" si="38"/>
        <v>1</v>
      </c>
      <c r="X51" s="41">
        <f t="shared" si="39"/>
        <v>0</v>
      </c>
      <c r="Y51" s="41">
        <f t="shared" si="40"/>
        <v>0</v>
      </c>
      <c r="Z51" s="41">
        <f t="shared" si="41"/>
        <v>0</v>
      </c>
    </row>
    <row r="52" spans="2:26" s="21" customFormat="1" x14ac:dyDescent="0.2">
      <c r="B52" s="31"/>
      <c r="C52" s="31"/>
      <c r="D52" s="32"/>
      <c r="E52" s="32"/>
      <c r="F52" s="42"/>
      <c r="G52" s="70"/>
      <c r="H52" s="42"/>
      <c r="I52" s="42"/>
      <c r="J52" s="42"/>
      <c r="K52" s="124"/>
      <c r="L52" s="42"/>
      <c r="M52" s="42"/>
      <c r="N52" s="42"/>
      <c r="O52" s="70"/>
      <c r="P52" s="42"/>
      <c r="Q52" s="42"/>
      <c r="R52" s="42"/>
      <c r="S52" s="70"/>
      <c r="T52" s="42"/>
      <c r="U52" s="42"/>
      <c r="V52" s="42"/>
      <c r="W52" s="70"/>
      <c r="X52" s="42"/>
      <c r="Y52" s="42"/>
      <c r="Z52" s="42"/>
    </row>
    <row r="53" spans="2:26" s="21" customFormat="1" ht="25.5" x14ac:dyDescent="0.2">
      <c r="B53" s="38" t="s">
        <v>41</v>
      </c>
      <c r="C53" s="31"/>
      <c r="D53" s="32"/>
      <c r="E53" s="32"/>
      <c r="F53" s="42"/>
      <c r="G53" s="70"/>
      <c r="H53" s="42"/>
      <c r="I53" s="42"/>
      <c r="J53" s="42"/>
      <c r="K53" s="124"/>
      <c r="L53" s="42"/>
      <c r="M53" s="42"/>
      <c r="N53" s="42"/>
      <c r="O53" s="70"/>
      <c r="P53" s="42"/>
      <c r="Q53" s="42"/>
      <c r="R53" s="42"/>
      <c r="S53" s="70"/>
      <c r="T53" s="42"/>
      <c r="U53" s="42"/>
      <c r="V53" s="42"/>
      <c r="W53" s="70"/>
      <c r="X53" s="42"/>
      <c r="Y53" s="42"/>
      <c r="Z53" s="42"/>
    </row>
    <row r="54" spans="2:26" s="21" customFormat="1" x14ac:dyDescent="0.2">
      <c r="B54" s="31" t="s">
        <v>68</v>
      </c>
      <c r="C54" s="31"/>
      <c r="D54" s="31"/>
      <c r="E54" s="32" t="s">
        <v>4</v>
      </c>
      <c r="F54" s="30"/>
      <c r="G54" s="68">
        <v>300</v>
      </c>
      <c r="H54" s="41">
        <f>G54*F54</f>
        <v>0</v>
      </c>
      <c r="I54" s="41">
        <f>H54*12</f>
        <v>0</v>
      </c>
      <c r="J54" s="30"/>
      <c r="K54" s="68">
        <f>G54</f>
        <v>300</v>
      </c>
      <c r="L54" s="41">
        <f>K54*J54</f>
        <v>0</v>
      </c>
      <c r="M54" s="41">
        <f>L54*12</f>
        <v>0</v>
      </c>
      <c r="N54" s="30"/>
      <c r="O54" s="68">
        <f t="shared" ref="O54" si="42">K54</f>
        <v>300</v>
      </c>
      <c r="P54" s="41">
        <f>O54*N54</f>
        <v>0</v>
      </c>
      <c r="Q54" s="41">
        <f>P54*12</f>
        <v>0</v>
      </c>
      <c r="R54" s="30"/>
      <c r="S54" s="68">
        <f t="shared" ref="S54" si="43">O54</f>
        <v>300</v>
      </c>
      <c r="T54" s="41">
        <f>S54*R54</f>
        <v>0</v>
      </c>
      <c r="U54" s="41">
        <f>T54*12</f>
        <v>0</v>
      </c>
      <c r="V54" s="30"/>
      <c r="W54" s="68">
        <f t="shared" ref="W54" si="44">S54</f>
        <v>300</v>
      </c>
      <c r="X54" s="41">
        <f>W54*V54</f>
        <v>0</v>
      </c>
      <c r="Y54" s="41">
        <f>X54*12</f>
        <v>0</v>
      </c>
      <c r="Z54" s="41">
        <f t="shared" ref="Z54" si="45">+I54+M54+Q54+U54+Y54</f>
        <v>0</v>
      </c>
    </row>
    <row r="55" spans="2:26" s="21" customFormat="1" x14ac:dyDescent="0.2">
      <c r="B55" s="38"/>
      <c r="C55" s="38"/>
      <c r="D55" s="31"/>
      <c r="E55" s="32"/>
      <c r="F55" s="42"/>
      <c r="G55" s="70"/>
      <c r="H55" s="42"/>
      <c r="I55" s="42"/>
      <c r="J55" s="42"/>
      <c r="K55" s="124"/>
      <c r="L55" s="42"/>
      <c r="M55" s="42"/>
      <c r="N55" s="42"/>
      <c r="O55" s="70"/>
      <c r="P55" s="42"/>
      <c r="Q55" s="42"/>
      <c r="R55" s="42"/>
      <c r="S55" s="70"/>
      <c r="T55" s="42"/>
      <c r="U55" s="42"/>
      <c r="V55" s="42"/>
      <c r="W55" s="70"/>
      <c r="X55" s="42"/>
      <c r="Y55" s="42"/>
      <c r="Z55" s="42"/>
    </row>
    <row r="56" spans="2:26" s="21" customFormat="1" x14ac:dyDescent="0.2">
      <c r="B56" s="38" t="s">
        <v>24</v>
      </c>
      <c r="C56" s="38"/>
      <c r="D56" s="31"/>
      <c r="E56" s="32"/>
      <c r="F56" s="42"/>
      <c r="G56" s="70"/>
      <c r="H56" s="42"/>
      <c r="I56" s="42"/>
      <c r="J56" s="42"/>
      <c r="K56" s="124"/>
      <c r="L56" s="42"/>
      <c r="M56" s="42"/>
      <c r="N56" s="42"/>
      <c r="O56" s="70"/>
      <c r="P56" s="42"/>
      <c r="Q56" s="42"/>
      <c r="R56" s="42"/>
      <c r="S56" s="70"/>
      <c r="T56" s="42"/>
      <c r="U56" s="42"/>
      <c r="V56" s="42"/>
      <c r="W56" s="70"/>
      <c r="X56" s="42"/>
      <c r="Y56" s="42"/>
      <c r="Z56" s="42"/>
    </row>
    <row r="57" spans="2:26" s="21" customFormat="1" ht="25.5" x14ac:dyDescent="0.2">
      <c r="B57" s="31" t="s">
        <v>42</v>
      </c>
      <c r="C57" s="31"/>
      <c r="D57" s="32"/>
      <c r="E57" s="32" t="s">
        <v>76</v>
      </c>
      <c r="F57" s="30"/>
      <c r="G57" s="68">
        <v>3</v>
      </c>
      <c r="H57" s="41">
        <f>G57*F57</f>
        <v>0</v>
      </c>
      <c r="I57" s="41">
        <f t="shared" ref="I57:I63" si="46">H57*12</f>
        <v>0</v>
      </c>
      <c r="J57" s="30"/>
      <c r="K57" s="68">
        <f>G57</f>
        <v>3</v>
      </c>
      <c r="L57" s="41">
        <f t="shared" ref="L57:L63" si="47">K57*J57</f>
        <v>0</v>
      </c>
      <c r="M57" s="41">
        <f t="shared" ref="M57:M63" si="48">L57*12</f>
        <v>0</v>
      </c>
      <c r="N57" s="30"/>
      <c r="O57" s="68">
        <f t="shared" ref="O57:O63" si="49">K57</f>
        <v>3</v>
      </c>
      <c r="P57" s="41">
        <f t="shared" ref="P57:P63" si="50">O57*N57</f>
        <v>0</v>
      </c>
      <c r="Q57" s="41">
        <f t="shared" ref="Q57:Q63" si="51">P57*12</f>
        <v>0</v>
      </c>
      <c r="R57" s="30"/>
      <c r="S57" s="68">
        <f t="shared" ref="S57:S63" si="52">O57</f>
        <v>3</v>
      </c>
      <c r="T57" s="41">
        <f t="shared" ref="T57:T63" si="53">S57*R57</f>
        <v>0</v>
      </c>
      <c r="U57" s="41">
        <f t="shared" ref="U57:U63" si="54">T57*12</f>
        <v>0</v>
      </c>
      <c r="V57" s="30"/>
      <c r="W57" s="68">
        <f t="shared" ref="W57:W63" si="55">S57</f>
        <v>3</v>
      </c>
      <c r="X57" s="41">
        <f t="shared" ref="X57:X63" si="56">W57*V57</f>
        <v>0</v>
      </c>
      <c r="Y57" s="41">
        <f t="shared" ref="Y57:Y63" si="57">X57*12</f>
        <v>0</v>
      </c>
      <c r="Z57" s="41">
        <f t="shared" ref="Z57:Z63" si="58">+I57+M57+Q57+U57+Y57</f>
        <v>0</v>
      </c>
    </row>
    <row r="58" spans="2:26" s="21" customFormat="1" ht="25.5" x14ac:dyDescent="0.2">
      <c r="B58" s="31" t="s">
        <v>43</v>
      </c>
      <c r="C58" s="31"/>
      <c r="D58" s="32"/>
      <c r="E58" s="32" t="s">
        <v>76</v>
      </c>
      <c r="F58" s="30"/>
      <c r="G58" s="68">
        <v>3</v>
      </c>
      <c r="H58" s="41">
        <f>G58*F58</f>
        <v>0</v>
      </c>
      <c r="I58" s="41">
        <f t="shared" si="46"/>
        <v>0</v>
      </c>
      <c r="J58" s="30"/>
      <c r="K58" s="68">
        <f>G58</f>
        <v>3</v>
      </c>
      <c r="L58" s="41">
        <f t="shared" si="47"/>
        <v>0</v>
      </c>
      <c r="M58" s="41">
        <f t="shared" si="48"/>
        <v>0</v>
      </c>
      <c r="N58" s="30"/>
      <c r="O58" s="68">
        <f t="shared" si="49"/>
        <v>3</v>
      </c>
      <c r="P58" s="41">
        <f t="shared" si="50"/>
        <v>0</v>
      </c>
      <c r="Q58" s="41">
        <f t="shared" si="51"/>
        <v>0</v>
      </c>
      <c r="R58" s="30"/>
      <c r="S58" s="68">
        <f t="shared" si="52"/>
        <v>3</v>
      </c>
      <c r="T58" s="41">
        <f t="shared" si="53"/>
        <v>0</v>
      </c>
      <c r="U58" s="41">
        <f t="shared" si="54"/>
        <v>0</v>
      </c>
      <c r="V58" s="30"/>
      <c r="W58" s="68">
        <f t="shared" si="55"/>
        <v>3</v>
      </c>
      <c r="X58" s="41">
        <f t="shared" si="56"/>
        <v>0</v>
      </c>
      <c r="Y58" s="41">
        <f t="shared" si="57"/>
        <v>0</v>
      </c>
      <c r="Z58" s="41">
        <f t="shared" si="58"/>
        <v>0</v>
      </c>
    </row>
    <row r="59" spans="2:26" s="21" customFormat="1" x14ac:dyDescent="0.2">
      <c r="B59" s="31" t="s">
        <v>12</v>
      </c>
      <c r="C59" s="31"/>
      <c r="D59" s="32"/>
      <c r="E59" s="32" t="s">
        <v>76</v>
      </c>
      <c r="F59" s="30"/>
      <c r="G59" s="68">
        <v>3</v>
      </c>
      <c r="H59" s="41">
        <f>G59*F59</f>
        <v>0</v>
      </c>
      <c r="I59" s="41">
        <f t="shared" si="46"/>
        <v>0</v>
      </c>
      <c r="J59" s="30"/>
      <c r="K59" s="68">
        <f>G59</f>
        <v>3</v>
      </c>
      <c r="L59" s="41">
        <f t="shared" si="47"/>
        <v>0</v>
      </c>
      <c r="M59" s="41">
        <f t="shared" si="48"/>
        <v>0</v>
      </c>
      <c r="N59" s="30"/>
      <c r="O59" s="68">
        <f t="shared" si="49"/>
        <v>3</v>
      </c>
      <c r="P59" s="41">
        <f t="shared" si="50"/>
        <v>0</v>
      </c>
      <c r="Q59" s="41">
        <f t="shared" si="51"/>
        <v>0</v>
      </c>
      <c r="R59" s="30"/>
      <c r="S59" s="68">
        <f t="shared" si="52"/>
        <v>3</v>
      </c>
      <c r="T59" s="41">
        <f t="shared" si="53"/>
        <v>0</v>
      </c>
      <c r="U59" s="41">
        <f t="shared" si="54"/>
        <v>0</v>
      </c>
      <c r="V59" s="30"/>
      <c r="W59" s="68">
        <f t="shared" si="55"/>
        <v>3</v>
      </c>
      <c r="X59" s="41">
        <f t="shared" si="56"/>
        <v>0</v>
      </c>
      <c r="Y59" s="41">
        <f t="shared" si="57"/>
        <v>0</v>
      </c>
      <c r="Z59" s="41">
        <f t="shared" si="58"/>
        <v>0</v>
      </c>
    </row>
    <row r="60" spans="2:26" s="21" customFormat="1" x14ac:dyDescent="0.2">
      <c r="B60" s="31" t="s">
        <v>13</v>
      </c>
      <c r="C60" s="31"/>
      <c r="D60" s="32"/>
      <c r="E60" s="32" t="s">
        <v>76</v>
      </c>
      <c r="F60" s="30"/>
      <c r="G60" s="68">
        <v>3</v>
      </c>
      <c r="H60" s="41">
        <f>G60*F60</f>
        <v>0</v>
      </c>
      <c r="I60" s="41">
        <f t="shared" si="46"/>
        <v>0</v>
      </c>
      <c r="J60" s="30"/>
      <c r="K60" s="68">
        <f>G60</f>
        <v>3</v>
      </c>
      <c r="L60" s="41">
        <f t="shared" si="47"/>
        <v>0</v>
      </c>
      <c r="M60" s="41">
        <f t="shared" si="48"/>
        <v>0</v>
      </c>
      <c r="N60" s="30"/>
      <c r="O60" s="68">
        <f t="shared" si="49"/>
        <v>3</v>
      </c>
      <c r="P60" s="41">
        <f t="shared" si="50"/>
        <v>0</v>
      </c>
      <c r="Q60" s="41">
        <f t="shared" si="51"/>
        <v>0</v>
      </c>
      <c r="R60" s="30"/>
      <c r="S60" s="68">
        <f t="shared" si="52"/>
        <v>3</v>
      </c>
      <c r="T60" s="41">
        <f t="shared" si="53"/>
        <v>0</v>
      </c>
      <c r="U60" s="41">
        <f t="shared" si="54"/>
        <v>0</v>
      </c>
      <c r="V60" s="30"/>
      <c r="W60" s="68">
        <f t="shared" si="55"/>
        <v>3</v>
      </c>
      <c r="X60" s="41">
        <f t="shared" si="56"/>
        <v>0</v>
      </c>
      <c r="Y60" s="41">
        <f t="shared" si="57"/>
        <v>0</v>
      </c>
      <c r="Z60" s="41">
        <f t="shared" si="58"/>
        <v>0</v>
      </c>
    </row>
    <row r="61" spans="2:26" s="21" customFormat="1" x14ac:dyDescent="0.2">
      <c r="B61" s="31" t="s">
        <v>113</v>
      </c>
      <c r="C61" s="31"/>
      <c r="D61" s="32"/>
      <c r="E61" s="32" t="s">
        <v>76</v>
      </c>
      <c r="F61" s="30"/>
      <c r="G61" s="68">
        <v>3</v>
      </c>
      <c r="H61" s="41">
        <f>G61*F61</f>
        <v>0</v>
      </c>
      <c r="I61" s="41">
        <f t="shared" si="46"/>
        <v>0</v>
      </c>
      <c r="J61" s="30"/>
      <c r="K61" s="68">
        <f>G61</f>
        <v>3</v>
      </c>
      <c r="L61" s="41">
        <f t="shared" si="47"/>
        <v>0</v>
      </c>
      <c r="M61" s="41">
        <f t="shared" si="48"/>
        <v>0</v>
      </c>
      <c r="N61" s="30"/>
      <c r="O61" s="68">
        <f t="shared" si="49"/>
        <v>3</v>
      </c>
      <c r="P61" s="41">
        <f t="shared" si="50"/>
        <v>0</v>
      </c>
      <c r="Q61" s="41">
        <f t="shared" si="51"/>
        <v>0</v>
      </c>
      <c r="R61" s="30"/>
      <c r="S61" s="68">
        <f t="shared" si="52"/>
        <v>3</v>
      </c>
      <c r="T61" s="41">
        <f t="shared" si="53"/>
        <v>0</v>
      </c>
      <c r="U61" s="41">
        <f t="shared" si="54"/>
        <v>0</v>
      </c>
      <c r="V61" s="30"/>
      <c r="W61" s="68">
        <f t="shared" si="55"/>
        <v>3</v>
      </c>
      <c r="X61" s="41">
        <f t="shared" si="56"/>
        <v>0</v>
      </c>
      <c r="Y61" s="41">
        <f t="shared" si="57"/>
        <v>0</v>
      </c>
      <c r="Z61" s="41">
        <f t="shared" si="58"/>
        <v>0</v>
      </c>
    </row>
    <row r="62" spans="2:26" s="21" customFormat="1" x14ac:dyDescent="0.2">
      <c r="B62" s="31" t="s">
        <v>114</v>
      </c>
      <c r="C62" s="31"/>
      <c r="D62" s="32"/>
      <c r="E62" s="32" t="s">
        <v>76</v>
      </c>
      <c r="F62" s="30"/>
      <c r="G62" s="68">
        <v>3</v>
      </c>
      <c r="H62" s="41">
        <f>G62*F62</f>
        <v>0</v>
      </c>
      <c r="I62" s="41">
        <f t="shared" si="46"/>
        <v>0</v>
      </c>
      <c r="J62" s="30"/>
      <c r="K62" s="68">
        <f>G62</f>
        <v>3</v>
      </c>
      <c r="L62" s="41">
        <f t="shared" si="47"/>
        <v>0</v>
      </c>
      <c r="M62" s="41">
        <f t="shared" si="48"/>
        <v>0</v>
      </c>
      <c r="N62" s="30"/>
      <c r="O62" s="68">
        <f t="shared" si="49"/>
        <v>3</v>
      </c>
      <c r="P62" s="41">
        <f t="shared" si="50"/>
        <v>0</v>
      </c>
      <c r="Q62" s="41">
        <f t="shared" si="51"/>
        <v>0</v>
      </c>
      <c r="R62" s="30"/>
      <c r="S62" s="68">
        <f t="shared" si="52"/>
        <v>3</v>
      </c>
      <c r="T62" s="41">
        <f t="shared" si="53"/>
        <v>0</v>
      </c>
      <c r="U62" s="41">
        <f t="shared" si="54"/>
        <v>0</v>
      </c>
      <c r="V62" s="30"/>
      <c r="W62" s="68">
        <f t="shared" si="55"/>
        <v>3</v>
      </c>
      <c r="X62" s="41">
        <f t="shared" si="56"/>
        <v>0</v>
      </c>
      <c r="Y62" s="41">
        <f t="shared" si="57"/>
        <v>0</v>
      </c>
      <c r="Z62" s="41">
        <f t="shared" si="58"/>
        <v>0</v>
      </c>
    </row>
    <row r="63" spans="2:26" s="21" customFormat="1" x14ac:dyDescent="0.2">
      <c r="B63" s="31" t="s">
        <v>44</v>
      </c>
      <c r="C63" s="31"/>
      <c r="D63" s="32"/>
      <c r="E63" s="32" t="s">
        <v>76</v>
      </c>
      <c r="F63" s="30"/>
      <c r="G63" s="68">
        <v>3</v>
      </c>
      <c r="H63" s="41">
        <f>G63*F63</f>
        <v>0</v>
      </c>
      <c r="I63" s="41">
        <f t="shared" si="46"/>
        <v>0</v>
      </c>
      <c r="J63" s="30"/>
      <c r="K63" s="68">
        <f>G63</f>
        <v>3</v>
      </c>
      <c r="L63" s="41">
        <f t="shared" si="47"/>
        <v>0</v>
      </c>
      <c r="M63" s="41">
        <f t="shared" si="48"/>
        <v>0</v>
      </c>
      <c r="N63" s="30"/>
      <c r="O63" s="68">
        <f t="shared" si="49"/>
        <v>3</v>
      </c>
      <c r="P63" s="41">
        <f t="shared" si="50"/>
        <v>0</v>
      </c>
      <c r="Q63" s="41">
        <f t="shared" si="51"/>
        <v>0</v>
      </c>
      <c r="R63" s="30"/>
      <c r="S63" s="68">
        <f t="shared" si="52"/>
        <v>3</v>
      </c>
      <c r="T63" s="41">
        <f t="shared" si="53"/>
        <v>0</v>
      </c>
      <c r="U63" s="41">
        <f t="shared" si="54"/>
        <v>0</v>
      </c>
      <c r="V63" s="30"/>
      <c r="W63" s="68">
        <f t="shared" si="55"/>
        <v>3</v>
      </c>
      <c r="X63" s="41">
        <f t="shared" si="56"/>
        <v>0</v>
      </c>
      <c r="Y63" s="41">
        <f t="shared" si="57"/>
        <v>0</v>
      </c>
      <c r="Z63" s="41">
        <f t="shared" si="58"/>
        <v>0</v>
      </c>
    </row>
    <row r="64" spans="2:26" s="21" customFormat="1" x14ac:dyDescent="0.2">
      <c r="B64" s="31"/>
      <c r="C64" s="31"/>
      <c r="D64" s="31"/>
      <c r="E64" s="32"/>
      <c r="F64" s="42"/>
      <c r="G64" s="70"/>
      <c r="H64" s="42"/>
      <c r="I64" s="42"/>
      <c r="J64" s="42"/>
      <c r="K64" s="124"/>
      <c r="L64" s="42"/>
      <c r="M64" s="42"/>
      <c r="N64" s="42"/>
      <c r="O64" s="70"/>
      <c r="P64" s="42"/>
      <c r="Q64" s="42"/>
      <c r="R64" s="42"/>
      <c r="S64" s="70"/>
      <c r="T64" s="42"/>
      <c r="U64" s="42"/>
      <c r="V64" s="42"/>
      <c r="W64" s="70"/>
      <c r="X64" s="42"/>
      <c r="Y64" s="42"/>
      <c r="Z64" s="42"/>
    </row>
    <row r="65" spans="2:26" s="21" customFormat="1" x14ac:dyDescent="0.2">
      <c r="B65" s="38" t="s">
        <v>14</v>
      </c>
      <c r="C65" s="38"/>
      <c r="D65" s="31"/>
      <c r="E65" s="32"/>
      <c r="F65" s="42"/>
      <c r="G65" s="70"/>
      <c r="H65" s="42"/>
      <c r="I65" s="42"/>
      <c r="J65" s="42"/>
      <c r="K65" s="124"/>
      <c r="L65" s="42"/>
      <c r="M65" s="42"/>
      <c r="N65" s="42"/>
      <c r="O65" s="70"/>
      <c r="P65" s="42"/>
      <c r="Q65" s="42"/>
      <c r="R65" s="42"/>
      <c r="S65" s="70"/>
      <c r="T65" s="42"/>
      <c r="U65" s="42"/>
      <c r="V65" s="42"/>
      <c r="W65" s="70"/>
      <c r="X65" s="42"/>
      <c r="Y65" s="42"/>
      <c r="Z65" s="42"/>
    </row>
    <row r="66" spans="2:26" s="21" customFormat="1" x14ac:dyDescent="0.2">
      <c r="B66" s="31" t="s">
        <v>115</v>
      </c>
      <c r="C66" s="31"/>
      <c r="D66" s="32"/>
      <c r="E66" s="32" t="s">
        <v>5</v>
      </c>
      <c r="F66" s="30"/>
      <c r="G66" s="68">
        <v>25</v>
      </c>
      <c r="H66" s="41">
        <f>G66*F66</f>
        <v>0</v>
      </c>
      <c r="I66" s="41">
        <f t="shared" ref="I66:I73" si="59">H66*12</f>
        <v>0</v>
      </c>
      <c r="J66" s="30"/>
      <c r="K66" s="68">
        <f>G66</f>
        <v>25</v>
      </c>
      <c r="L66" s="41">
        <f t="shared" ref="L66:L73" si="60">K66*J66</f>
        <v>0</v>
      </c>
      <c r="M66" s="41">
        <f t="shared" ref="M66:M73" si="61">L66*12</f>
        <v>0</v>
      </c>
      <c r="N66" s="30"/>
      <c r="O66" s="68">
        <f t="shared" ref="O66:O73" si="62">K66</f>
        <v>25</v>
      </c>
      <c r="P66" s="41">
        <f t="shared" ref="P66:P73" si="63">O66*N66</f>
        <v>0</v>
      </c>
      <c r="Q66" s="41">
        <f t="shared" ref="Q66:Q73" si="64">P66*12</f>
        <v>0</v>
      </c>
      <c r="R66" s="30"/>
      <c r="S66" s="68">
        <f t="shared" ref="S66:S73" si="65">O66</f>
        <v>25</v>
      </c>
      <c r="T66" s="41">
        <f t="shared" ref="T66:T73" si="66">S66*R66</f>
        <v>0</v>
      </c>
      <c r="U66" s="41">
        <f t="shared" ref="U66:U73" si="67">T66*12</f>
        <v>0</v>
      </c>
      <c r="V66" s="30"/>
      <c r="W66" s="68">
        <f t="shared" ref="W66:W73" si="68">S66</f>
        <v>25</v>
      </c>
      <c r="X66" s="41">
        <f t="shared" ref="X66:X73" si="69">W66*V66</f>
        <v>0</v>
      </c>
      <c r="Y66" s="41">
        <f t="shared" ref="Y66:Y73" si="70">X66*12</f>
        <v>0</v>
      </c>
      <c r="Z66" s="41">
        <f t="shared" ref="Z66:Z73" si="71">+I66+M66+Q66+U66+Y66</f>
        <v>0</v>
      </c>
    </row>
    <row r="67" spans="2:26" s="21" customFormat="1" x14ac:dyDescent="0.2">
      <c r="B67" s="31" t="s">
        <v>116</v>
      </c>
      <c r="C67" s="31"/>
      <c r="D67" s="32"/>
      <c r="E67" s="32" t="s">
        <v>77</v>
      </c>
      <c r="F67" s="30"/>
      <c r="G67" s="68">
        <v>8</v>
      </c>
      <c r="H67" s="41">
        <f>G67*F67</f>
        <v>0</v>
      </c>
      <c r="I67" s="41">
        <f t="shared" si="59"/>
        <v>0</v>
      </c>
      <c r="J67" s="30"/>
      <c r="K67" s="68">
        <f>G67</f>
        <v>8</v>
      </c>
      <c r="L67" s="41">
        <f t="shared" si="60"/>
        <v>0</v>
      </c>
      <c r="M67" s="41">
        <f t="shared" si="61"/>
        <v>0</v>
      </c>
      <c r="N67" s="30"/>
      <c r="O67" s="68">
        <f t="shared" si="62"/>
        <v>8</v>
      </c>
      <c r="P67" s="41">
        <f t="shared" si="63"/>
        <v>0</v>
      </c>
      <c r="Q67" s="41">
        <f t="shared" si="64"/>
        <v>0</v>
      </c>
      <c r="R67" s="30"/>
      <c r="S67" s="68">
        <f t="shared" si="65"/>
        <v>8</v>
      </c>
      <c r="T67" s="41">
        <f t="shared" si="66"/>
        <v>0</v>
      </c>
      <c r="U67" s="41">
        <f t="shared" si="67"/>
        <v>0</v>
      </c>
      <c r="V67" s="30"/>
      <c r="W67" s="68">
        <f t="shared" si="68"/>
        <v>8</v>
      </c>
      <c r="X67" s="41">
        <f t="shared" si="69"/>
        <v>0</v>
      </c>
      <c r="Y67" s="41">
        <f t="shared" si="70"/>
        <v>0</v>
      </c>
      <c r="Z67" s="41">
        <f t="shared" si="71"/>
        <v>0</v>
      </c>
    </row>
    <row r="68" spans="2:26" s="21" customFormat="1" x14ac:dyDescent="0.2">
      <c r="B68" s="31" t="s">
        <v>45</v>
      </c>
      <c r="C68" s="31"/>
      <c r="D68" s="32"/>
      <c r="E68" s="32" t="s">
        <v>78</v>
      </c>
      <c r="F68" s="30"/>
      <c r="G68" s="68">
        <v>0.5</v>
      </c>
      <c r="H68" s="41">
        <f>G68*F68</f>
        <v>0</v>
      </c>
      <c r="I68" s="41">
        <f t="shared" si="59"/>
        <v>0</v>
      </c>
      <c r="J68" s="30"/>
      <c r="K68" s="68">
        <f>G68</f>
        <v>0.5</v>
      </c>
      <c r="L68" s="41">
        <f t="shared" si="60"/>
        <v>0</v>
      </c>
      <c r="M68" s="41">
        <f t="shared" si="61"/>
        <v>0</v>
      </c>
      <c r="N68" s="30"/>
      <c r="O68" s="68">
        <f t="shared" si="62"/>
        <v>0.5</v>
      </c>
      <c r="P68" s="41">
        <f t="shared" si="63"/>
        <v>0</v>
      </c>
      <c r="Q68" s="41">
        <f t="shared" si="64"/>
        <v>0</v>
      </c>
      <c r="R68" s="30"/>
      <c r="S68" s="68">
        <f t="shared" si="65"/>
        <v>0.5</v>
      </c>
      <c r="T68" s="41">
        <f t="shared" si="66"/>
        <v>0</v>
      </c>
      <c r="U68" s="41">
        <f t="shared" si="67"/>
        <v>0</v>
      </c>
      <c r="V68" s="30"/>
      <c r="W68" s="68">
        <f t="shared" si="68"/>
        <v>0.5</v>
      </c>
      <c r="X68" s="41">
        <f t="shared" si="69"/>
        <v>0</v>
      </c>
      <c r="Y68" s="41">
        <f t="shared" si="70"/>
        <v>0</v>
      </c>
      <c r="Z68" s="41">
        <f t="shared" si="71"/>
        <v>0</v>
      </c>
    </row>
    <row r="69" spans="2:26" s="21" customFormat="1" x14ac:dyDescent="0.2">
      <c r="B69" s="31" t="s">
        <v>117</v>
      </c>
      <c r="C69" s="31"/>
      <c r="D69" s="32"/>
      <c r="E69" s="32" t="s">
        <v>46</v>
      </c>
      <c r="F69" s="30"/>
      <c r="G69" s="68">
        <v>1</v>
      </c>
      <c r="H69" s="41">
        <f>G69*F69</f>
        <v>0</v>
      </c>
      <c r="I69" s="41">
        <f t="shared" si="59"/>
        <v>0</v>
      </c>
      <c r="J69" s="30"/>
      <c r="K69" s="68">
        <f>G69</f>
        <v>1</v>
      </c>
      <c r="L69" s="41">
        <f t="shared" si="60"/>
        <v>0</v>
      </c>
      <c r="M69" s="41">
        <f t="shared" si="61"/>
        <v>0</v>
      </c>
      <c r="N69" s="30"/>
      <c r="O69" s="68">
        <f t="shared" si="62"/>
        <v>1</v>
      </c>
      <c r="P69" s="41">
        <f t="shared" si="63"/>
        <v>0</v>
      </c>
      <c r="Q69" s="41">
        <f t="shared" si="64"/>
        <v>0</v>
      </c>
      <c r="R69" s="30"/>
      <c r="S69" s="68">
        <f t="shared" si="65"/>
        <v>1</v>
      </c>
      <c r="T69" s="41">
        <f t="shared" si="66"/>
        <v>0</v>
      </c>
      <c r="U69" s="41">
        <f t="shared" si="67"/>
        <v>0</v>
      </c>
      <c r="V69" s="30"/>
      <c r="W69" s="68">
        <f t="shared" si="68"/>
        <v>1</v>
      </c>
      <c r="X69" s="41">
        <f t="shared" si="69"/>
        <v>0</v>
      </c>
      <c r="Y69" s="41">
        <f t="shared" si="70"/>
        <v>0</v>
      </c>
      <c r="Z69" s="41">
        <f t="shared" si="71"/>
        <v>0</v>
      </c>
    </row>
    <row r="70" spans="2:26" s="21" customFormat="1" x14ac:dyDescent="0.2">
      <c r="B70" s="31" t="s">
        <v>69</v>
      </c>
      <c r="C70" s="31"/>
      <c r="D70" s="32"/>
      <c r="E70" s="32" t="s">
        <v>5</v>
      </c>
      <c r="F70" s="30"/>
      <c r="G70" s="68">
        <v>1</v>
      </c>
      <c r="H70" s="41">
        <f>G70*F70</f>
        <v>0</v>
      </c>
      <c r="I70" s="41">
        <f t="shared" si="59"/>
        <v>0</v>
      </c>
      <c r="J70" s="30"/>
      <c r="K70" s="68">
        <f>G70</f>
        <v>1</v>
      </c>
      <c r="L70" s="41">
        <f t="shared" si="60"/>
        <v>0</v>
      </c>
      <c r="M70" s="41">
        <f t="shared" si="61"/>
        <v>0</v>
      </c>
      <c r="N70" s="30"/>
      <c r="O70" s="68">
        <f t="shared" si="62"/>
        <v>1</v>
      </c>
      <c r="P70" s="41">
        <f t="shared" si="63"/>
        <v>0</v>
      </c>
      <c r="Q70" s="41">
        <f t="shared" si="64"/>
        <v>0</v>
      </c>
      <c r="R70" s="30"/>
      <c r="S70" s="68">
        <f t="shared" si="65"/>
        <v>1</v>
      </c>
      <c r="T70" s="41">
        <f t="shared" si="66"/>
        <v>0</v>
      </c>
      <c r="U70" s="41">
        <f t="shared" si="67"/>
        <v>0</v>
      </c>
      <c r="V70" s="30"/>
      <c r="W70" s="68">
        <f t="shared" si="68"/>
        <v>1</v>
      </c>
      <c r="X70" s="41">
        <f t="shared" si="69"/>
        <v>0</v>
      </c>
      <c r="Y70" s="41">
        <f t="shared" si="70"/>
        <v>0</v>
      </c>
      <c r="Z70" s="41">
        <f t="shared" si="71"/>
        <v>0</v>
      </c>
    </row>
    <row r="71" spans="2:26" s="21" customFormat="1" x14ac:dyDescent="0.2">
      <c r="B71" s="31" t="s">
        <v>118</v>
      </c>
      <c r="C71" s="31"/>
      <c r="D71" s="32"/>
      <c r="E71" s="32" t="s">
        <v>119</v>
      </c>
      <c r="F71" s="30"/>
      <c r="G71" s="68">
        <f>50*0.8+50*0.2*60</f>
        <v>640</v>
      </c>
      <c r="H71" s="41">
        <f>G71*F71</f>
        <v>0</v>
      </c>
      <c r="I71" s="41">
        <f t="shared" si="59"/>
        <v>0</v>
      </c>
      <c r="J71" s="30"/>
      <c r="K71" s="68">
        <f>G71</f>
        <v>640</v>
      </c>
      <c r="L71" s="41">
        <f t="shared" si="60"/>
        <v>0</v>
      </c>
      <c r="M71" s="41">
        <f t="shared" si="61"/>
        <v>0</v>
      </c>
      <c r="N71" s="30"/>
      <c r="O71" s="68">
        <f t="shared" si="62"/>
        <v>640</v>
      </c>
      <c r="P71" s="41">
        <f t="shared" si="63"/>
        <v>0</v>
      </c>
      <c r="Q71" s="41">
        <f t="shared" si="64"/>
        <v>0</v>
      </c>
      <c r="R71" s="30"/>
      <c r="S71" s="68">
        <f t="shared" si="65"/>
        <v>640</v>
      </c>
      <c r="T71" s="41">
        <f t="shared" si="66"/>
        <v>0</v>
      </c>
      <c r="U71" s="41">
        <f t="shared" si="67"/>
        <v>0</v>
      </c>
      <c r="V71" s="30"/>
      <c r="W71" s="68">
        <f t="shared" si="68"/>
        <v>640</v>
      </c>
      <c r="X71" s="41">
        <f t="shared" si="69"/>
        <v>0</v>
      </c>
      <c r="Y71" s="41">
        <f t="shared" si="70"/>
        <v>0</v>
      </c>
      <c r="Z71" s="41">
        <f t="shared" si="71"/>
        <v>0</v>
      </c>
    </row>
    <row r="72" spans="2:26" s="21" customFormat="1" x14ac:dyDescent="0.2">
      <c r="B72" s="31" t="s">
        <v>25</v>
      </c>
      <c r="C72" s="31"/>
      <c r="D72" s="32"/>
      <c r="E72" s="32" t="s">
        <v>79</v>
      </c>
      <c r="F72" s="30"/>
      <c r="G72" s="68">
        <v>1</v>
      </c>
      <c r="H72" s="41">
        <f>G72*F72</f>
        <v>0</v>
      </c>
      <c r="I72" s="41">
        <f t="shared" si="59"/>
        <v>0</v>
      </c>
      <c r="J72" s="30"/>
      <c r="K72" s="68">
        <f>G72</f>
        <v>1</v>
      </c>
      <c r="L72" s="41">
        <f t="shared" si="60"/>
        <v>0</v>
      </c>
      <c r="M72" s="41">
        <f t="shared" si="61"/>
        <v>0</v>
      </c>
      <c r="N72" s="30"/>
      <c r="O72" s="68">
        <f t="shared" si="62"/>
        <v>1</v>
      </c>
      <c r="P72" s="41">
        <f t="shared" si="63"/>
        <v>0</v>
      </c>
      <c r="Q72" s="41">
        <f t="shared" si="64"/>
        <v>0</v>
      </c>
      <c r="R72" s="30"/>
      <c r="S72" s="68">
        <f t="shared" si="65"/>
        <v>1</v>
      </c>
      <c r="T72" s="41">
        <f t="shared" si="66"/>
        <v>0</v>
      </c>
      <c r="U72" s="41">
        <f t="shared" si="67"/>
        <v>0</v>
      </c>
      <c r="V72" s="30"/>
      <c r="W72" s="68">
        <f t="shared" si="68"/>
        <v>1</v>
      </c>
      <c r="X72" s="41">
        <f t="shared" si="69"/>
        <v>0</v>
      </c>
      <c r="Y72" s="41">
        <f t="shared" si="70"/>
        <v>0</v>
      </c>
      <c r="Z72" s="41">
        <f t="shared" si="71"/>
        <v>0</v>
      </c>
    </row>
    <row r="73" spans="2:26" s="21" customFormat="1" x14ac:dyDescent="0.2">
      <c r="B73" s="31" t="s">
        <v>26</v>
      </c>
      <c r="C73" s="31"/>
      <c r="D73" s="32"/>
      <c r="E73" s="32" t="s">
        <v>80</v>
      </c>
      <c r="F73" s="30"/>
      <c r="G73" s="68">
        <v>1</v>
      </c>
      <c r="H73" s="41">
        <f>G73*F73</f>
        <v>0</v>
      </c>
      <c r="I73" s="41">
        <f t="shared" si="59"/>
        <v>0</v>
      </c>
      <c r="J73" s="30"/>
      <c r="K73" s="68">
        <f>G73</f>
        <v>1</v>
      </c>
      <c r="L73" s="41">
        <f t="shared" si="60"/>
        <v>0</v>
      </c>
      <c r="M73" s="41">
        <f t="shared" si="61"/>
        <v>0</v>
      </c>
      <c r="N73" s="30"/>
      <c r="O73" s="68">
        <f t="shared" si="62"/>
        <v>1</v>
      </c>
      <c r="P73" s="41">
        <f t="shared" si="63"/>
        <v>0</v>
      </c>
      <c r="Q73" s="41">
        <f t="shared" si="64"/>
        <v>0</v>
      </c>
      <c r="R73" s="30"/>
      <c r="S73" s="68">
        <f t="shared" si="65"/>
        <v>1</v>
      </c>
      <c r="T73" s="41">
        <f t="shared" si="66"/>
        <v>0</v>
      </c>
      <c r="U73" s="41">
        <f t="shared" si="67"/>
        <v>0</v>
      </c>
      <c r="V73" s="30"/>
      <c r="W73" s="68">
        <f t="shared" si="68"/>
        <v>1</v>
      </c>
      <c r="X73" s="41">
        <f t="shared" si="69"/>
        <v>0</v>
      </c>
      <c r="Y73" s="41">
        <f t="shared" si="70"/>
        <v>0</v>
      </c>
      <c r="Z73" s="41">
        <f t="shared" si="71"/>
        <v>0</v>
      </c>
    </row>
    <row r="74" spans="2:26" s="21" customFormat="1" x14ac:dyDescent="0.2">
      <c r="B74" s="31"/>
      <c r="C74" s="31"/>
      <c r="D74" s="31"/>
      <c r="E74" s="32"/>
      <c r="F74" s="42"/>
      <c r="G74" s="70"/>
      <c r="H74" s="42"/>
      <c r="I74" s="42"/>
      <c r="J74" s="42"/>
      <c r="K74" s="124"/>
      <c r="L74" s="42"/>
      <c r="M74" s="42"/>
      <c r="N74" s="42"/>
      <c r="O74" s="70"/>
      <c r="P74" s="42"/>
      <c r="Q74" s="42"/>
      <c r="R74" s="42"/>
      <c r="S74" s="70"/>
      <c r="T74" s="42"/>
      <c r="U74" s="42"/>
      <c r="V74" s="42"/>
      <c r="W74" s="70"/>
      <c r="X74" s="42"/>
      <c r="Y74" s="42"/>
      <c r="Z74" s="42"/>
    </row>
    <row r="75" spans="2:26" s="21" customFormat="1" x14ac:dyDescent="0.2">
      <c r="B75" s="38" t="s">
        <v>27</v>
      </c>
      <c r="C75" s="38"/>
      <c r="D75" s="31"/>
      <c r="E75" s="32"/>
      <c r="F75" s="42"/>
      <c r="G75" s="70"/>
      <c r="H75" s="42"/>
      <c r="I75" s="42"/>
      <c r="J75" s="42"/>
      <c r="K75" s="124"/>
      <c r="L75" s="42"/>
      <c r="M75" s="42"/>
      <c r="N75" s="42"/>
      <c r="O75" s="70"/>
      <c r="P75" s="42"/>
      <c r="Q75" s="42"/>
      <c r="R75" s="42"/>
      <c r="S75" s="70"/>
      <c r="T75" s="42"/>
      <c r="U75" s="42"/>
      <c r="V75" s="42"/>
      <c r="W75" s="70"/>
      <c r="X75" s="42"/>
      <c r="Y75" s="42"/>
      <c r="Z75" s="42"/>
    </row>
    <row r="76" spans="2:26" s="21" customFormat="1" x14ac:dyDescent="0.2">
      <c r="B76" s="31" t="s">
        <v>28</v>
      </c>
      <c r="C76" s="31"/>
      <c r="D76" s="43"/>
      <c r="E76" s="32" t="s">
        <v>5</v>
      </c>
      <c r="F76" s="30"/>
      <c r="G76" s="68">
        <v>2</v>
      </c>
      <c r="H76" s="41">
        <f>G76*F76</f>
        <v>0</v>
      </c>
      <c r="I76" s="41">
        <f>H76*12</f>
        <v>0</v>
      </c>
      <c r="J76" s="30"/>
      <c r="K76" s="68">
        <f>G76</f>
        <v>2</v>
      </c>
      <c r="L76" s="41">
        <f>K76*J76</f>
        <v>0</v>
      </c>
      <c r="M76" s="41">
        <f>L76*12</f>
        <v>0</v>
      </c>
      <c r="N76" s="30"/>
      <c r="O76" s="68">
        <f t="shared" ref="O76" si="72">K76</f>
        <v>2</v>
      </c>
      <c r="P76" s="41">
        <f>O76*N76</f>
        <v>0</v>
      </c>
      <c r="Q76" s="41">
        <f>P76*12</f>
        <v>0</v>
      </c>
      <c r="R76" s="30"/>
      <c r="S76" s="68">
        <f t="shared" ref="S76" si="73">O76</f>
        <v>2</v>
      </c>
      <c r="T76" s="41">
        <f>S76*R76</f>
        <v>0</v>
      </c>
      <c r="U76" s="41">
        <f>T76*12</f>
        <v>0</v>
      </c>
      <c r="V76" s="30"/>
      <c r="W76" s="68">
        <f t="shared" ref="W76" si="74">S76</f>
        <v>2</v>
      </c>
      <c r="X76" s="41">
        <f>W76*V76</f>
        <v>0</v>
      </c>
      <c r="Y76" s="41">
        <f>X76*12</f>
        <v>0</v>
      </c>
      <c r="Z76" s="41">
        <f t="shared" ref="Z76" si="75">+I76+M76+Q76+U76+Y76</f>
        <v>0</v>
      </c>
    </row>
    <row r="77" spans="2:26" s="21" customFormat="1" x14ac:dyDescent="0.2">
      <c r="B77" s="31"/>
      <c r="C77" s="31"/>
      <c r="D77" s="43"/>
      <c r="E77" s="32"/>
      <c r="F77" s="71"/>
      <c r="G77" s="70"/>
      <c r="H77" s="71"/>
      <c r="I77" s="71"/>
      <c r="J77" s="71"/>
      <c r="K77" s="124"/>
      <c r="L77" s="71"/>
      <c r="M77" s="71"/>
      <c r="N77" s="71"/>
      <c r="O77" s="70"/>
      <c r="P77" s="71"/>
      <c r="Q77" s="71"/>
      <c r="R77" s="71"/>
      <c r="S77" s="70"/>
      <c r="T77" s="71"/>
      <c r="U77" s="71"/>
      <c r="V77" s="71"/>
      <c r="W77" s="70"/>
      <c r="X77" s="71"/>
      <c r="Y77" s="71"/>
      <c r="Z77" s="42"/>
    </row>
    <row r="78" spans="2:26" s="21" customFormat="1" x14ac:dyDescent="0.2">
      <c r="B78" s="38" t="s">
        <v>107</v>
      </c>
      <c r="C78" s="38"/>
      <c r="D78" s="31"/>
      <c r="E78" s="32"/>
      <c r="F78" s="42"/>
      <c r="G78" s="70"/>
      <c r="H78" s="42"/>
      <c r="I78" s="42"/>
      <c r="J78" s="42"/>
      <c r="K78" s="124"/>
      <c r="L78" s="42"/>
      <c r="M78" s="42"/>
      <c r="N78" s="42"/>
      <c r="O78" s="70"/>
      <c r="P78" s="42"/>
      <c r="Q78" s="42"/>
      <c r="R78" s="41"/>
      <c r="S78" s="70"/>
      <c r="T78" s="41"/>
      <c r="U78" s="41"/>
      <c r="V78" s="41"/>
      <c r="W78" s="70"/>
      <c r="X78" s="42"/>
      <c r="Y78" s="42"/>
      <c r="Z78" s="42"/>
    </row>
    <row r="79" spans="2:26" s="21" customFormat="1" x14ac:dyDescent="0.2">
      <c r="B79" s="31" t="s">
        <v>108</v>
      </c>
      <c r="C79" s="31"/>
      <c r="D79" s="43"/>
      <c r="E79" s="32" t="s">
        <v>109</v>
      </c>
      <c r="F79" s="30"/>
      <c r="G79" s="68">
        <v>1</v>
      </c>
      <c r="H79" s="41">
        <f>G79*F79</f>
        <v>0</v>
      </c>
      <c r="I79" s="41">
        <f>H79*12</f>
        <v>0</v>
      </c>
      <c r="J79" s="30"/>
      <c r="K79" s="68">
        <f>G79</f>
        <v>1</v>
      </c>
      <c r="L79" s="41">
        <f>K79*J79</f>
        <v>0</v>
      </c>
      <c r="M79" s="41">
        <f>L79*12</f>
        <v>0</v>
      </c>
      <c r="N79" s="30"/>
      <c r="O79" s="68">
        <f t="shared" ref="O79" si="76">K79</f>
        <v>1</v>
      </c>
      <c r="P79" s="41">
        <f>O79*N79</f>
        <v>0</v>
      </c>
      <c r="Q79" s="41">
        <f>P79*12</f>
        <v>0</v>
      </c>
      <c r="R79" s="30"/>
      <c r="S79" s="68">
        <f t="shared" ref="S79" si="77">O79</f>
        <v>1</v>
      </c>
      <c r="T79" s="41">
        <f>S79*R79</f>
        <v>0</v>
      </c>
      <c r="U79" s="41">
        <f>T79*12</f>
        <v>0</v>
      </c>
      <c r="V79" s="30"/>
      <c r="W79" s="68">
        <f t="shared" ref="W79" si="78">S79</f>
        <v>1</v>
      </c>
      <c r="X79" s="41">
        <f>W79*V79</f>
        <v>0</v>
      </c>
      <c r="Y79" s="41">
        <f>X79*12</f>
        <v>0</v>
      </c>
      <c r="Z79" s="41">
        <f t="shared" ref="Z79" si="79">+I79+M79+Q79+U79+Y79</f>
        <v>0</v>
      </c>
    </row>
    <row r="80" spans="2:26" s="21" customFormat="1" x14ac:dyDescent="0.2">
      <c r="B80" s="31"/>
      <c r="C80" s="31"/>
      <c r="D80" s="43"/>
      <c r="E80" s="32"/>
      <c r="F80" s="71"/>
      <c r="G80" s="70"/>
      <c r="H80" s="71"/>
      <c r="I80" s="71"/>
      <c r="J80" s="71"/>
      <c r="K80" s="124"/>
      <c r="L80" s="71"/>
      <c r="M80" s="71"/>
      <c r="N80" s="71"/>
      <c r="O80" s="70"/>
      <c r="P80" s="71"/>
      <c r="Q80" s="71"/>
      <c r="R80" s="75"/>
      <c r="S80" s="70"/>
      <c r="T80" s="75"/>
      <c r="U80" s="75"/>
      <c r="V80" s="75"/>
      <c r="W80" s="70"/>
      <c r="X80" s="71"/>
      <c r="Y80" s="71"/>
      <c r="Z80" s="42"/>
    </row>
    <row r="81" spans="2:26" s="21" customFormat="1" ht="25.5" x14ac:dyDescent="0.2">
      <c r="B81" s="38" t="s">
        <v>120</v>
      </c>
      <c r="C81" s="38"/>
      <c r="D81" s="31"/>
      <c r="E81" s="32"/>
      <c r="F81" s="42"/>
      <c r="G81" s="70"/>
      <c r="H81" s="42"/>
      <c r="I81" s="42"/>
      <c r="J81" s="42"/>
      <c r="K81" s="124"/>
      <c r="L81" s="42"/>
      <c r="M81" s="42"/>
      <c r="N81" s="42"/>
      <c r="O81" s="70"/>
      <c r="P81" s="42"/>
      <c r="Q81" s="42"/>
      <c r="R81" s="41"/>
      <c r="S81" s="70"/>
      <c r="T81" s="41"/>
      <c r="U81" s="41"/>
      <c r="V81" s="41"/>
      <c r="W81" s="70"/>
      <c r="X81" s="42"/>
      <c r="Y81" s="42"/>
      <c r="Z81" s="42"/>
    </row>
    <row r="82" spans="2:26" s="21" customFormat="1" ht="25.5" x14ac:dyDescent="0.2">
      <c r="B82" s="31" t="s">
        <v>120</v>
      </c>
      <c r="C82" s="31"/>
      <c r="D82" s="43"/>
      <c r="E82" s="32" t="s">
        <v>155</v>
      </c>
      <c r="F82" s="71"/>
      <c r="G82" s="68">
        <v>1</v>
      </c>
      <c r="H82" s="41">
        <f>G82*F82</f>
        <v>0</v>
      </c>
      <c r="I82" s="41">
        <f>H82*12</f>
        <v>0</v>
      </c>
      <c r="J82" s="71"/>
      <c r="K82" s="68">
        <f>G82</f>
        <v>1</v>
      </c>
      <c r="L82" s="41">
        <f>K82*J82</f>
        <v>0</v>
      </c>
      <c r="M82" s="41">
        <f>L82*12</f>
        <v>0</v>
      </c>
      <c r="N82" s="71"/>
      <c r="O82" s="68">
        <f t="shared" ref="O82" si="80">K82</f>
        <v>1</v>
      </c>
      <c r="P82" s="41">
        <f>O82*N82</f>
        <v>0</v>
      </c>
      <c r="Q82" s="41">
        <f>P82*12</f>
        <v>0</v>
      </c>
      <c r="R82" s="51">
        <f t="shared" ref="R82" si="81">N82*1.06</f>
        <v>0</v>
      </c>
      <c r="S82" s="68">
        <f t="shared" ref="S82" si="82">O82</f>
        <v>1</v>
      </c>
      <c r="T82" s="41">
        <f>S82*R82</f>
        <v>0</v>
      </c>
      <c r="U82" s="41">
        <f>T82*12</f>
        <v>0</v>
      </c>
      <c r="V82" s="51"/>
      <c r="W82" s="68">
        <f t="shared" ref="W82" si="83">S82</f>
        <v>1</v>
      </c>
      <c r="X82" s="41">
        <f>W82*V82</f>
        <v>0</v>
      </c>
      <c r="Y82" s="41">
        <f>X82*12</f>
        <v>0</v>
      </c>
      <c r="Z82" s="41">
        <f t="shared" ref="Z82" si="84">+I82+M82+Q82+U82+Y82</f>
        <v>0</v>
      </c>
    </row>
    <row r="83" spans="2:26" s="21" customFormat="1" x14ac:dyDescent="0.2">
      <c r="B83" s="31"/>
      <c r="C83" s="31"/>
      <c r="D83" s="43"/>
      <c r="E83" s="32"/>
      <c r="F83" s="71"/>
      <c r="G83" s="70"/>
      <c r="H83" s="71"/>
      <c r="I83" s="71"/>
      <c r="J83" s="71"/>
      <c r="K83" s="124"/>
      <c r="L83" s="71"/>
      <c r="M83" s="71"/>
      <c r="N83" s="71"/>
      <c r="O83" s="70"/>
      <c r="P83" s="71"/>
      <c r="Q83" s="71"/>
      <c r="R83" s="71"/>
      <c r="S83" s="70"/>
      <c r="T83" s="71"/>
      <c r="U83" s="71"/>
      <c r="V83" s="71"/>
      <c r="W83" s="70"/>
      <c r="X83" s="71"/>
      <c r="Y83" s="71"/>
      <c r="Z83" s="42"/>
    </row>
    <row r="84" spans="2:26" s="21" customFormat="1" ht="38.25" x14ac:dyDescent="0.2">
      <c r="B84" s="26" t="s">
        <v>16</v>
      </c>
      <c r="C84" s="27" t="s">
        <v>34</v>
      </c>
      <c r="D84" s="27" t="s">
        <v>19</v>
      </c>
      <c r="E84" s="27" t="s">
        <v>2</v>
      </c>
      <c r="F84" s="36" t="s">
        <v>122</v>
      </c>
      <c r="G84" s="119" t="s">
        <v>138</v>
      </c>
      <c r="H84" s="44" t="s">
        <v>20</v>
      </c>
      <c r="I84" s="57" t="s">
        <v>123</v>
      </c>
      <c r="J84" s="36" t="s">
        <v>130</v>
      </c>
      <c r="K84" s="119" t="s">
        <v>137</v>
      </c>
      <c r="L84" s="44" t="s">
        <v>20</v>
      </c>
      <c r="M84" s="57" t="s">
        <v>124</v>
      </c>
      <c r="N84" s="36" t="s">
        <v>131</v>
      </c>
      <c r="O84" s="58" t="s">
        <v>134</v>
      </c>
      <c r="P84" s="44" t="s">
        <v>20</v>
      </c>
      <c r="Q84" s="57" t="s">
        <v>126</v>
      </c>
      <c r="R84" s="36" t="s">
        <v>132</v>
      </c>
      <c r="S84" s="58" t="s">
        <v>136</v>
      </c>
      <c r="T84" s="44" t="s">
        <v>20</v>
      </c>
      <c r="U84" s="57" t="s">
        <v>127</v>
      </c>
      <c r="V84" s="36" t="s">
        <v>133</v>
      </c>
      <c r="W84" s="58" t="s">
        <v>135</v>
      </c>
      <c r="X84" s="44" t="s">
        <v>20</v>
      </c>
      <c r="Y84" s="57" t="s">
        <v>128</v>
      </c>
      <c r="Z84" s="28" t="s">
        <v>129</v>
      </c>
    </row>
    <row r="85" spans="2:26" s="21" customFormat="1" x14ac:dyDescent="0.2">
      <c r="B85" s="38" t="s">
        <v>35</v>
      </c>
      <c r="C85" s="31"/>
      <c r="D85" s="31"/>
      <c r="E85" s="32"/>
      <c r="F85" s="42"/>
      <c r="G85" s="124"/>
      <c r="H85" s="42"/>
      <c r="I85" s="42"/>
      <c r="J85" s="42"/>
      <c r="K85" s="124"/>
      <c r="L85" s="42"/>
      <c r="M85" s="42"/>
      <c r="N85" s="42"/>
      <c r="O85" s="70"/>
      <c r="P85" s="42"/>
      <c r="Q85" s="42"/>
      <c r="R85" s="42"/>
      <c r="S85" s="70"/>
      <c r="T85" s="42"/>
      <c r="U85" s="42"/>
      <c r="V85" s="42"/>
      <c r="W85" s="70"/>
      <c r="X85" s="42"/>
      <c r="Y85" s="42"/>
      <c r="Z85" s="42"/>
    </row>
    <row r="86" spans="2:26" s="21" customFormat="1" ht="15" x14ac:dyDescent="0.25">
      <c r="B86" s="40" t="s">
        <v>29</v>
      </c>
      <c r="C86" s="45"/>
      <c r="D86" s="31"/>
      <c r="E86" s="32" t="s">
        <v>74</v>
      </c>
      <c r="F86" s="30"/>
      <c r="G86" s="68">
        <v>1</v>
      </c>
      <c r="H86" s="41">
        <f>G86*F86</f>
        <v>0</v>
      </c>
      <c r="I86" s="41">
        <f>H86*12</f>
        <v>0</v>
      </c>
      <c r="J86" s="30"/>
      <c r="K86" s="68">
        <f>G86</f>
        <v>1</v>
      </c>
      <c r="L86" s="41">
        <f>K86*J86</f>
        <v>0</v>
      </c>
      <c r="M86" s="41">
        <f>L86*12</f>
        <v>0</v>
      </c>
      <c r="N86" s="30"/>
      <c r="O86" s="68">
        <f t="shared" ref="O86:O87" si="85">K86</f>
        <v>1</v>
      </c>
      <c r="P86" s="41">
        <f>O86*N86</f>
        <v>0</v>
      </c>
      <c r="Q86" s="41">
        <f>P86*12</f>
        <v>0</v>
      </c>
      <c r="R86" s="30"/>
      <c r="S86" s="68">
        <f t="shared" ref="S86" si="86">O86</f>
        <v>1</v>
      </c>
      <c r="T86" s="41">
        <f>S86*R86</f>
        <v>0</v>
      </c>
      <c r="U86" s="41">
        <f>T86*12</f>
        <v>0</v>
      </c>
      <c r="V86" s="30"/>
      <c r="W86" s="68">
        <f t="shared" ref="W86" si="87">S86</f>
        <v>1</v>
      </c>
      <c r="X86" s="41">
        <f>W86*V86</f>
        <v>0</v>
      </c>
      <c r="Y86" s="41">
        <f>X86*12</f>
        <v>0</v>
      </c>
      <c r="Z86" s="41">
        <f t="shared" ref="Z86" si="88">+I86+M86+Q86+U86+Y86</f>
        <v>0</v>
      </c>
    </row>
    <row r="87" spans="2:26" s="21" customFormat="1" ht="38.25" x14ac:dyDescent="0.2">
      <c r="B87" s="40" t="s">
        <v>101</v>
      </c>
      <c r="C87" s="31"/>
      <c r="D87" s="31"/>
      <c r="E87" s="32" t="s">
        <v>99</v>
      </c>
      <c r="F87" s="30"/>
      <c r="G87" s="68">
        <v>3750</v>
      </c>
      <c r="H87" s="41">
        <f>G87*F87</f>
        <v>0</v>
      </c>
      <c r="I87" s="41">
        <f>H87*12</f>
        <v>0</v>
      </c>
      <c r="J87" s="30"/>
      <c r="K87" s="68">
        <f>G87</f>
        <v>3750</v>
      </c>
      <c r="L87" s="41">
        <f>K87*J87</f>
        <v>0</v>
      </c>
      <c r="M87" s="41">
        <f>L87*12</f>
        <v>0</v>
      </c>
      <c r="N87" s="30"/>
      <c r="O87" s="68">
        <f t="shared" si="85"/>
        <v>3750</v>
      </c>
      <c r="P87" s="41">
        <f>O87*N87</f>
        <v>0</v>
      </c>
      <c r="Q87" s="41">
        <f>P87*12</f>
        <v>0</v>
      </c>
      <c r="R87" s="30"/>
      <c r="S87" s="68">
        <f t="shared" ref="S87" si="89">O87</f>
        <v>3750</v>
      </c>
      <c r="T87" s="41">
        <f>S87*R87</f>
        <v>0</v>
      </c>
      <c r="U87" s="41">
        <f>T87*12</f>
        <v>0</v>
      </c>
      <c r="V87" s="30"/>
      <c r="W87" s="68">
        <f t="shared" ref="W87" si="90">S87</f>
        <v>3750</v>
      </c>
      <c r="X87" s="41">
        <f>W87*V87</f>
        <v>0</v>
      </c>
      <c r="Y87" s="41">
        <f>X87*12</f>
        <v>0</v>
      </c>
      <c r="Z87" s="41">
        <f t="shared" ref="Z87" si="91">+I87+M87+Q87+U87+Y87</f>
        <v>0</v>
      </c>
    </row>
    <row r="88" spans="2:26" s="21" customFormat="1" x14ac:dyDescent="0.2">
      <c r="B88" s="40" t="s">
        <v>30</v>
      </c>
      <c r="C88" s="31" t="s">
        <v>167</v>
      </c>
      <c r="D88" s="31"/>
      <c r="E88" s="32"/>
      <c r="F88" s="42"/>
      <c r="G88" s="124"/>
      <c r="H88" s="42"/>
      <c r="I88" s="42"/>
      <c r="J88" s="42"/>
      <c r="K88" s="124"/>
      <c r="L88" s="42"/>
      <c r="M88" s="42"/>
      <c r="N88" s="42"/>
      <c r="O88" s="70"/>
      <c r="P88" s="42"/>
      <c r="Q88" s="42"/>
      <c r="R88" s="42"/>
      <c r="S88" s="70"/>
      <c r="T88" s="42"/>
      <c r="U88" s="42"/>
      <c r="V88" s="42"/>
      <c r="W88" s="70"/>
      <c r="X88" s="42"/>
      <c r="Y88" s="42"/>
      <c r="Z88" s="42"/>
    </row>
    <row r="89" spans="2:26" s="21" customFormat="1" x14ac:dyDescent="0.2">
      <c r="B89" s="40" t="s">
        <v>31</v>
      </c>
      <c r="C89" s="31" t="s">
        <v>167</v>
      </c>
      <c r="D89" s="31"/>
      <c r="E89" s="32"/>
      <c r="F89" s="42"/>
      <c r="G89" s="124"/>
      <c r="H89" s="42"/>
      <c r="I89" s="42"/>
      <c r="J89" s="42"/>
      <c r="K89" s="124"/>
      <c r="L89" s="42"/>
      <c r="M89" s="42"/>
      <c r="N89" s="42"/>
      <c r="O89" s="70"/>
      <c r="P89" s="42"/>
      <c r="Q89" s="42"/>
      <c r="R89" s="42"/>
      <c r="S89" s="70"/>
      <c r="T89" s="42"/>
      <c r="U89" s="42"/>
      <c r="V89" s="42"/>
      <c r="W89" s="70"/>
      <c r="X89" s="42"/>
      <c r="Y89" s="42"/>
      <c r="Z89" s="42"/>
    </row>
    <row r="90" spans="2:26" s="21" customFormat="1" x14ac:dyDescent="0.2">
      <c r="B90" s="40" t="s">
        <v>32</v>
      </c>
      <c r="C90" s="31" t="s">
        <v>167</v>
      </c>
      <c r="D90" s="31"/>
      <c r="E90" s="32"/>
      <c r="F90" s="42"/>
      <c r="G90" s="124"/>
      <c r="H90" s="42"/>
      <c r="I90" s="42"/>
      <c r="J90" s="42"/>
      <c r="K90" s="124"/>
      <c r="L90" s="42"/>
      <c r="M90" s="42"/>
      <c r="N90" s="42"/>
      <c r="O90" s="70"/>
      <c r="P90" s="42"/>
      <c r="Q90" s="42"/>
      <c r="R90" s="42"/>
      <c r="S90" s="70"/>
      <c r="T90" s="42"/>
      <c r="U90" s="42"/>
      <c r="V90" s="42"/>
      <c r="W90" s="70"/>
      <c r="X90" s="42"/>
      <c r="Y90" s="42"/>
      <c r="Z90" s="42"/>
    </row>
    <row r="91" spans="2:26" s="21" customFormat="1" x14ac:dyDescent="0.2">
      <c r="B91" s="40"/>
      <c r="C91" s="31"/>
      <c r="D91" s="31"/>
      <c r="E91" s="32"/>
      <c r="F91" s="42"/>
      <c r="G91" s="124"/>
      <c r="H91" s="42"/>
      <c r="I91" s="42"/>
      <c r="J91" s="42"/>
      <c r="K91" s="124"/>
      <c r="L91" s="42"/>
      <c r="M91" s="42"/>
      <c r="N91" s="42"/>
      <c r="O91" s="70"/>
      <c r="P91" s="42"/>
      <c r="Q91" s="42"/>
      <c r="R91" s="42"/>
      <c r="S91" s="70"/>
      <c r="T91" s="42"/>
      <c r="U91" s="42"/>
      <c r="V91" s="42"/>
      <c r="W91" s="70"/>
      <c r="X91" s="42"/>
      <c r="Y91" s="42"/>
      <c r="Z91" s="42"/>
    </row>
    <row r="92" spans="2:26" s="21" customFormat="1" x14ac:dyDescent="0.2">
      <c r="B92" s="38" t="s">
        <v>100</v>
      </c>
      <c r="C92" s="31"/>
      <c r="D92" s="31"/>
      <c r="E92" s="32"/>
      <c r="F92" s="42"/>
      <c r="G92" s="124"/>
      <c r="H92" s="42"/>
      <c r="I92" s="42"/>
      <c r="J92" s="42"/>
      <c r="K92" s="124"/>
      <c r="L92" s="42"/>
      <c r="M92" s="42"/>
      <c r="N92" s="42"/>
      <c r="O92" s="70"/>
      <c r="P92" s="42"/>
      <c r="Q92" s="42"/>
      <c r="R92" s="42"/>
      <c r="S92" s="70"/>
      <c r="T92" s="42"/>
      <c r="U92" s="42"/>
      <c r="V92" s="42"/>
      <c r="W92" s="70"/>
      <c r="X92" s="42"/>
      <c r="Y92" s="42"/>
      <c r="Z92" s="42"/>
    </row>
    <row r="93" spans="2:26" s="21" customFormat="1" ht="25.5" x14ac:dyDescent="0.2">
      <c r="B93" s="31" t="s">
        <v>156</v>
      </c>
      <c r="C93" s="31"/>
      <c r="D93" s="32"/>
      <c r="E93" s="32" t="s">
        <v>47</v>
      </c>
      <c r="F93" s="30"/>
      <c r="G93" s="68">
        <v>30</v>
      </c>
      <c r="H93" s="41">
        <f>G93*F93</f>
        <v>0</v>
      </c>
      <c r="I93" s="41">
        <f>H93*12</f>
        <v>0</v>
      </c>
      <c r="J93" s="30"/>
      <c r="K93" s="68">
        <f>G93</f>
        <v>30</v>
      </c>
      <c r="L93" s="41">
        <f>K93*J93</f>
        <v>0</v>
      </c>
      <c r="M93" s="41">
        <f>L93*12</f>
        <v>0</v>
      </c>
      <c r="N93" s="30"/>
      <c r="O93" s="68">
        <f t="shared" ref="O93" si="92">K93</f>
        <v>30</v>
      </c>
      <c r="P93" s="41">
        <f>O93*N93</f>
        <v>0</v>
      </c>
      <c r="Q93" s="41">
        <f>P93*12</f>
        <v>0</v>
      </c>
      <c r="R93" s="30"/>
      <c r="S93" s="68">
        <f t="shared" ref="S93" si="93">O93</f>
        <v>30</v>
      </c>
      <c r="T93" s="41">
        <f>S93*R93</f>
        <v>0</v>
      </c>
      <c r="U93" s="41">
        <f>T93*12</f>
        <v>0</v>
      </c>
      <c r="V93" s="30"/>
      <c r="W93" s="68">
        <f t="shared" ref="W93" si="94">S93</f>
        <v>30</v>
      </c>
      <c r="X93" s="41">
        <f>W93*V93</f>
        <v>0</v>
      </c>
      <c r="Y93" s="41">
        <f>X93*12</f>
        <v>0</v>
      </c>
      <c r="Z93" s="41">
        <f t="shared" ref="Z93" si="95">+I93+M93+Q93+U93+Y93</f>
        <v>0</v>
      </c>
    </row>
    <row r="94" spans="2:26" s="21" customFormat="1" x14ac:dyDescent="0.2">
      <c r="B94" s="31"/>
      <c r="C94" s="31"/>
      <c r="D94" s="32"/>
      <c r="E94" s="32"/>
      <c r="F94" s="42"/>
      <c r="G94" s="124"/>
      <c r="H94" s="42"/>
      <c r="I94" s="42"/>
      <c r="J94" s="42"/>
      <c r="K94" s="124"/>
      <c r="L94" s="42"/>
      <c r="M94" s="42"/>
      <c r="N94" s="42"/>
      <c r="O94" s="70"/>
      <c r="P94" s="42"/>
      <c r="Q94" s="42"/>
      <c r="R94" s="42"/>
      <c r="S94" s="70"/>
      <c r="T94" s="42"/>
      <c r="U94" s="42"/>
      <c r="V94" s="42"/>
      <c r="W94" s="70"/>
      <c r="X94" s="42"/>
      <c r="Y94" s="42"/>
      <c r="Z94" s="42"/>
    </row>
    <row r="95" spans="2:26" s="21" customFormat="1" ht="12" customHeight="1" x14ac:dyDescent="0.2">
      <c r="B95" s="38" t="s">
        <v>150</v>
      </c>
      <c r="C95" s="38"/>
      <c r="D95" s="31"/>
      <c r="E95" s="32"/>
      <c r="F95" s="42"/>
      <c r="G95" s="124"/>
      <c r="H95" s="42"/>
      <c r="I95" s="42"/>
      <c r="J95" s="42"/>
      <c r="K95" s="124"/>
      <c r="L95" s="42"/>
      <c r="M95" s="42"/>
      <c r="N95" s="42"/>
      <c r="O95" s="70"/>
      <c r="P95" s="42"/>
      <c r="Q95" s="42"/>
      <c r="R95" s="42"/>
      <c r="S95" s="70"/>
      <c r="T95" s="42"/>
      <c r="U95" s="42"/>
      <c r="V95" s="42"/>
      <c r="W95" s="70"/>
      <c r="X95" s="42"/>
      <c r="Y95" s="42"/>
      <c r="Z95" s="42"/>
    </row>
    <row r="96" spans="2:26" s="21" customFormat="1" x14ac:dyDescent="0.2">
      <c r="B96" s="31" t="s">
        <v>17</v>
      </c>
      <c r="C96" s="31"/>
      <c r="D96" s="32"/>
      <c r="E96" s="32" t="s">
        <v>102</v>
      </c>
      <c r="F96" s="30"/>
      <c r="G96" s="68">
        <v>2</v>
      </c>
      <c r="H96" s="41">
        <f>G96*F96</f>
        <v>0</v>
      </c>
      <c r="I96" s="41">
        <f t="shared" ref="I96:I97" si="96">H96*12</f>
        <v>0</v>
      </c>
      <c r="J96" s="30"/>
      <c r="K96" s="68">
        <f>G96</f>
        <v>2</v>
      </c>
      <c r="L96" s="41">
        <f t="shared" ref="L96:L97" si="97">K96*J96</f>
        <v>0</v>
      </c>
      <c r="M96" s="41">
        <f t="shared" ref="M96:M97" si="98">L96*12</f>
        <v>0</v>
      </c>
      <c r="N96" s="30"/>
      <c r="O96" s="76">
        <f t="shared" ref="O96:O97" si="99">K96</f>
        <v>2</v>
      </c>
      <c r="P96" s="41">
        <f t="shared" ref="P96:P97" si="100">O96*N96</f>
        <v>0</v>
      </c>
      <c r="Q96" s="41">
        <f t="shared" ref="Q96:Q97" si="101">P96*12</f>
        <v>0</v>
      </c>
      <c r="R96" s="30"/>
      <c r="S96" s="76">
        <f t="shared" ref="S96:S97" si="102">O96</f>
        <v>2</v>
      </c>
      <c r="T96" s="41">
        <f t="shared" ref="T96:T97" si="103">S96*R96</f>
        <v>0</v>
      </c>
      <c r="U96" s="41">
        <f t="shared" ref="U96:U97" si="104">T96*12</f>
        <v>0</v>
      </c>
      <c r="V96" s="30"/>
      <c r="W96" s="76">
        <f t="shared" ref="W96:W97" si="105">S96</f>
        <v>2</v>
      </c>
      <c r="X96" s="41">
        <f t="shared" ref="X96:X97" si="106">W96*V96</f>
        <v>0</v>
      </c>
      <c r="Y96" s="41">
        <f t="shared" ref="Y96:Y97" si="107">X96*12</f>
        <v>0</v>
      </c>
      <c r="Z96" s="41">
        <f t="shared" ref="Z96:Z97" si="108">+I96+M96+Q96+U96+Y96</f>
        <v>0</v>
      </c>
    </row>
    <row r="97" spans="2:29" s="21" customFormat="1" ht="13.5" thickBot="1" x14ac:dyDescent="0.25">
      <c r="B97" s="1" t="s">
        <v>48</v>
      </c>
      <c r="C97" s="31"/>
      <c r="D97" s="32"/>
      <c r="E97" s="32" t="s">
        <v>102</v>
      </c>
      <c r="F97" s="30"/>
      <c r="G97" s="68">
        <v>2</v>
      </c>
      <c r="H97" s="41">
        <f>G97*F97</f>
        <v>0</v>
      </c>
      <c r="I97" s="41">
        <f t="shared" si="96"/>
        <v>0</v>
      </c>
      <c r="J97" s="30"/>
      <c r="K97" s="68">
        <f>G97</f>
        <v>2</v>
      </c>
      <c r="L97" s="41">
        <f t="shared" si="97"/>
        <v>0</v>
      </c>
      <c r="M97" s="41">
        <f t="shared" si="98"/>
        <v>0</v>
      </c>
      <c r="N97" s="30"/>
      <c r="O97" s="76">
        <f t="shared" si="99"/>
        <v>2</v>
      </c>
      <c r="P97" s="41">
        <f t="shared" si="100"/>
        <v>0</v>
      </c>
      <c r="Q97" s="41">
        <f t="shared" si="101"/>
        <v>0</v>
      </c>
      <c r="R97" s="30"/>
      <c r="S97" s="76">
        <f t="shared" si="102"/>
        <v>2</v>
      </c>
      <c r="T97" s="41">
        <f t="shared" si="103"/>
        <v>0</v>
      </c>
      <c r="U97" s="41">
        <f t="shared" si="104"/>
        <v>0</v>
      </c>
      <c r="V97" s="30"/>
      <c r="W97" s="76">
        <f t="shared" si="105"/>
        <v>2</v>
      </c>
      <c r="X97" s="41">
        <f t="shared" si="106"/>
        <v>0</v>
      </c>
      <c r="Y97" s="41">
        <f t="shared" si="107"/>
        <v>0</v>
      </c>
      <c r="Z97" s="41">
        <f t="shared" si="108"/>
        <v>0</v>
      </c>
    </row>
    <row r="98" spans="2:29" ht="16.5" thickBot="1" x14ac:dyDescent="0.25">
      <c r="B98" s="5"/>
      <c r="C98" s="3"/>
      <c r="D98" s="4"/>
      <c r="E98" s="86"/>
      <c r="F98" s="87"/>
      <c r="G98" s="88"/>
      <c r="H98" s="41"/>
      <c r="I98" s="52"/>
      <c r="J98" s="87"/>
      <c r="K98" s="88"/>
      <c r="L98" s="41"/>
      <c r="M98" s="52"/>
      <c r="N98" s="87"/>
      <c r="O98" s="88"/>
      <c r="P98" s="41"/>
      <c r="Q98" s="52"/>
      <c r="R98" s="87"/>
      <c r="S98" s="88"/>
      <c r="T98" s="41"/>
      <c r="U98" s="52"/>
      <c r="V98" s="87"/>
      <c r="W98" s="88"/>
      <c r="X98" s="41"/>
      <c r="Y98" s="89"/>
      <c r="Z98" s="85"/>
    </row>
    <row r="99" spans="2:29" s="21" customFormat="1" x14ac:dyDescent="0.2">
      <c r="B99" s="38" t="s">
        <v>157</v>
      </c>
      <c r="C99" s="38"/>
      <c r="D99" s="31"/>
      <c r="E99" s="32"/>
      <c r="F99" s="42"/>
      <c r="G99" s="124"/>
      <c r="H99" s="42"/>
      <c r="I99" s="42"/>
      <c r="J99" s="42"/>
      <c r="K99" s="124"/>
      <c r="L99" s="42"/>
      <c r="M99" s="42"/>
      <c r="N99" s="42"/>
      <c r="O99" s="70"/>
      <c r="P99" s="42"/>
      <c r="Q99" s="42"/>
      <c r="R99" s="42"/>
      <c r="S99" s="70"/>
      <c r="T99" s="42"/>
      <c r="U99" s="42"/>
      <c r="V99" s="42"/>
      <c r="W99" s="70"/>
      <c r="X99" s="42"/>
      <c r="Y99" s="42"/>
      <c r="Z99" s="42"/>
    </row>
    <row r="100" spans="2:29" s="21" customFormat="1" ht="13.5" thickBot="1" x14ac:dyDescent="0.25">
      <c r="B100" s="31" t="s">
        <v>158</v>
      </c>
      <c r="C100" s="31"/>
      <c r="D100" s="32"/>
      <c r="E100" s="32" t="s">
        <v>159</v>
      </c>
      <c r="F100" s="30"/>
      <c r="G100" s="68">
        <f>1/60</f>
        <v>1.6666666666666666E-2</v>
      </c>
      <c r="H100" s="41">
        <f>G100*F100</f>
        <v>0</v>
      </c>
      <c r="I100" s="41">
        <f t="shared" ref="I100" si="109">H100*12</f>
        <v>0</v>
      </c>
      <c r="J100" s="30"/>
      <c r="K100" s="68">
        <f>G100</f>
        <v>1.6666666666666666E-2</v>
      </c>
      <c r="L100" s="41">
        <f t="shared" ref="L100" si="110">K100*J100</f>
        <v>0</v>
      </c>
      <c r="M100" s="41">
        <f t="shared" ref="M100" si="111">L100*12</f>
        <v>0</v>
      </c>
      <c r="N100" s="30"/>
      <c r="O100" s="76">
        <f t="shared" ref="O100" si="112">K100</f>
        <v>1.6666666666666666E-2</v>
      </c>
      <c r="P100" s="41">
        <f t="shared" ref="P100" si="113">O100*N100</f>
        <v>0</v>
      </c>
      <c r="Q100" s="41">
        <f t="shared" ref="Q100" si="114">P100*12</f>
        <v>0</v>
      </c>
      <c r="R100" s="30"/>
      <c r="S100" s="76">
        <f t="shared" ref="S100" si="115">O100</f>
        <v>1.6666666666666666E-2</v>
      </c>
      <c r="T100" s="41">
        <f t="shared" ref="T100" si="116">S100*R100</f>
        <v>0</v>
      </c>
      <c r="U100" s="41">
        <f t="shared" ref="U100" si="117">T100*12</f>
        <v>0</v>
      </c>
      <c r="V100" s="30"/>
      <c r="W100" s="76">
        <f t="shared" ref="W100" si="118">S100</f>
        <v>1.6666666666666666E-2</v>
      </c>
      <c r="X100" s="41">
        <f t="shared" ref="X100" si="119">W100*V100</f>
        <v>0</v>
      </c>
      <c r="Y100" s="41">
        <f t="shared" ref="Y100" si="120">X100*12</f>
        <v>0</v>
      </c>
      <c r="Z100" s="41">
        <f t="shared" ref="Z100" si="121">+I100+M100+Q100+U100+Y100</f>
        <v>0</v>
      </c>
    </row>
    <row r="101" spans="2:29" ht="16.5" thickBot="1" x14ac:dyDescent="0.25">
      <c r="B101" s="5"/>
      <c r="C101" s="3"/>
      <c r="D101" s="4"/>
      <c r="E101" s="86"/>
      <c r="F101" s="87"/>
      <c r="G101" s="88"/>
      <c r="H101" s="41"/>
      <c r="I101" s="52"/>
      <c r="J101" s="87"/>
      <c r="K101" s="88"/>
      <c r="L101" s="41"/>
      <c r="M101" s="52"/>
      <c r="N101" s="87"/>
      <c r="O101" s="88"/>
      <c r="P101" s="41"/>
      <c r="Q101" s="52"/>
      <c r="R101" s="87"/>
      <c r="S101" s="88"/>
      <c r="T101" s="41"/>
      <c r="U101" s="52"/>
      <c r="V101" s="87"/>
      <c r="W101" s="88"/>
      <c r="X101" s="41"/>
      <c r="Y101" s="89"/>
      <c r="Z101" s="85"/>
    </row>
    <row r="102" spans="2:29" s="21" customFormat="1" ht="12" customHeight="1" x14ac:dyDescent="0.2">
      <c r="B102" s="38" t="s">
        <v>160</v>
      </c>
      <c r="C102" s="38"/>
      <c r="D102" s="31"/>
      <c r="E102" s="32"/>
      <c r="F102" s="42"/>
      <c r="G102" s="124"/>
      <c r="H102" s="42"/>
      <c r="I102" s="42"/>
      <c r="J102" s="42"/>
      <c r="K102" s="124"/>
      <c r="L102" s="42"/>
      <c r="M102" s="42"/>
      <c r="N102" s="42"/>
      <c r="O102" s="70"/>
      <c r="P102" s="42"/>
      <c r="Q102" s="42"/>
      <c r="R102" s="42"/>
      <c r="S102" s="70"/>
      <c r="T102" s="42"/>
      <c r="U102" s="42"/>
      <c r="V102" s="42"/>
      <c r="W102" s="70"/>
      <c r="X102" s="42"/>
      <c r="Y102" s="42"/>
      <c r="Z102" s="42"/>
    </row>
    <row r="103" spans="2:29" s="21" customFormat="1" x14ac:dyDescent="0.2">
      <c r="B103" s="31" t="s">
        <v>161</v>
      </c>
      <c r="C103" s="31"/>
      <c r="D103" s="32"/>
      <c r="E103" s="32" t="s">
        <v>162</v>
      </c>
      <c r="F103" s="30"/>
      <c r="G103" s="68">
        <v>4</v>
      </c>
      <c r="H103" s="41">
        <f>G103*F103</f>
        <v>0</v>
      </c>
      <c r="I103" s="41">
        <f t="shared" ref="I103" si="122">H103*12</f>
        <v>0</v>
      </c>
      <c r="J103" s="30"/>
      <c r="K103" s="68">
        <f>G103</f>
        <v>4</v>
      </c>
      <c r="L103" s="41">
        <f t="shared" ref="L103" si="123">K103*J103</f>
        <v>0</v>
      </c>
      <c r="M103" s="41">
        <f t="shared" ref="M103" si="124">L103*12</f>
        <v>0</v>
      </c>
      <c r="N103" s="30"/>
      <c r="O103" s="76">
        <f t="shared" ref="O103" si="125">K103</f>
        <v>4</v>
      </c>
      <c r="P103" s="41">
        <f t="shared" ref="P103" si="126">O103*N103</f>
        <v>0</v>
      </c>
      <c r="Q103" s="41">
        <f t="shared" ref="Q103" si="127">P103*12</f>
        <v>0</v>
      </c>
      <c r="R103" s="30"/>
      <c r="S103" s="76">
        <f t="shared" ref="S103" si="128">O103</f>
        <v>4</v>
      </c>
      <c r="T103" s="41">
        <f t="shared" ref="T103" si="129">S103*R103</f>
        <v>0</v>
      </c>
      <c r="U103" s="41">
        <f t="shared" ref="U103" si="130">T103*12</f>
        <v>0</v>
      </c>
      <c r="V103" s="30"/>
      <c r="W103" s="76">
        <f t="shared" ref="W103" si="131">S103</f>
        <v>4</v>
      </c>
      <c r="X103" s="41">
        <f t="shared" ref="X103" si="132">W103*V103</f>
        <v>0</v>
      </c>
      <c r="Y103" s="41">
        <f t="shared" ref="Y103" si="133">X103*12</f>
        <v>0</v>
      </c>
      <c r="Z103" s="41">
        <f t="shared" ref="Z103" si="134">+I103+M103+Q103+U103+Y103</f>
        <v>0</v>
      </c>
    </row>
    <row r="104" spans="2:29" ht="16.5" thickBot="1" x14ac:dyDescent="0.25">
      <c r="B104" s="5"/>
      <c r="C104" s="3"/>
      <c r="D104" s="4"/>
      <c r="E104" s="86"/>
      <c r="F104" s="87"/>
      <c r="G104" s="88"/>
      <c r="H104" s="41"/>
      <c r="I104" s="52"/>
      <c r="J104" s="87"/>
      <c r="K104" s="88"/>
      <c r="L104" s="41"/>
      <c r="M104" s="52"/>
      <c r="N104" s="87"/>
      <c r="O104" s="88"/>
      <c r="P104" s="41"/>
      <c r="Q104" s="52"/>
      <c r="R104" s="87"/>
      <c r="S104" s="88"/>
      <c r="T104" s="41"/>
      <c r="U104" s="52"/>
      <c r="V104" s="87"/>
      <c r="W104" s="88"/>
      <c r="X104" s="41"/>
      <c r="Y104" s="89"/>
      <c r="Z104" s="89"/>
    </row>
    <row r="105" spans="2:29" ht="32.25" thickBot="1" x14ac:dyDescent="0.25">
      <c r="B105" s="5" t="s">
        <v>149</v>
      </c>
      <c r="C105" s="3"/>
      <c r="D105" s="4"/>
      <c r="E105" s="86"/>
      <c r="F105" s="87"/>
      <c r="G105" s="88"/>
      <c r="H105" s="41"/>
      <c r="I105" s="52"/>
      <c r="J105" s="87"/>
      <c r="K105" s="88"/>
      <c r="L105" s="41"/>
      <c r="M105" s="52"/>
      <c r="N105" s="87"/>
      <c r="O105" s="88"/>
      <c r="P105" s="41"/>
      <c r="Q105" s="52"/>
      <c r="R105" s="87"/>
      <c r="S105" s="88"/>
      <c r="T105" s="41"/>
      <c r="U105" s="52"/>
      <c r="V105" s="87"/>
      <c r="W105" s="88"/>
      <c r="X105" s="41"/>
      <c r="Y105" s="89"/>
      <c r="Z105" s="85">
        <f>SUBTOTAL(9,Z20:Z97)</f>
        <v>0</v>
      </c>
    </row>
    <row r="106" spans="2:29" s="21" customFormat="1" ht="38.25" x14ac:dyDescent="0.2">
      <c r="B106" s="38" t="s">
        <v>18</v>
      </c>
      <c r="C106" s="38"/>
      <c r="D106" s="38"/>
      <c r="E106" s="46"/>
      <c r="F106" s="72"/>
      <c r="G106" s="125"/>
      <c r="H106" s="72"/>
      <c r="I106" s="72"/>
      <c r="J106" s="72"/>
      <c r="K106" s="125"/>
      <c r="L106" s="72"/>
      <c r="M106" s="72"/>
      <c r="N106" s="72"/>
      <c r="O106" s="73"/>
      <c r="P106" s="72"/>
      <c r="Q106" s="72"/>
      <c r="R106" s="72"/>
      <c r="S106" s="73"/>
      <c r="T106" s="72"/>
      <c r="U106" s="72"/>
      <c r="V106" s="72"/>
      <c r="W106" s="73"/>
      <c r="X106" s="72"/>
      <c r="Y106" s="72"/>
      <c r="Z106" s="72"/>
    </row>
    <row r="107" spans="2:29" s="21" customFormat="1" ht="13.5" thickBot="1" x14ac:dyDescent="0.25">
      <c r="E107" s="23"/>
      <c r="F107" s="24"/>
      <c r="G107" s="74"/>
      <c r="H107" s="24"/>
      <c r="I107" s="24"/>
      <c r="J107" s="24"/>
      <c r="K107" s="118"/>
      <c r="L107" s="24"/>
      <c r="M107" s="24"/>
      <c r="N107" s="24"/>
      <c r="O107" s="56"/>
      <c r="P107" s="24"/>
      <c r="Q107" s="24"/>
      <c r="R107" s="24"/>
      <c r="S107" s="56"/>
      <c r="T107" s="24"/>
      <c r="U107" s="24"/>
      <c r="V107" s="24"/>
      <c r="W107" s="56"/>
      <c r="X107" s="24"/>
      <c r="Y107" s="24"/>
      <c r="Z107" s="24"/>
    </row>
    <row r="108" spans="2:29" s="21" customFormat="1" ht="16.5" thickBot="1" x14ac:dyDescent="0.3">
      <c r="B108" s="77" t="s">
        <v>139</v>
      </c>
      <c r="C108" s="78"/>
      <c r="D108" s="78"/>
      <c r="E108" s="78"/>
      <c r="F108" s="79"/>
      <c r="G108" s="126"/>
      <c r="H108" s="79" t="s">
        <v>140</v>
      </c>
      <c r="I108" s="81">
        <f>SUM(I5:I106)</f>
        <v>0</v>
      </c>
      <c r="J108" s="79"/>
      <c r="K108" s="126"/>
      <c r="L108" s="79" t="s">
        <v>141</v>
      </c>
      <c r="M108" s="81">
        <f>SUM(M10:M106)</f>
        <v>0</v>
      </c>
      <c r="N108" s="79"/>
      <c r="O108" s="80"/>
      <c r="P108" s="79" t="s">
        <v>142</v>
      </c>
      <c r="Q108" s="81">
        <f>SUM(Q10:Q106)</f>
        <v>0</v>
      </c>
      <c r="R108" s="79"/>
      <c r="S108" s="80"/>
      <c r="T108" s="79" t="s">
        <v>143</v>
      </c>
      <c r="U108" s="81">
        <f>SUM(U10:U106)</f>
        <v>0</v>
      </c>
      <c r="V108" s="79"/>
      <c r="W108" s="80"/>
      <c r="X108" s="79" t="s">
        <v>144</v>
      </c>
      <c r="Y108" s="82">
        <f>SUM(Y10:Y106)</f>
        <v>0</v>
      </c>
      <c r="Z108" s="83" t="s">
        <v>145</v>
      </c>
    </row>
    <row r="109" spans="2:29" s="21" customFormat="1" ht="13.5" thickBot="1" x14ac:dyDescent="0.25">
      <c r="E109" s="23"/>
      <c r="F109" s="24"/>
      <c r="G109" s="74"/>
      <c r="H109" s="24"/>
      <c r="I109" s="24"/>
      <c r="J109" s="24"/>
      <c r="K109" s="118"/>
      <c r="L109" s="24"/>
      <c r="M109" s="24"/>
      <c r="N109" s="24"/>
      <c r="O109" s="56"/>
      <c r="P109" s="24"/>
      <c r="Q109" s="24"/>
      <c r="R109" s="24"/>
      <c r="S109" s="56"/>
      <c r="T109" s="24"/>
      <c r="U109" s="24"/>
      <c r="V109" s="24"/>
      <c r="W109" s="56"/>
      <c r="X109" s="24"/>
      <c r="Y109" s="24"/>
      <c r="Z109" s="84"/>
    </row>
    <row r="110" spans="2:29" ht="16.5" thickBot="1" x14ac:dyDescent="0.3">
      <c r="Z110" s="99">
        <f>SUBTOTAL(9,Z5:Z107)</f>
        <v>0</v>
      </c>
      <c r="AA110" s="100"/>
      <c r="AB110" s="100"/>
      <c r="AC110" s="101"/>
    </row>
    <row r="111" spans="2:29" x14ac:dyDescent="0.2">
      <c r="AA111" s="100"/>
      <c r="AC111" s="101"/>
    </row>
    <row r="115" spans="6:6" x14ac:dyDescent="0.2">
      <c r="F115" s="102"/>
    </row>
  </sheetData>
  <mergeCells count="1">
    <mergeCell ref="B1:I1"/>
  </mergeCells>
  <pageMargins left="0.7" right="0.7" top="0.75" bottom="0.75" header="0.3" footer="0.3"/>
  <pageSetup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Instructions to the Bidder</vt:lpstr>
      <vt:lpstr>ANNEXURE B_PRICING SCHEDULE</vt:lpstr>
      <vt:lpstr>'Instructions to the Bidder'!Print_Area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Ferreira          Transnet Freight Rail   JHB</dc:creator>
  <cp:lastModifiedBy>Karen Ferreira          Transnet Freight Rail   JHB</cp:lastModifiedBy>
  <dcterms:created xsi:type="dcterms:W3CDTF">2021-10-11T09:04:44Z</dcterms:created>
  <dcterms:modified xsi:type="dcterms:W3CDTF">2022-12-08T19:22:31Z</dcterms:modified>
</cp:coreProperties>
</file>