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westerncape-my.sharepoint.com/personal/shameez_halifax_westerncape_gov_za2/Documents/Desktop/ALL BIDS/453-1-2025/BSC DOCS/"/>
    </mc:Choice>
  </mc:AlternateContent>
  <xr:revisionPtr revIDLastSave="0" documentId="8_{E8A8C8F4-E15C-4DCB-97FF-BFE721A10E69}" xr6:coauthVersionLast="47" xr6:coauthVersionMax="47" xr10:uidLastSave="{00000000-0000-0000-0000-000000000000}"/>
  <bookViews>
    <workbookView xWindow="-108" yWindow="-108" windowWidth="23256" windowHeight="13896" tabRatio="516" firstSheet="3" activeTab="3" xr2:uid="{00000000-000D-0000-FFFF-FFFF00000000}"/>
  </bookViews>
  <sheets>
    <sheet name="Manual Calculations" sheetId="43" state="hidden" r:id="rId1"/>
    <sheet name="Urban Calculation" sheetId="36" state="veryHidden" r:id="rId2"/>
    <sheet name="Rural Calculation" sheetId="38" state="veryHidden" r:id="rId3"/>
    <sheet name="Stellenbosch" sheetId="106" r:id="rId4"/>
  </sheets>
  <definedNames>
    <definedName name="_xlnm.Print_Area" localSheetId="2">'Rural Calculation'!$B$1:$G$93</definedName>
    <definedName name="_xlnm.Print_Area" localSheetId="3">Stellenbosch!$A$2:$G$32</definedName>
    <definedName name="_xlnm.Print_Area" localSheetId="1">'Urban Calculation'!$B$1:$G$93</definedName>
    <definedName name="_xlnm.Print_Titles" localSheetId="3">Stellenbosch!$A:$C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9" i="106" l="1"/>
  <c r="G109" i="106"/>
  <c r="G93" i="106"/>
  <c r="G89" i="106"/>
  <c r="G81" i="106"/>
  <c r="G82" i="106"/>
  <c r="G80" i="106"/>
  <c r="G77" i="106"/>
  <c r="G78" i="106"/>
  <c r="G88" i="106"/>
  <c r="G87" i="106"/>
  <c r="G86" i="106"/>
  <c r="G84" i="106"/>
  <c r="G44" i="106"/>
  <c r="G42" i="106"/>
  <c r="G96" i="106"/>
  <c r="G97" i="106"/>
  <c r="G98" i="106"/>
  <c r="G99" i="106"/>
  <c r="G100" i="106"/>
  <c r="G101" i="106"/>
  <c r="G102" i="106"/>
  <c r="G103" i="106"/>
  <c r="G104" i="106"/>
  <c r="G105" i="106"/>
  <c r="G95" i="106"/>
  <c r="G71" i="106"/>
  <c r="G60" i="106"/>
  <c r="G61" i="106"/>
  <c r="G62" i="106"/>
  <c r="G63" i="106"/>
  <c r="G64" i="106"/>
  <c r="G65" i="106"/>
  <c r="G66" i="106"/>
  <c r="G67" i="106"/>
  <c r="G68" i="106"/>
  <c r="G69" i="106"/>
  <c r="G59" i="106"/>
  <c r="G41" i="106"/>
  <c r="G32" i="106"/>
  <c r="G31" i="106"/>
  <c r="G30" i="106"/>
  <c r="G29" i="106"/>
  <c r="G28" i="106"/>
  <c r="G27" i="106"/>
  <c r="G26" i="106"/>
  <c r="G24" i="106"/>
  <c r="G23" i="106"/>
  <c r="G22" i="106"/>
  <c r="G16" i="106"/>
  <c r="G15" i="106"/>
  <c r="G14" i="106"/>
  <c r="G13" i="106"/>
  <c r="G11" i="106"/>
  <c r="G9" i="106"/>
  <c r="G8" i="106"/>
  <c r="G7" i="106"/>
  <c r="G5" i="106"/>
  <c r="G4" i="106"/>
  <c r="F73" i="106"/>
  <c r="G45" i="106"/>
  <c r="G34" i="106"/>
  <c r="G36" i="106" s="1"/>
  <c r="G25" i="106"/>
  <c r="G20" i="106"/>
  <c r="G107" i="106"/>
  <c r="D76" i="106"/>
  <c r="G57" i="106"/>
  <c r="D3" i="106"/>
  <c r="G90" i="106"/>
  <c r="G17" i="106"/>
  <c r="G92" i="106"/>
  <c r="G85" i="106"/>
  <c r="G83" i="106"/>
  <c r="G79" i="106"/>
  <c r="G12" i="106"/>
  <c r="G19" i="106"/>
  <c r="F36" i="106"/>
  <c r="G10" i="106"/>
  <c r="G6" i="106"/>
  <c r="G56" i="106" l="1"/>
  <c r="G54" i="106" l="1"/>
  <c r="C87" i="38"/>
  <c r="C86" i="38"/>
  <c r="B86" i="38"/>
  <c r="D85" i="38"/>
  <c r="G84" i="38"/>
  <c r="F84" i="38"/>
  <c r="E84" i="38"/>
  <c r="C83" i="38"/>
  <c r="C85" i="38" s="1"/>
  <c r="B83" i="38"/>
  <c r="B85" i="38" s="1"/>
  <c r="D79" i="38"/>
  <c r="D87" i="38" s="1"/>
  <c r="D76" i="38"/>
  <c r="C76" i="38"/>
  <c r="B74" i="38"/>
  <c r="G73" i="38"/>
  <c r="F73" i="38"/>
  <c r="E73" i="38"/>
  <c r="D65" i="38"/>
  <c r="C65" i="38"/>
  <c r="B63" i="38"/>
  <c r="G62" i="38"/>
  <c r="F62" i="38"/>
  <c r="E62" i="38"/>
  <c r="D54" i="38"/>
  <c r="C54" i="38"/>
  <c r="C53" i="38"/>
  <c r="B53" i="38"/>
  <c r="D52" i="38"/>
  <c r="C52" i="38"/>
  <c r="G51" i="38"/>
  <c r="F51" i="38"/>
  <c r="E51" i="38"/>
  <c r="C50" i="38"/>
  <c r="B50" i="38"/>
  <c r="B52" i="38" s="1"/>
  <c r="D43" i="38"/>
  <c r="C43" i="38"/>
  <c r="B41" i="38"/>
  <c r="G40" i="38"/>
  <c r="F40" i="38"/>
  <c r="E40" i="38"/>
  <c r="D32" i="38"/>
  <c r="C32" i="38"/>
  <c r="G29" i="38"/>
  <c r="F29" i="38"/>
  <c r="E29" i="38"/>
  <c r="D21" i="38"/>
  <c r="C21" i="38"/>
  <c r="B19" i="38"/>
  <c r="B30" i="38" s="1"/>
  <c r="G18" i="38"/>
  <c r="F18" i="38"/>
  <c r="E18" i="38"/>
  <c r="D10" i="38"/>
  <c r="C10" i="38"/>
  <c r="C9" i="38"/>
  <c r="B9" i="38"/>
  <c r="D8" i="38"/>
  <c r="G7" i="38"/>
  <c r="F7" i="38"/>
  <c r="E7" i="38"/>
  <c r="C6" i="38"/>
  <c r="C8" i="38" s="1"/>
  <c r="B6" i="38"/>
  <c r="B8" i="38" s="1"/>
  <c r="C87" i="36"/>
  <c r="C86" i="36"/>
  <c r="B86" i="36"/>
  <c r="D85" i="36"/>
  <c r="G84" i="36"/>
  <c r="F84" i="36"/>
  <c r="E84" i="36"/>
  <c r="C83" i="36"/>
  <c r="C85" i="36" s="1"/>
  <c r="B83" i="36"/>
  <c r="B85" i="36" s="1"/>
  <c r="D79" i="36"/>
  <c r="D87" i="36" s="1"/>
  <c r="D76" i="36"/>
  <c r="C76" i="36"/>
  <c r="B74" i="36"/>
  <c r="G73" i="36"/>
  <c r="F73" i="36"/>
  <c r="E73" i="36"/>
  <c r="D65" i="36"/>
  <c r="C65" i="36"/>
  <c r="B63" i="36"/>
  <c r="G62" i="36"/>
  <c r="F62" i="36"/>
  <c r="E62" i="36"/>
  <c r="D54" i="36"/>
  <c r="C54" i="36"/>
  <c r="C53" i="36"/>
  <c r="B53" i="36"/>
  <c r="D52" i="36"/>
  <c r="C52" i="36"/>
  <c r="G51" i="36"/>
  <c r="F51" i="36"/>
  <c r="E51" i="36"/>
  <c r="C50" i="36"/>
  <c r="B50" i="36"/>
  <c r="B52" i="36" s="1"/>
  <c r="D43" i="36"/>
  <c r="C43" i="36"/>
  <c r="B41" i="36"/>
  <c r="G40" i="36"/>
  <c r="F40" i="36"/>
  <c r="E40" i="36"/>
  <c r="D32" i="36"/>
  <c r="C32" i="36"/>
  <c r="G29" i="36"/>
  <c r="F29" i="36"/>
  <c r="E29" i="36"/>
  <c r="D21" i="36"/>
  <c r="C21" i="36"/>
  <c r="B19" i="36"/>
  <c r="B30" i="36" s="1"/>
  <c r="G18" i="36"/>
  <c r="F18" i="36"/>
  <c r="E18" i="36"/>
  <c r="D10" i="36"/>
  <c r="C10" i="36"/>
  <c r="C9" i="36"/>
  <c r="B9" i="36"/>
  <c r="D8" i="36"/>
  <c r="C8" i="36"/>
  <c r="G7" i="36"/>
  <c r="F7" i="36"/>
  <c r="E7" i="36"/>
  <c r="C6" i="36"/>
  <c r="B6" i="36"/>
  <c r="B8" i="36" s="1"/>
  <c r="E64" i="43"/>
  <c r="E53" i="43"/>
  <c r="F48" i="43"/>
  <c r="F50" i="43" s="1"/>
  <c r="G50" i="43" s="1"/>
  <c r="C42" i="43"/>
  <c r="C38" i="43"/>
  <c r="C40" i="43" s="1"/>
  <c r="B38" i="43"/>
  <c r="B40" i="43" s="1"/>
  <c r="B42" i="43" s="1"/>
  <c r="F31" i="43"/>
  <c r="F28" i="43"/>
  <c r="G26" i="43"/>
  <c r="F30" i="43" s="1"/>
  <c r="F26" i="43"/>
  <c r="C21" i="43"/>
  <c r="B21" i="43"/>
  <c r="F20" i="43"/>
  <c r="F21" i="43" s="1"/>
  <c r="F19" i="43"/>
  <c r="D19" i="43"/>
  <c r="F18" i="43"/>
  <c r="D18" i="43"/>
  <c r="D38" i="43" s="1"/>
  <c r="D40" i="43" s="1"/>
  <c r="D42" i="43" s="1"/>
  <c r="H17" i="43"/>
  <c r="F17" i="43"/>
  <c r="D17" i="43"/>
  <c r="H16" i="43"/>
  <c r="F16" i="43"/>
  <c r="D16" i="43"/>
  <c r="D21" i="43" s="1"/>
  <c r="H15" i="43"/>
  <c r="H14" i="43"/>
  <c r="H13" i="43"/>
  <c r="C13" i="43"/>
  <c r="B13" i="43"/>
  <c r="H12" i="43"/>
  <c r="H11" i="43"/>
  <c r="D11" i="43"/>
  <c r="F38" i="43" s="1"/>
  <c r="F40" i="43" s="1"/>
  <c r="F42" i="43" s="1"/>
  <c r="H10" i="43"/>
  <c r="D10" i="43"/>
  <c r="H9" i="43"/>
  <c r="D9" i="43"/>
  <c r="H8" i="43"/>
  <c r="D8" i="43"/>
  <c r="G53" i="106" l="1"/>
  <c r="E93" i="38"/>
  <c r="E93" i="36"/>
  <c r="F93" i="36"/>
  <c r="G93" i="36"/>
  <c r="F29" i="43"/>
  <c r="F32" i="43" s="1"/>
  <c r="D13" i="43"/>
  <c r="E38" i="43"/>
  <c r="E40" i="43" s="1"/>
  <c r="E42" i="43" s="1"/>
  <c r="F81" i="36"/>
  <c r="F51" i="43"/>
  <c r="G51" i="43" s="1"/>
  <c r="G54" i="43" s="1"/>
  <c r="F52" i="43"/>
  <c r="G52" i="43" s="1"/>
  <c r="F93" i="38"/>
  <c r="G93" i="38"/>
  <c r="G52" i="106" l="1"/>
  <c r="F82" i="36"/>
  <c r="F83" i="36" s="1"/>
  <c r="F70" i="36"/>
  <c r="E70" i="36"/>
  <c r="E81" i="36"/>
  <c r="F54" i="43"/>
  <c r="G51" i="106" l="1"/>
  <c r="G81" i="36"/>
  <c r="G70" i="36"/>
  <c r="E82" i="36"/>
  <c r="E83" i="36" s="1"/>
  <c r="E71" i="36"/>
  <c r="E72" i="36" s="1"/>
  <c r="E70" i="38"/>
  <c r="E81" i="38"/>
  <c r="G70" i="38"/>
  <c r="G81" i="38"/>
  <c r="E26" i="36"/>
  <c r="E4" i="36"/>
  <c r="E15" i="36"/>
  <c r="E37" i="36"/>
  <c r="F81" i="38"/>
  <c r="F70" i="38"/>
  <c r="F85" i="36"/>
  <c r="F88" i="36"/>
  <c r="F26" i="36"/>
  <c r="F15" i="36"/>
  <c r="F37" i="36"/>
  <c r="F4" i="36"/>
  <c r="F71" i="36"/>
  <c r="F72" i="36" s="1"/>
  <c r="G50" i="106" l="1"/>
  <c r="E77" i="36"/>
  <c r="E74" i="36"/>
  <c r="E26" i="38"/>
  <c r="E37" i="38"/>
  <c r="E15" i="38"/>
  <c r="E4" i="38"/>
  <c r="E85" i="36"/>
  <c r="E88" i="36"/>
  <c r="F27" i="36"/>
  <c r="F28" i="36" s="1"/>
  <c r="E5" i="36"/>
  <c r="E6" i="36" s="1"/>
  <c r="E82" i="38"/>
  <c r="E83" i="38" s="1"/>
  <c r="F37" i="38"/>
  <c r="F26" i="38"/>
  <c r="F15" i="38"/>
  <c r="F4" i="38"/>
  <c r="F74" i="36"/>
  <c r="F77" i="36"/>
  <c r="E71" i="38"/>
  <c r="E72" i="38" s="1"/>
  <c r="F59" i="36"/>
  <c r="F48" i="36"/>
  <c r="E27" i="36"/>
  <c r="E28" i="36" s="1"/>
  <c r="F86" i="36"/>
  <c r="F87" i="36" s="1"/>
  <c r="F5" i="36"/>
  <c r="F6" i="36" s="1"/>
  <c r="F71" i="38"/>
  <c r="F72" i="38" s="1"/>
  <c r="F59" i="38"/>
  <c r="F48" i="38"/>
  <c r="F38" i="36"/>
  <c r="F39" i="36" s="1"/>
  <c r="F82" i="38"/>
  <c r="F83" i="38" s="1"/>
  <c r="E38" i="36"/>
  <c r="E39" i="36" s="1"/>
  <c r="G82" i="38"/>
  <c r="G83" i="38" s="1"/>
  <c r="G71" i="36"/>
  <c r="G72" i="36" s="1"/>
  <c r="G59" i="36"/>
  <c r="G48" i="36"/>
  <c r="F16" i="36"/>
  <c r="F17" i="36" s="1"/>
  <c r="E16" i="36"/>
  <c r="E17" i="36" s="1"/>
  <c r="G71" i="38"/>
  <c r="G72" i="38" s="1"/>
  <c r="G82" i="36"/>
  <c r="G83" i="36" s="1"/>
  <c r="G49" i="106" l="1"/>
  <c r="E77" i="38"/>
  <c r="E74" i="38"/>
  <c r="E88" i="38"/>
  <c r="E85" i="38"/>
  <c r="G85" i="38"/>
  <c r="G88" i="38"/>
  <c r="E11" i="36"/>
  <c r="E8" i="36"/>
  <c r="G74" i="36"/>
  <c r="G77" i="36"/>
  <c r="G85" i="36"/>
  <c r="G88" i="36"/>
  <c r="F41" i="36"/>
  <c r="F44" i="36"/>
  <c r="G26" i="38"/>
  <c r="G37" i="38"/>
  <c r="G15" i="38"/>
  <c r="G4" i="38"/>
  <c r="F38" i="38"/>
  <c r="F39" i="38" s="1"/>
  <c r="F49" i="38"/>
  <c r="F50" i="38" s="1"/>
  <c r="F75" i="36"/>
  <c r="F76" i="36" s="1"/>
  <c r="E5" i="38"/>
  <c r="E6" i="38" s="1"/>
  <c r="F8" i="36"/>
  <c r="F11" i="36"/>
  <c r="G49" i="36"/>
  <c r="G50" i="36" s="1"/>
  <c r="F60" i="38"/>
  <c r="F61" i="38" s="1"/>
  <c r="F49" i="36"/>
  <c r="F50" i="36" s="1"/>
  <c r="E16" i="38"/>
  <c r="E17" i="38" s="1"/>
  <c r="F27" i="38"/>
  <c r="F28" i="38" s="1"/>
  <c r="G77" i="38"/>
  <c r="G74" i="38"/>
  <c r="G60" i="36"/>
  <c r="G61" i="36" s="1"/>
  <c r="E41" i="36"/>
  <c r="E44" i="36"/>
  <c r="F60" i="36"/>
  <c r="F61" i="36" s="1"/>
  <c r="F33" i="36"/>
  <c r="F30" i="36"/>
  <c r="E38" i="38"/>
  <c r="E39" i="38" s="1"/>
  <c r="E19" i="36"/>
  <c r="E22" i="36"/>
  <c r="F85" i="38"/>
  <c r="F88" i="38"/>
  <c r="E33" i="36"/>
  <c r="E30" i="36"/>
  <c r="E27" i="38"/>
  <c r="E28" i="38" s="1"/>
  <c r="G59" i="38"/>
  <c r="G48" i="38"/>
  <c r="E48" i="38"/>
  <c r="E59" i="38"/>
  <c r="F5" i="38"/>
  <c r="F6" i="38" s="1"/>
  <c r="E86" i="36"/>
  <c r="E87" i="36" s="1"/>
  <c r="E75" i="36"/>
  <c r="E76" i="36"/>
  <c r="F22" i="36"/>
  <c r="F19" i="36"/>
  <c r="F74" i="38"/>
  <c r="F77" i="38"/>
  <c r="G26" i="36"/>
  <c r="G15" i="36"/>
  <c r="G4" i="36"/>
  <c r="G37" i="36"/>
  <c r="F16" i="38"/>
  <c r="F17" i="38" s="1"/>
  <c r="G48" i="106" l="1"/>
  <c r="F8" i="38"/>
  <c r="F11" i="38"/>
  <c r="G66" i="36"/>
  <c r="G63" i="36"/>
  <c r="E33" i="38"/>
  <c r="E30" i="38"/>
  <c r="F66" i="38"/>
  <c r="F63" i="38"/>
  <c r="E41" i="38"/>
  <c r="E44" i="38"/>
  <c r="G52" i="36"/>
  <c r="G55" i="36"/>
  <c r="F66" i="36"/>
  <c r="F63" i="36"/>
  <c r="E59" i="36"/>
  <c r="E48" i="36"/>
  <c r="G27" i="36"/>
  <c r="G28" i="36" s="1"/>
  <c r="G27" i="38"/>
  <c r="G28" i="38" s="1"/>
  <c r="G49" i="38"/>
  <c r="G50" i="38" s="1"/>
  <c r="G75" i="38"/>
  <c r="G76" i="38"/>
  <c r="G38" i="38"/>
  <c r="G39" i="38" s="1"/>
  <c r="G60" i="38"/>
  <c r="G61" i="38" s="1"/>
  <c r="F33" i="38"/>
  <c r="F30" i="38"/>
  <c r="F31" i="36"/>
  <c r="F91" i="36"/>
  <c r="F32" i="36"/>
  <c r="F44" i="38"/>
  <c r="F41" i="38"/>
  <c r="G38" i="36"/>
  <c r="G39" i="36" s="1"/>
  <c r="F76" i="38"/>
  <c r="F75" i="38"/>
  <c r="F87" i="38"/>
  <c r="F86" i="38"/>
  <c r="F52" i="38"/>
  <c r="F55" i="38"/>
  <c r="F42" i="36"/>
  <c r="F43" i="36" s="1"/>
  <c r="G87" i="38"/>
  <c r="G86" i="38"/>
  <c r="F22" i="38"/>
  <c r="F19" i="38"/>
  <c r="E31" i="36"/>
  <c r="E32" i="36"/>
  <c r="E9" i="36"/>
  <c r="E10" i="36" s="1"/>
  <c r="F20" i="36"/>
  <c r="F21" i="36"/>
  <c r="E86" i="38"/>
  <c r="E87" i="38"/>
  <c r="G86" i="36"/>
  <c r="G87" i="36"/>
  <c r="E22" i="38"/>
  <c r="E19" i="38"/>
  <c r="E49" i="38"/>
  <c r="E50" i="38" s="1"/>
  <c r="F52" i="36"/>
  <c r="F55" i="36"/>
  <c r="E8" i="38"/>
  <c r="E11" i="38"/>
  <c r="G5" i="38"/>
  <c r="G6" i="38" s="1"/>
  <c r="E75" i="38"/>
  <c r="E76" i="38" s="1"/>
  <c r="G5" i="36"/>
  <c r="G6" i="36" s="1"/>
  <c r="E60" i="38"/>
  <c r="E61" i="38" s="1"/>
  <c r="E20" i="36"/>
  <c r="E21" i="36" s="1"/>
  <c r="E43" i="36"/>
  <c r="E42" i="36"/>
  <c r="F9" i="36"/>
  <c r="F10" i="36" s="1"/>
  <c r="G16" i="36"/>
  <c r="G17" i="36" s="1"/>
  <c r="G16" i="38"/>
  <c r="G17" i="38" s="1"/>
  <c r="G75" i="36"/>
  <c r="G76" i="36" s="1"/>
  <c r="G47" i="106" l="1"/>
  <c r="E55" i="38"/>
  <c r="E52" i="38"/>
  <c r="G41" i="38"/>
  <c r="G44" i="38"/>
  <c r="G33" i="38"/>
  <c r="G30" i="38"/>
  <c r="E63" i="38"/>
  <c r="E66" i="38"/>
  <c r="G22" i="36"/>
  <c r="G19" i="36"/>
  <c r="G66" i="38"/>
  <c r="G63" i="38"/>
  <c r="F42" i="38"/>
  <c r="F43" i="38" s="1"/>
  <c r="F64" i="36"/>
  <c r="F65" i="36" s="1"/>
  <c r="E31" i="38"/>
  <c r="E32" i="38" s="1"/>
  <c r="E91" i="38"/>
  <c r="G33" i="36"/>
  <c r="G30" i="36"/>
  <c r="F20" i="38"/>
  <c r="F21" i="38" s="1"/>
  <c r="G52" i="38"/>
  <c r="G55" i="38"/>
  <c r="G64" i="36"/>
  <c r="G65" i="36"/>
  <c r="E60" i="36"/>
  <c r="E61" i="36" s="1"/>
  <c r="G8" i="38"/>
  <c r="G11" i="38"/>
  <c r="F54" i="38"/>
  <c r="F53" i="38"/>
  <c r="F31" i="38"/>
  <c r="F91" i="38"/>
  <c r="F32" i="38"/>
  <c r="G53" i="36"/>
  <c r="G54" i="36"/>
  <c r="E10" i="38"/>
  <c r="E9" i="38"/>
  <c r="E21" i="38"/>
  <c r="E20" i="38"/>
  <c r="G41" i="36"/>
  <c r="G44" i="36"/>
  <c r="F64" i="38"/>
  <c r="F65" i="38" s="1"/>
  <c r="G8" i="36"/>
  <c r="G11" i="36"/>
  <c r="G22" i="38"/>
  <c r="G19" i="38"/>
  <c r="F54" i="36"/>
  <c r="F53" i="36"/>
  <c r="E49" i="36"/>
  <c r="E50" i="36" s="1"/>
  <c r="E42" i="38"/>
  <c r="E43" i="38" s="1"/>
  <c r="F9" i="38"/>
  <c r="F10" i="38"/>
  <c r="G46" i="106" l="1"/>
  <c r="F92" i="36"/>
  <c r="G9" i="38"/>
  <c r="G10" i="38"/>
  <c r="E64" i="38"/>
  <c r="E65" i="38" s="1"/>
  <c r="G31" i="38"/>
  <c r="G91" i="38"/>
  <c r="G32" i="38"/>
  <c r="G20" i="38"/>
  <c r="G21" i="38" s="1"/>
  <c r="G53" i="38"/>
  <c r="G54" i="38" s="1"/>
  <c r="E52" i="36"/>
  <c r="E55" i="36"/>
  <c r="E66" i="36"/>
  <c r="E63" i="36"/>
  <c r="G10" i="36"/>
  <c r="G9" i="36"/>
  <c r="G42" i="36"/>
  <c r="G43" i="36" s="1"/>
  <c r="G42" i="38"/>
  <c r="G43" i="38" s="1"/>
  <c r="G64" i="38"/>
  <c r="G65" i="38"/>
  <c r="G20" i="36"/>
  <c r="G21" i="36"/>
  <c r="E53" i="38"/>
  <c r="E54" i="38" s="1"/>
  <c r="F92" i="38"/>
  <c r="G31" i="36"/>
  <c r="G91" i="36"/>
  <c r="G32" i="36"/>
  <c r="I91" i="38"/>
  <c r="E92" i="38" l="1"/>
  <c r="G92" i="38"/>
  <c r="G92" i="36"/>
  <c r="E59" i="43"/>
  <c r="F59" i="43" s="1"/>
  <c r="E54" i="36"/>
  <c r="E53" i="36"/>
  <c r="E91" i="36"/>
  <c r="I91" i="36" s="1"/>
  <c r="I93" i="36" s="1"/>
  <c r="E64" i="36"/>
  <c r="E65" i="36" s="1"/>
  <c r="I92" i="38" l="1"/>
  <c r="I93" i="38"/>
  <c r="D59" i="43"/>
  <c r="F63" i="43"/>
  <c r="G63" i="43" s="1"/>
  <c r="F62" i="43"/>
  <c r="G62" i="43" s="1"/>
  <c r="F61" i="43"/>
  <c r="E92" i="36"/>
  <c r="I92" i="36" s="1"/>
  <c r="G43" i="106" l="1"/>
  <c r="G61" i="43"/>
  <c r="G65" i="43" s="1"/>
  <c r="F65" i="43"/>
  <c r="D40" i="106" l="1"/>
  <c r="G73" i="106"/>
</calcChain>
</file>

<file path=xl/sharedStrings.xml><?xml version="1.0" encoding="utf-8"?>
<sst xmlns="http://schemas.openxmlformats.org/spreadsheetml/2006/main" count="610" uniqueCount="123">
  <si>
    <t>Description</t>
  </si>
  <si>
    <t>Grade</t>
  </si>
  <si>
    <t>A</t>
  </si>
  <si>
    <t>B</t>
  </si>
  <si>
    <t>C</t>
  </si>
  <si>
    <t>Total Direct Cost</t>
  </si>
  <si>
    <t>Cost per month</t>
  </si>
  <si>
    <t>Day Shift Calculation</t>
  </si>
  <si>
    <t>Monday to Sunday</t>
  </si>
  <si>
    <t>Day Shift</t>
  </si>
  <si>
    <t>excluding nightshift</t>
  </si>
  <si>
    <t>14% tax</t>
  </si>
  <si>
    <t>inclusive</t>
  </si>
  <si>
    <t>Per guard</t>
  </si>
  <si>
    <t>Guards</t>
  </si>
  <si>
    <t>Night Shift Calculation</t>
  </si>
  <si>
    <t>Night Shift</t>
  </si>
  <si>
    <t>per month</t>
  </si>
  <si>
    <t>Total cost per guard per month</t>
  </si>
  <si>
    <t>Back to Legend</t>
  </si>
  <si>
    <t>Total Cost per month</t>
  </si>
  <si>
    <t>Overheads</t>
  </si>
  <si>
    <t>(please complete your percentage above in E3)</t>
  </si>
  <si>
    <t>Monday to Friday</t>
  </si>
  <si>
    <t>excluding Night allowance, Sunday allowance and public holidays</t>
  </si>
  <si>
    <t>excluding Sunday allowance and public holidays</t>
  </si>
  <si>
    <t>Weekends and Public Holidays Only</t>
  </si>
  <si>
    <t>excluding ordinary time</t>
  </si>
  <si>
    <t>excluding ordinary time and nightshift</t>
  </si>
  <si>
    <t>Total Cost per month per Grade</t>
  </si>
  <si>
    <t>Total Cost of Outsourced Deployment</t>
  </si>
  <si>
    <t>8 Hours per Day Monday to Friday</t>
  </si>
  <si>
    <t>Cost Breakdown</t>
  </si>
  <si>
    <t>Transport Included in costing</t>
  </si>
  <si>
    <t>Private Security Officer</t>
  </si>
  <si>
    <t>Cost per week</t>
  </si>
  <si>
    <t>Rate per week</t>
  </si>
  <si>
    <t>Rate per day</t>
  </si>
  <si>
    <t>Rate per hour</t>
  </si>
  <si>
    <t>Total hours</t>
  </si>
  <si>
    <t>PSIRA Grade</t>
  </si>
  <si>
    <t>Hourly PSIRA rate as of 1 September 2017</t>
  </si>
  <si>
    <t>Heideveld High School</t>
  </si>
  <si>
    <t>Cost for period</t>
  </si>
  <si>
    <t>Period</t>
  </si>
  <si>
    <t>Monthly Cost</t>
  </si>
  <si>
    <t>Per Guard</t>
  </si>
  <si>
    <t>Guards Night</t>
  </si>
  <si>
    <t>Current Amount</t>
  </si>
  <si>
    <t>Guards Day</t>
  </si>
  <si>
    <t>CHIEF DIRECTORATE: SECURITY RISK MANAGEMENT</t>
  </si>
  <si>
    <t>Provincial Security Provisioning</t>
  </si>
  <si>
    <t>Grade A Day</t>
  </si>
  <si>
    <t>Grade B Day</t>
  </si>
  <si>
    <t>Grade C Day</t>
  </si>
  <si>
    <t>Grade D Day</t>
  </si>
  <si>
    <t>Grade E Day</t>
  </si>
  <si>
    <t>Grade A Night</t>
  </si>
  <si>
    <t>Grade B Night</t>
  </si>
  <si>
    <t>Grade C Night</t>
  </si>
  <si>
    <t>Grade D Night</t>
  </si>
  <si>
    <t>Grade E Night</t>
  </si>
  <si>
    <t>Cost for guards</t>
  </si>
  <si>
    <t>Rate per day 8 hrs</t>
  </si>
  <si>
    <t>Rate per day 4 hours</t>
  </si>
  <si>
    <t>September</t>
  </si>
  <si>
    <t>October</t>
  </si>
  <si>
    <t>November</t>
  </si>
  <si>
    <t>Total Days</t>
  </si>
  <si>
    <t>Rate per day 12 hrs</t>
  </si>
  <si>
    <t>Day Shift Calculation (10 hour shift)</t>
  </si>
  <si>
    <t>Night Shift Calculation (10 hour shift)</t>
  </si>
  <si>
    <t>Monday to Sunday (12 hours)</t>
  </si>
  <si>
    <t xml:space="preserve">Monday to Sunday (12 hours) </t>
  </si>
  <si>
    <t>Monday to Friday (8 hours) ex PHD</t>
  </si>
  <si>
    <t>Estimated Amount of staff</t>
  </si>
  <si>
    <t>Rendering of cleaning Services: Cleaners</t>
  </si>
  <si>
    <t>Rendering of cleaning Services: Supervisor/Team leader and Manager</t>
  </si>
  <si>
    <t>Equipment, PPE and Consumables</t>
  </si>
  <si>
    <t>Per month</t>
  </si>
  <si>
    <t>YEAR 1</t>
  </si>
  <si>
    <t>Admin and Profit</t>
  </si>
  <si>
    <t xml:space="preserve">TOTAL LUMPSUM </t>
  </si>
  <si>
    <t>Rate per hour              VAT Inclusive in South African Rand</t>
  </si>
  <si>
    <t>Don &amp; Pat Bilton Clinic</t>
  </si>
  <si>
    <t>Groendal Clinic</t>
  </si>
  <si>
    <t>Idas Valley Clinic</t>
  </si>
  <si>
    <t>Klapmuts Clinic</t>
  </si>
  <si>
    <t>Kylemore Clinic</t>
  </si>
  <si>
    <t>Aan-het Pad Clinic</t>
  </si>
  <si>
    <t>Kayamandi Clinic</t>
  </si>
  <si>
    <t>Stellenbosch Hospital</t>
  </si>
  <si>
    <t>Stellenbosch Hospital- Manager</t>
  </si>
  <si>
    <t>Stellenbosch Hospital- Supervisor</t>
  </si>
  <si>
    <t>Monthly Rate per staff                VAT Inclusive in South African Rand</t>
  </si>
  <si>
    <t>Monthly Rate  VAT Inclusive in South African Rand</t>
  </si>
  <si>
    <t>Total Bid Price Montly rate x number of staff x 12 months)</t>
  </si>
  <si>
    <t>YEAR 2</t>
  </si>
  <si>
    <t>YEAR 3</t>
  </si>
  <si>
    <r>
      <t>1</t>
    </r>
    <r>
      <rPr>
        <b/>
        <i/>
        <vertAlign val="superscript"/>
        <sz val="11"/>
        <color rgb="FF000000"/>
        <rFont val="Century Gothic"/>
        <family val="2"/>
      </rPr>
      <t>ST</t>
    </r>
    <r>
      <rPr>
        <b/>
        <i/>
        <sz val="11"/>
        <color rgb="FF000000"/>
        <rFont val="Century Gothic"/>
        <family val="2"/>
      </rPr>
      <t xml:space="preserve"> YEAR</t>
    </r>
  </si>
  <si>
    <t>(INCLUSIVE OF VAT)</t>
  </si>
  <si>
    <r>
      <t>2</t>
    </r>
    <r>
      <rPr>
        <b/>
        <i/>
        <vertAlign val="superscript"/>
        <sz val="11"/>
        <color rgb="FF000000"/>
        <rFont val="Century Gothic"/>
        <family val="2"/>
      </rPr>
      <t>ND</t>
    </r>
    <r>
      <rPr>
        <b/>
        <i/>
        <sz val="11"/>
        <color rgb="FF000000"/>
        <rFont val="Century Gothic"/>
        <family val="2"/>
      </rPr>
      <t xml:space="preserve"> YEAR</t>
    </r>
  </si>
  <si>
    <r>
      <t>3</t>
    </r>
    <r>
      <rPr>
        <b/>
        <i/>
        <vertAlign val="superscript"/>
        <sz val="11"/>
        <color rgb="FF000000"/>
        <rFont val="Century Gothic"/>
        <family val="2"/>
      </rPr>
      <t>RD</t>
    </r>
    <r>
      <rPr>
        <b/>
        <i/>
        <sz val="11"/>
        <color rgb="FF000000"/>
        <rFont val="Century Gothic"/>
        <family val="2"/>
      </rPr>
      <t xml:space="preserve"> YEAR</t>
    </r>
  </si>
  <si>
    <t>Total cost per year</t>
  </si>
  <si>
    <t>Cloetesville Community Day Centre</t>
  </si>
  <si>
    <t>Pniel Satelite Clinic</t>
  </si>
  <si>
    <t>Dirkie Uys Satellite Clinic</t>
  </si>
  <si>
    <t>Stellenbosch Hospital,EMS</t>
  </si>
  <si>
    <t>Dirkie Uys  SatelliteClinic</t>
  </si>
  <si>
    <t>Dirkie Uys  Satellite Clinic</t>
  </si>
  <si>
    <t xml:space="preserve">Stellenbosch Sub District </t>
  </si>
  <si>
    <t>Stellenbosch Sub District</t>
  </si>
  <si>
    <t xml:space="preserve">Total cost per month </t>
  </si>
  <si>
    <t>Total Bid Price Montly rate x number of staff x 6 months)</t>
  </si>
  <si>
    <t>ADHOC SERVICES</t>
  </si>
  <si>
    <t>Cleaning and/or moving of items between areas; and/or deep cleaning; and/or relief duties.  Please indicate the hourly rate per person( only labour)</t>
  </si>
  <si>
    <t>07H00-16h00</t>
  </si>
  <si>
    <t>Monday - Friday ( exl public holidays)</t>
  </si>
  <si>
    <t>Saturday - Sunday( excl public holidays)</t>
  </si>
  <si>
    <t>Public holiday</t>
  </si>
  <si>
    <t>CLEANER</t>
  </si>
  <si>
    <t>R….......(per hour)</t>
  </si>
  <si>
    <r>
      <t xml:space="preserve">Total all-inclusive cost for thirty </t>
    </r>
    <r>
      <rPr>
        <b/>
        <i/>
        <sz val="11"/>
        <color rgb="FF000000"/>
        <rFont val="Century Gothic"/>
        <family val="2"/>
      </rPr>
      <t>(30) Months</t>
    </r>
    <r>
      <rPr>
        <i/>
        <sz val="11"/>
        <color rgb="FF000000"/>
        <rFont val="Century Gothic"/>
        <family val="2"/>
      </rPr>
      <t>: R (included VAT)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</si>
</sst>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&quot;#,##0.00;[Red]\-&quot;R&quot;#,##0.00"/>
    <numFmt numFmtId="164" formatCode="_(* #,##0.00_);_(* \(#,##0.00\);_(* &quot;-&quot;??_);_(@_)"/>
    <numFmt numFmtId="165" formatCode="_ &quot;R&quot;\ * #,##0.00_ ;_ &quot;R&quot;\ * \-#,##0.00_ ;_ &quot;R&quot;\ * &quot;-&quot;??_ ;_ @_ "/>
    <numFmt numFmtId="166" formatCode="_ * #,##0.00_ ;_ * \-#,##0.00_ ;_ * &quot;-&quot;??_ ;_ @_ "/>
    <numFmt numFmtId="167" formatCode="_ [$R-1C09]\ * #,##0.00_ ;_ [$R-1C09]\ * \-#,##0.00_ ;_ [$R-1C09]\ * &quot;-&quot;??_ ;_ @_ "/>
    <numFmt numFmtId="168" formatCode="_-[$R-1C09]* #,##0.00_-;\-[$R-1C09]* #,##0.00_-;_-[$R-1C09]* &quot;-&quot;??_-;_-@_-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Century Gothic"/>
      <family val="2"/>
    </font>
    <font>
      <b/>
      <sz val="10"/>
      <color indexed="8"/>
      <name val="Century Gothic"/>
      <family val="2"/>
    </font>
    <font>
      <b/>
      <sz val="12"/>
      <name val="Century Gothic"/>
      <family val="2"/>
    </font>
    <font>
      <sz val="8"/>
      <color indexed="8"/>
      <name val="Century Gothic"/>
      <family val="2"/>
    </font>
    <font>
      <sz val="10"/>
      <name val="Arial"/>
      <family val="2"/>
    </font>
    <font>
      <sz val="8"/>
      <color theme="1"/>
      <name val="Century Gothic"/>
      <family val="2"/>
    </font>
    <font>
      <b/>
      <sz val="8"/>
      <color theme="0"/>
      <name val="Century Gothic"/>
      <family val="2"/>
    </font>
    <font>
      <u/>
      <sz val="8"/>
      <color theme="10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entury Gothic"/>
      <family val="2"/>
    </font>
    <font>
      <b/>
      <sz val="12"/>
      <color rgb="FFC00000"/>
      <name val="Century Gothic"/>
      <family val="2"/>
    </font>
    <font>
      <sz val="9"/>
      <color theme="1"/>
      <name val="Century Gothic"/>
      <family val="2"/>
    </font>
    <font>
      <b/>
      <u/>
      <sz val="11"/>
      <color theme="0"/>
      <name val="Century Gothic"/>
      <family val="2"/>
    </font>
    <font>
      <sz val="10"/>
      <color rgb="FF000000"/>
      <name val="Century Gothic"/>
      <family val="2"/>
    </font>
    <font>
      <b/>
      <sz val="14"/>
      <color theme="0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10"/>
      <color theme="0"/>
      <name val="Century Gothic"/>
      <family val="2"/>
    </font>
    <font>
      <b/>
      <sz val="11"/>
      <color rgb="FF1F497D"/>
      <name val="Century Gothic"/>
      <family val="2"/>
    </font>
    <font>
      <sz val="10"/>
      <color rgb="FFFF0000"/>
      <name val="Century Gothic"/>
      <family val="2"/>
    </font>
    <font>
      <b/>
      <i/>
      <sz val="11"/>
      <color rgb="FF000000"/>
      <name val="Century Gothic"/>
      <family val="2"/>
    </font>
    <font>
      <b/>
      <i/>
      <vertAlign val="superscript"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sz val="8"/>
      <name val="Arial"/>
      <family val="2"/>
    </font>
    <font>
      <b/>
      <sz val="14"/>
      <color theme="1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164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8" fillId="0" borderId="0"/>
    <xf numFmtId="0" fontId="3" fillId="0" borderId="0"/>
    <xf numFmtId="0" fontId="9" fillId="0" borderId="0"/>
    <xf numFmtId="0" fontId="7" fillId="0" borderId="0"/>
    <xf numFmtId="0" fontId="3" fillId="0" borderId="0"/>
    <xf numFmtId="0" fontId="3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</cellStyleXfs>
  <cellXfs count="145">
    <xf numFmtId="0" fontId="0" fillId="0" borderId="0" xfId="0"/>
    <xf numFmtId="0" fontId="9" fillId="0" borderId="0" xfId="14" applyAlignment="1">
      <alignment vertical="center"/>
    </xf>
    <xf numFmtId="0" fontId="9" fillId="0" borderId="0" xfId="14"/>
    <xf numFmtId="166" fontId="9" fillId="0" borderId="0" xfId="14" applyNumberFormat="1" applyAlignment="1">
      <alignment vertical="center"/>
    </xf>
    <xf numFmtId="0" fontId="9" fillId="0" borderId="4" xfId="14" applyBorder="1" applyAlignment="1">
      <alignment vertical="center"/>
    </xf>
    <xf numFmtId="0" fontId="9" fillId="0" borderId="5" xfId="14" applyBorder="1" applyAlignment="1">
      <alignment vertical="center"/>
    </xf>
    <xf numFmtId="166" fontId="9" fillId="0" borderId="5" xfId="14" applyNumberFormat="1" applyBorder="1" applyAlignment="1">
      <alignment vertical="center"/>
    </xf>
    <xf numFmtId="9" fontId="5" fillId="0" borderId="0" xfId="15" applyNumberFormat="1" applyFont="1" applyAlignment="1">
      <alignment horizontal="center" vertical="center"/>
    </xf>
    <xf numFmtId="0" fontId="13" fillId="0" borderId="0" xfId="14" applyFont="1" applyAlignment="1">
      <alignment vertical="center"/>
    </xf>
    <xf numFmtId="0" fontId="15" fillId="0" borderId="7" xfId="14" applyFont="1" applyBorder="1" applyAlignment="1">
      <alignment vertical="center" wrapText="1"/>
    </xf>
    <xf numFmtId="0" fontId="14" fillId="0" borderId="0" xfId="14" applyFont="1" applyAlignment="1">
      <alignment vertical="center"/>
    </xf>
    <xf numFmtId="166" fontId="17" fillId="2" borderId="8" xfId="6" applyFont="1" applyFill="1" applyBorder="1" applyAlignment="1">
      <alignment horizontal="center" vertical="center"/>
    </xf>
    <xf numFmtId="0" fontId="16" fillId="3" borderId="9" xfId="14" applyFont="1" applyFill="1" applyBorder="1" applyAlignment="1">
      <alignment vertical="center"/>
    </xf>
    <xf numFmtId="0" fontId="14" fillId="3" borderId="6" xfId="14" applyFont="1" applyFill="1" applyBorder="1" applyAlignment="1">
      <alignment vertical="center"/>
    </xf>
    <xf numFmtId="166" fontId="18" fillId="3" borderId="6" xfId="14" applyNumberFormat="1" applyFont="1" applyFill="1" applyBorder="1" applyAlignment="1">
      <alignment vertical="center"/>
    </xf>
    <xf numFmtId="166" fontId="14" fillId="0" borderId="0" xfId="14" applyNumberFormat="1" applyFont="1" applyAlignment="1">
      <alignment vertical="center"/>
    </xf>
    <xf numFmtId="0" fontId="14" fillId="3" borderId="10" xfId="14" applyFont="1" applyFill="1" applyBorder="1" applyAlignment="1">
      <alignment vertical="center"/>
    </xf>
    <xf numFmtId="166" fontId="18" fillId="3" borderId="2" xfId="14" applyNumberFormat="1" applyFont="1" applyFill="1" applyBorder="1" applyAlignment="1">
      <alignment vertical="center"/>
    </xf>
    <xf numFmtId="0" fontId="13" fillId="5" borderId="10" xfId="14" applyFont="1" applyFill="1" applyBorder="1" applyAlignment="1">
      <alignment vertical="center"/>
    </xf>
    <xf numFmtId="0" fontId="13" fillId="5" borderId="2" xfId="14" applyFont="1" applyFill="1" applyBorder="1" applyAlignment="1">
      <alignment vertical="center"/>
    </xf>
    <xf numFmtId="166" fontId="16" fillId="5" borderId="2" xfId="14" applyNumberFormat="1" applyFont="1" applyFill="1" applyBorder="1" applyAlignment="1">
      <alignment vertical="center"/>
    </xf>
    <xf numFmtId="1" fontId="19" fillId="0" borderId="2" xfId="14" applyNumberFormat="1" applyFont="1" applyBorder="1" applyAlignment="1" applyProtection="1">
      <alignment horizontal="center" vertical="center"/>
      <protection locked="0"/>
    </xf>
    <xf numFmtId="0" fontId="15" fillId="2" borderId="11" xfId="14" applyFont="1" applyFill="1" applyBorder="1" applyAlignment="1">
      <alignment vertical="center"/>
    </xf>
    <xf numFmtId="0" fontId="15" fillId="2" borderId="3" xfId="14" applyFont="1" applyFill="1" applyBorder="1" applyAlignment="1">
      <alignment vertical="center"/>
    </xf>
    <xf numFmtId="166" fontId="17" fillId="2" borderId="3" xfId="14" applyNumberFormat="1" applyFont="1" applyFill="1" applyBorder="1" applyAlignment="1">
      <alignment vertical="center"/>
    </xf>
    <xf numFmtId="0" fontId="4" fillId="3" borderId="12" xfId="14" applyFont="1" applyFill="1" applyBorder="1" applyAlignment="1">
      <alignment vertical="center"/>
    </xf>
    <xf numFmtId="0" fontId="4" fillId="3" borderId="13" xfId="14" applyFont="1" applyFill="1" applyBorder="1" applyAlignment="1">
      <alignment vertical="center"/>
    </xf>
    <xf numFmtId="9" fontId="6" fillId="3" borderId="13" xfId="19" applyFont="1" applyFill="1" applyBorder="1" applyAlignment="1" applyProtection="1">
      <alignment horizontal="center" vertical="center"/>
    </xf>
    <xf numFmtId="166" fontId="6" fillId="3" borderId="13" xfId="14" applyNumberFormat="1" applyFont="1" applyFill="1" applyBorder="1" applyAlignment="1">
      <alignment vertical="center"/>
    </xf>
    <xf numFmtId="0" fontId="10" fillId="4" borderId="14" xfId="14" applyFont="1" applyFill="1" applyBorder="1" applyAlignment="1">
      <alignment vertical="center"/>
    </xf>
    <xf numFmtId="0" fontId="15" fillId="4" borderId="15" xfId="14" applyFont="1" applyFill="1" applyBorder="1" applyAlignment="1">
      <alignment vertical="center"/>
    </xf>
    <xf numFmtId="166" fontId="17" fillId="4" borderId="15" xfId="14" applyNumberFormat="1" applyFont="1" applyFill="1" applyBorder="1" applyAlignment="1">
      <alignment vertical="center"/>
    </xf>
    <xf numFmtId="165" fontId="18" fillId="3" borderId="6" xfId="9" applyFont="1" applyFill="1" applyBorder="1" applyAlignment="1">
      <alignment vertical="center"/>
    </xf>
    <xf numFmtId="165" fontId="18" fillId="3" borderId="2" xfId="9" applyFont="1" applyFill="1" applyBorder="1" applyAlignment="1">
      <alignment vertical="center"/>
    </xf>
    <xf numFmtId="165" fontId="16" fillId="5" borderId="2" xfId="9" applyFont="1" applyFill="1" applyBorder="1" applyAlignment="1">
      <alignment vertical="center"/>
    </xf>
    <xf numFmtId="165" fontId="17" fillId="2" borderId="3" xfId="9" applyFont="1" applyFill="1" applyBorder="1" applyAlignment="1">
      <alignment vertical="center"/>
    </xf>
    <xf numFmtId="165" fontId="17" fillId="4" borderId="15" xfId="9" applyFont="1" applyFill="1" applyBorder="1" applyAlignment="1">
      <alignment vertical="center"/>
    </xf>
    <xf numFmtId="0" fontId="20" fillId="3" borderId="6" xfId="14" applyFont="1" applyFill="1" applyBorder="1" applyAlignment="1">
      <alignment vertical="center"/>
    </xf>
    <xf numFmtId="166" fontId="17" fillId="4" borderId="16" xfId="14" applyNumberFormat="1" applyFont="1" applyFill="1" applyBorder="1" applyAlignment="1">
      <alignment horizontal="center" vertical="center"/>
    </xf>
    <xf numFmtId="166" fontId="16" fillId="5" borderId="1" xfId="14" applyNumberFormat="1" applyFont="1" applyFill="1" applyBorder="1" applyAlignment="1">
      <alignment horizontal="center" vertical="center"/>
    </xf>
    <xf numFmtId="1" fontId="13" fillId="0" borderId="0" xfId="14" applyNumberFormat="1" applyFont="1" applyAlignment="1">
      <alignment horizontal="center" vertical="center"/>
    </xf>
    <xf numFmtId="0" fontId="21" fillId="4" borderId="32" xfId="10" applyFont="1" applyFill="1" applyBorder="1" applyAlignment="1" applyProtection="1">
      <alignment vertical="center"/>
      <protection locked="0"/>
    </xf>
    <xf numFmtId="9" fontId="9" fillId="0" borderId="0" xfId="14" applyNumberFormat="1" applyAlignment="1">
      <alignment vertical="center"/>
    </xf>
    <xf numFmtId="0" fontId="10" fillId="4" borderId="0" xfId="14" applyFont="1" applyFill="1" applyAlignment="1">
      <alignment vertical="center"/>
    </xf>
    <xf numFmtId="0" fontId="15" fillId="4" borderId="0" xfId="14" applyFont="1" applyFill="1" applyAlignment="1">
      <alignment vertical="center"/>
    </xf>
    <xf numFmtId="165" fontId="17" fillId="4" borderId="0" xfId="9" applyFont="1" applyFill="1" applyBorder="1" applyAlignment="1">
      <alignment vertical="center"/>
    </xf>
    <xf numFmtId="0" fontId="25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25" fillId="0" borderId="0" xfId="0" applyNumberFormat="1" applyFont="1" applyAlignment="1">
      <alignment vertical="center"/>
    </xf>
    <xf numFmtId="14" fontId="2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7" fontId="4" fillId="7" borderId="0" xfId="0" applyNumberFormat="1" applyFont="1" applyFill="1" applyAlignment="1">
      <alignment vertical="center"/>
    </xf>
    <xf numFmtId="0" fontId="4" fillId="8" borderId="0" xfId="0" applyFont="1" applyFill="1" applyAlignment="1">
      <alignment vertical="center"/>
    </xf>
    <xf numFmtId="167" fontId="4" fillId="8" borderId="0" xfId="0" applyNumberFormat="1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right" vertical="top"/>
    </xf>
    <xf numFmtId="167" fontId="27" fillId="4" borderId="0" xfId="0" applyNumberFormat="1" applyFont="1" applyFill="1" applyAlignment="1">
      <alignment vertical="center"/>
    </xf>
    <xf numFmtId="0" fontId="4" fillId="6" borderId="0" xfId="0" applyFont="1" applyFill="1" applyAlignment="1">
      <alignment vertical="center"/>
    </xf>
    <xf numFmtId="167" fontId="4" fillId="7" borderId="0" xfId="1" applyNumberFormat="1" applyFont="1" applyFill="1" applyAlignment="1">
      <alignment vertical="center"/>
    </xf>
    <xf numFmtId="167" fontId="25" fillId="0" borderId="0" xfId="0" applyNumberFormat="1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/>
      <protection locked="0"/>
    </xf>
    <xf numFmtId="1" fontId="25" fillId="0" borderId="0" xfId="0" applyNumberFormat="1" applyFont="1" applyAlignment="1">
      <alignment vertical="center"/>
    </xf>
    <xf numFmtId="164" fontId="9" fillId="0" borderId="0" xfId="1" applyFont="1" applyAlignment="1">
      <alignment vertical="center"/>
    </xf>
    <xf numFmtId="0" fontId="14" fillId="0" borderId="0" xfId="11" applyFont="1" applyAlignment="1">
      <alignment vertical="center"/>
    </xf>
    <xf numFmtId="0" fontId="22" fillId="0" borderId="33" xfId="11" applyFont="1" applyBorder="1" applyAlignment="1">
      <alignment vertical="center"/>
    </xf>
    <xf numFmtId="0" fontId="22" fillId="0" borderId="33" xfId="11" applyFont="1" applyBorder="1" applyAlignment="1">
      <alignment vertical="center" wrapText="1"/>
    </xf>
    <xf numFmtId="0" fontId="14" fillId="0" borderId="33" xfId="11" applyFont="1" applyBorder="1" applyAlignment="1">
      <alignment vertical="center"/>
    </xf>
    <xf numFmtId="0" fontId="22" fillId="8" borderId="33" xfId="11" applyFont="1" applyFill="1" applyBorder="1" applyAlignment="1">
      <alignment vertical="center"/>
    </xf>
    <xf numFmtId="0" fontId="22" fillId="0" borderId="35" xfId="11" applyFont="1" applyBorder="1" applyAlignment="1">
      <alignment vertical="center"/>
    </xf>
    <xf numFmtId="0" fontId="22" fillId="0" borderId="34" xfId="11" applyFont="1" applyBorder="1" applyAlignment="1">
      <alignment vertical="center"/>
    </xf>
    <xf numFmtId="0" fontId="13" fillId="0" borderId="33" xfId="11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168" fontId="22" fillId="0" borderId="33" xfId="11" applyNumberFormat="1" applyFont="1" applyBorder="1" applyAlignment="1" applyProtection="1">
      <alignment vertical="center"/>
      <protection locked="0"/>
    </xf>
    <xf numFmtId="168" fontId="22" fillId="8" borderId="33" xfId="11" applyNumberFormat="1" applyFont="1" applyFill="1" applyBorder="1" applyAlignment="1">
      <alignment vertical="center"/>
    </xf>
    <xf numFmtId="0" fontId="25" fillId="0" borderId="33" xfId="0" applyFont="1" applyBorder="1" applyAlignment="1">
      <alignment vertical="center" wrapText="1"/>
    </xf>
    <xf numFmtId="0" fontId="13" fillId="6" borderId="33" xfId="11" applyFont="1" applyFill="1" applyBorder="1" applyAlignment="1">
      <alignment horizontal="center" vertical="center" wrapText="1"/>
    </xf>
    <xf numFmtId="0" fontId="13" fillId="6" borderId="37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horizontal="center" vertical="center" wrapText="1"/>
    </xf>
    <xf numFmtId="0" fontId="14" fillId="9" borderId="33" xfId="11" applyFont="1" applyFill="1" applyBorder="1" applyAlignment="1">
      <alignment vertical="center"/>
    </xf>
    <xf numFmtId="168" fontId="22" fillId="8" borderId="33" xfId="11" applyNumberFormat="1" applyFont="1" applyFill="1" applyBorder="1" applyAlignment="1" applyProtection="1">
      <alignment vertical="center"/>
      <protection locked="0"/>
    </xf>
    <xf numFmtId="168" fontId="22" fillId="10" borderId="37" xfId="11" applyNumberFormat="1" applyFont="1" applyFill="1" applyBorder="1" applyAlignment="1" applyProtection="1">
      <alignment vertical="center"/>
      <protection locked="0"/>
    </xf>
    <xf numFmtId="0" fontId="14" fillId="9" borderId="0" xfId="11" applyFont="1" applyFill="1" applyAlignment="1">
      <alignment vertical="center"/>
    </xf>
    <xf numFmtId="168" fontId="29" fillId="0" borderId="41" xfId="11" applyNumberFormat="1" applyFont="1" applyBorder="1" applyAlignment="1">
      <alignment vertical="center"/>
    </xf>
    <xf numFmtId="0" fontId="30" fillId="0" borderId="45" xfId="0" applyFont="1" applyBorder="1" applyAlignment="1">
      <alignment vertical="center" wrapText="1"/>
    </xf>
    <xf numFmtId="0" fontId="16" fillId="6" borderId="0" xfId="11" applyFont="1" applyFill="1" applyAlignment="1">
      <alignment horizontal="center" vertical="center" wrapText="1"/>
    </xf>
    <xf numFmtId="168" fontId="29" fillId="0" borderId="0" xfId="11" applyNumberFormat="1" applyFont="1" applyAlignment="1">
      <alignment vertical="center"/>
    </xf>
    <xf numFmtId="0" fontId="25" fillId="9" borderId="33" xfId="0" applyFont="1" applyFill="1" applyBorder="1" applyAlignment="1">
      <alignment vertical="center" wrapText="1"/>
    </xf>
    <xf numFmtId="168" fontId="25" fillId="9" borderId="37" xfId="11" applyNumberFormat="1" applyFont="1" applyFill="1" applyBorder="1" applyAlignment="1" applyProtection="1">
      <alignment vertical="center"/>
      <protection locked="0"/>
    </xf>
    <xf numFmtId="168" fontId="25" fillId="9" borderId="33" xfId="11" applyNumberFormat="1" applyFont="1" applyFill="1" applyBorder="1" applyAlignment="1" applyProtection="1">
      <alignment vertical="center"/>
      <protection locked="0"/>
    </xf>
    <xf numFmtId="0" fontId="25" fillId="9" borderId="33" xfId="11" applyFont="1" applyFill="1" applyBorder="1" applyAlignment="1">
      <alignment vertical="center" wrapText="1"/>
    </xf>
    <xf numFmtId="0" fontId="13" fillId="0" borderId="33" xfId="11" applyFont="1" applyBorder="1" applyAlignment="1">
      <alignment horizontal="center" vertical="center"/>
    </xf>
    <xf numFmtId="0" fontId="34" fillId="0" borderId="0" xfId="11" applyFont="1" applyAlignment="1">
      <alignment vertical="center"/>
    </xf>
    <xf numFmtId="0" fontId="14" fillId="10" borderId="0" xfId="11" applyFont="1" applyFill="1" applyAlignment="1">
      <alignment vertical="center"/>
    </xf>
    <xf numFmtId="168" fontId="29" fillId="10" borderId="41" xfId="11" applyNumberFormat="1" applyFont="1" applyFill="1" applyBorder="1" applyAlignment="1">
      <alignment vertical="center"/>
    </xf>
    <xf numFmtId="0" fontId="30" fillId="0" borderId="44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8" fontId="32" fillId="0" borderId="33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4" fillId="3" borderId="28" xfId="14" applyFont="1" applyFill="1" applyBorder="1" applyAlignment="1">
      <alignment horizontal="center" vertical="center"/>
    </xf>
    <xf numFmtId="0" fontId="14" fillId="3" borderId="29" xfId="14" applyFont="1" applyFill="1" applyBorder="1" applyAlignment="1">
      <alignment horizontal="center" vertical="center"/>
    </xf>
    <xf numFmtId="0" fontId="13" fillId="3" borderId="30" xfId="14" applyFont="1" applyFill="1" applyBorder="1" applyAlignment="1">
      <alignment horizontal="center" vertical="center"/>
    </xf>
    <xf numFmtId="0" fontId="13" fillId="3" borderId="31" xfId="14" applyFont="1" applyFill="1" applyBorder="1" applyAlignment="1">
      <alignment horizontal="center" vertical="center"/>
    </xf>
    <xf numFmtId="0" fontId="13" fillId="3" borderId="29" xfId="14" applyFont="1" applyFill="1" applyBorder="1" applyAlignment="1">
      <alignment horizontal="center" vertical="center"/>
    </xf>
    <xf numFmtId="0" fontId="17" fillId="2" borderId="19" xfId="14" applyFont="1" applyFill="1" applyBorder="1" applyAlignment="1">
      <alignment horizontal="center" vertical="center"/>
    </xf>
    <xf numFmtId="0" fontId="17" fillId="2" borderId="20" xfId="14" applyFont="1" applyFill="1" applyBorder="1" applyAlignment="1">
      <alignment horizontal="center" vertical="center"/>
    </xf>
    <xf numFmtId="0" fontId="17" fillId="2" borderId="17" xfId="14" applyFont="1" applyFill="1" applyBorder="1" applyAlignment="1">
      <alignment horizontal="center" vertical="center"/>
    </xf>
    <xf numFmtId="0" fontId="17" fillId="2" borderId="8" xfId="14" applyFont="1" applyFill="1" applyBorder="1" applyAlignment="1">
      <alignment horizontal="center" vertical="center"/>
    </xf>
    <xf numFmtId="166" fontId="23" fillId="2" borderId="18" xfId="6" applyFont="1" applyFill="1" applyBorder="1" applyAlignment="1">
      <alignment horizontal="center" vertical="center"/>
    </xf>
    <xf numFmtId="0" fontId="17" fillId="4" borderId="21" xfId="14" applyFont="1" applyFill="1" applyBorder="1" applyAlignment="1">
      <alignment horizontal="center" vertical="center"/>
    </xf>
    <xf numFmtId="0" fontId="17" fillId="4" borderId="22" xfId="14" applyFont="1" applyFill="1" applyBorder="1" applyAlignment="1">
      <alignment horizontal="center" vertical="center"/>
    </xf>
    <xf numFmtId="0" fontId="17" fillId="4" borderId="0" xfId="14" applyFont="1" applyFill="1" applyAlignment="1">
      <alignment horizontal="center" vertical="center"/>
    </xf>
    <xf numFmtId="0" fontId="17" fillId="4" borderId="23" xfId="14" applyFont="1" applyFill="1" applyBorder="1" applyAlignment="1">
      <alignment horizontal="center" vertical="center"/>
    </xf>
    <xf numFmtId="0" fontId="17" fillId="4" borderId="24" xfId="14" applyFont="1" applyFill="1" applyBorder="1" applyAlignment="1">
      <alignment horizontal="center" vertical="center"/>
    </xf>
    <xf numFmtId="0" fontId="17" fillId="4" borderId="25" xfId="14" applyFont="1" applyFill="1" applyBorder="1" applyAlignment="1">
      <alignment horizontal="center" vertical="center"/>
    </xf>
    <xf numFmtId="166" fontId="17" fillId="4" borderId="26" xfId="14" applyNumberFormat="1" applyFont="1" applyFill="1" applyBorder="1" applyAlignment="1">
      <alignment horizontal="center" vertical="center"/>
    </xf>
    <xf numFmtId="166" fontId="17" fillId="4" borderId="27" xfId="14" applyNumberFormat="1" applyFont="1" applyFill="1" applyBorder="1" applyAlignment="1">
      <alignment horizontal="center" vertical="center"/>
    </xf>
    <xf numFmtId="0" fontId="17" fillId="2" borderId="20" xfId="14" applyFont="1" applyFill="1" applyBorder="1" applyAlignment="1">
      <alignment horizontal="center" vertical="center" wrapText="1"/>
    </xf>
    <xf numFmtId="0" fontId="17" fillId="2" borderId="8" xfId="14" applyFont="1" applyFill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16" fillId="6" borderId="34" xfId="11" applyFont="1" applyFill="1" applyBorder="1" applyAlignment="1">
      <alignment horizontal="center" vertical="center" wrapText="1"/>
    </xf>
    <xf numFmtId="0" fontId="16" fillId="6" borderId="39" xfId="11" applyFont="1" applyFill="1" applyBorder="1" applyAlignment="1">
      <alignment horizontal="center" vertical="center" wrapText="1"/>
    </xf>
    <xf numFmtId="0" fontId="16" fillId="6" borderId="40" xfId="11" applyFont="1" applyFill="1" applyBorder="1" applyAlignment="1">
      <alignment horizontal="center" vertical="center" wrapText="1"/>
    </xf>
    <xf numFmtId="0" fontId="16" fillId="0" borderId="38" xfId="11" applyFont="1" applyBorder="1" applyAlignment="1">
      <alignment horizontal="center" vertical="center"/>
    </xf>
    <xf numFmtId="0" fontId="16" fillId="0" borderId="33" xfId="11" applyFont="1" applyBorder="1" applyAlignment="1">
      <alignment horizontal="center" vertical="center" wrapText="1"/>
    </xf>
    <xf numFmtId="0" fontId="16" fillId="6" borderId="35" xfId="11" applyFont="1" applyFill="1" applyBorder="1" applyAlignment="1">
      <alignment horizontal="center" vertical="center" wrapText="1"/>
    </xf>
    <xf numFmtId="0" fontId="16" fillId="6" borderId="36" xfId="11" applyFont="1" applyFill="1" applyBorder="1" applyAlignment="1">
      <alignment horizontal="center" vertical="center" wrapText="1"/>
    </xf>
    <xf numFmtId="0" fontId="16" fillId="6" borderId="37" xfId="11" applyFont="1" applyFill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0" fillId="0" borderId="46" xfId="0" applyFont="1" applyBorder="1" applyAlignment="1">
      <alignment horizontal="left" vertical="center" wrapText="1"/>
    </xf>
    <xf numFmtId="0" fontId="30" fillId="0" borderId="42" xfId="0" applyFont="1" applyBorder="1" applyAlignment="1">
      <alignment horizontal="left" vertical="center" wrapText="1"/>
    </xf>
    <xf numFmtId="0" fontId="30" fillId="0" borderId="46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8" fontId="32" fillId="0" borderId="33" xfId="0" applyNumberFormat="1" applyFont="1" applyBorder="1" applyAlignment="1">
      <alignment horizontal="center" vertical="center" wrapText="1"/>
    </xf>
    <xf numFmtId="0" fontId="13" fillId="0" borderId="48" xfId="11" applyFont="1" applyBorder="1" applyAlignment="1">
      <alignment horizontal="center" vertical="center"/>
    </xf>
    <xf numFmtId="0" fontId="13" fillId="0" borderId="49" xfId="11" applyFont="1" applyBorder="1" applyAlignment="1">
      <alignment horizontal="center" vertical="center"/>
    </xf>
    <xf numFmtId="0" fontId="13" fillId="0" borderId="50" xfId="11" applyFont="1" applyBorder="1" applyAlignment="1">
      <alignment horizontal="center" vertical="center"/>
    </xf>
    <xf numFmtId="0" fontId="13" fillId="0" borderId="48" xfId="11" applyFont="1" applyBorder="1" applyAlignment="1">
      <alignment horizontal="center" vertical="center" wrapText="1"/>
    </xf>
    <xf numFmtId="0" fontId="13" fillId="0" borderId="49" xfId="11" applyFont="1" applyBorder="1" applyAlignment="1">
      <alignment horizontal="center" vertical="center" wrapText="1"/>
    </xf>
    <xf numFmtId="0" fontId="13" fillId="0" borderId="50" xfId="11" applyFont="1" applyBorder="1" applyAlignment="1">
      <alignment horizontal="center" vertical="center" wrapText="1"/>
    </xf>
  </cellXfs>
  <cellStyles count="28">
    <cellStyle name="Comma" xfId="1" builtinId="3"/>
    <cellStyle name="Comma 2" xfId="2" xr:uid="{00000000-0005-0000-0000-000001000000}"/>
    <cellStyle name="Comma 2 2" xfId="3" xr:uid="{00000000-0005-0000-0000-000002000000}"/>
    <cellStyle name="Comma 2 2 2" xfId="4" xr:uid="{00000000-0005-0000-0000-000003000000}"/>
    <cellStyle name="Comma 3" xfId="5" xr:uid="{00000000-0005-0000-0000-000004000000}"/>
    <cellStyle name="Comma 4" xfId="6" xr:uid="{00000000-0005-0000-0000-000005000000}"/>
    <cellStyle name="Comma 5" xfId="7" xr:uid="{00000000-0005-0000-0000-000006000000}"/>
    <cellStyle name="Comma 6" xfId="21" xr:uid="{00000000-0005-0000-0000-000007000000}"/>
    <cellStyle name="Comma 7" xfId="23" xr:uid="{00000000-0005-0000-0000-000008000000}"/>
    <cellStyle name="Comma 8" xfId="25" xr:uid="{00000000-0005-0000-0000-000009000000}"/>
    <cellStyle name="Currency 2" xfId="8" xr:uid="{00000000-0005-0000-0000-00000A000000}"/>
    <cellStyle name="Currency 3" xfId="9" xr:uid="{00000000-0005-0000-0000-00000B000000}"/>
    <cellStyle name="Hyperlink" xfId="10" builtinId="8"/>
    <cellStyle name="Normal" xfId="0" builtinId="0"/>
    <cellStyle name="Normal 2" xfId="11" xr:uid="{00000000-0005-0000-0000-00000E000000}"/>
    <cellStyle name="Normal 2 2" xfId="12" xr:uid="{00000000-0005-0000-0000-00000F000000}"/>
    <cellStyle name="Normal 2 2 2" xfId="13" xr:uid="{00000000-0005-0000-0000-000010000000}"/>
    <cellStyle name="Normal 3" xfId="14" xr:uid="{00000000-0005-0000-0000-000011000000}"/>
    <cellStyle name="Normal 3_Bid nr ....." xfId="15" xr:uid="{00000000-0005-0000-0000-000012000000}"/>
    <cellStyle name="Normal 4" xfId="16" xr:uid="{00000000-0005-0000-0000-000013000000}"/>
    <cellStyle name="Normal 5" xfId="17" xr:uid="{00000000-0005-0000-0000-000014000000}"/>
    <cellStyle name="Normal 6" xfId="27" xr:uid="{E074DA13-E2C0-40C8-85B6-5A968483388A}"/>
    <cellStyle name="Percent 2" xfId="18" xr:uid="{00000000-0005-0000-0000-000016000000}"/>
    <cellStyle name="Percent 3" xfId="19" xr:uid="{00000000-0005-0000-0000-000017000000}"/>
    <cellStyle name="Percent 4" xfId="20" xr:uid="{00000000-0005-0000-0000-000018000000}"/>
    <cellStyle name="Percent 5" xfId="22" xr:uid="{00000000-0005-0000-0000-000019000000}"/>
    <cellStyle name="Percent 6" xfId="24" xr:uid="{00000000-0005-0000-0000-00001A000000}"/>
    <cellStyle name="Percent 7" xfId="26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95250</xdr:rowOff>
    </xdr:from>
    <xdr:to>
      <xdr:col>2</xdr:col>
      <xdr:colOff>581025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17" t="6505" r="2133" b="77235"/>
        <a:stretch>
          <a:fillRect/>
        </a:stretch>
      </xdr:blipFill>
      <xdr:spPr bwMode="auto">
        <a:xfrm>
          <a:off x="19050" y="95250"/>
          <a:ext cx="3181350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85725</xdr:colOff>
      <xdr:row>5</xdr:row>
      <xdr:rowOff>47625</xdr:rowOff>
    </xdr:from>
    <xdr:to>
      <xdr:col>17</xdr:col>
      <xdr:colOff>400050</xdr:colOff>
      <xdr:row>30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991475" y="923925"/>
          <a:ext cx="5191125" cy="291465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ZA" sz="1100">
              <a:latin typeface="Century Gothic" panose="020B0502020202020204" pitchFamily="34" charset="0"/>
            </a:rPr>
            <a:t>This calculator</a:t>
          </a:r>
          <a:r>
            <a:rPr lang="en-ZA" sz="1100" baseline="0">
              <a:latin typeface="Century Gothic" panose="020B0502020202020204" pitchFamily="34" charset="0"/>
            </a:rPr>
            <a:t> aims to determine estimated costs in cases where a service provider is already in the area on a contract.</a:t>
          </a:r>
        </a:p>
        <a:p>
          <a:pPr algn="l"/>
          <a:endParaRPr lang="en-ZA" sz="1100" baseline="0">
            <a:latin typeface="Century Gothic" panose="020B0502020202020204" pitchFamily="34" charset="0"/>
          </a:endParaRPr>
        </a:p>
        <a:p>
          <a:pPr algn="l"/>
          <a:r>
            <a:rPr lang="en-ZA" sz="1100" baseline="0">
              <a:latin typeface="Century Gothic" panose="020B0502020202020204" pitchFamily="34" charset="0"/>
            </a:rPr>
            <a:t>Since the contract values and cost breakdown is known, officials need to capture the current totals in order to determine unit costs.</a:t>
          </a:r>
        </a:p>
        <a:p>
          <a:pPr algn="l"/>
          <a:endParaRPr lang="en-ZA" sz="1100" baseline="0">
            <a:latin typeface="Century Gothic" panose="020B0502020202020204" pitchFamily="34" charset="0"/>
          </a:endParaRPr>
        </a:p>
        <a:p>
          <a:pPr algn="l"/>
          <a:r>
            <a:rPr lang="en-ZA" sz="1100" baseline="0">
              <a:latin typeface="Century Gothic" panose="020B0502020202020204" pitchFamily="34" charset="0"/>
            </a:rPr>
            <a:t>Then estimated costs are calculated based on values included in terms of 1. security official grading;</a:t>
          </a:r>
        </a:p>
        <a:p>
          <a:pPr algn="l"/>
          <a:r>
            <a:rPr lang="en-ZA" sz="1100" baseline="0">
              <a:latin typeface="Century Gothic" panose="020B0502020202020204" pitchFamily="34" charset="0"/>
            </a:rPr>
            <a:t>2. amount of officials;</a:t>
          </a:r>
        </a:p>
        <a:p>
          <a:pPr algn="l"/>
          <a:r>
            <a:rPr lang="en-ZA" sz="1100" baseline="0">
              <a:latin typeface="Century Gothic" panose="020B0502020202020204" pitchFamily="34" charset="0"/>
            </a:rPr>
            <a:t>3. period (hour / day / week / month) </a:t>
          </a:r>
        </a:p>
        <a:p>
          <a:pPr algn="l"/>
          <a:endParaRPr lang="en-ZA" sz="1100" baseline="0">
            <a:latin typeface="Century Gothic" panose="020B0502020202020204" pitchFamily="34" charset="0"/>
          </a:endParaRPr>
        </a:p>
        <a:p>
          <a:pPr algn="l"/>
          <a:r>
            <a:rPr lang="en-ZA" sz="1100" baseline="0">
              <a:latin typeface="Century Gothic" panose="020B0502020202020204" pitchFamily="34" charset="0"/>
            </a:rPr>
            <a:t>All values are estimates and is dependent on an official quotation provided by the chosen service provider.</a:t>
          </a:r>
          <a:endParaRPr lang="en-ZA" sz="11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2:H65"/>
  <sheetViews>
    <sheetView topLeftCell="A7" workbookViewId="0">
      <selection activeCell="B70" sqref="B70"/>
    </sheetView>
  </sheetViews>
  <sheetFormatPr defaultColWidth="9.21875" defaultRowHeight="13.2" x14ac:dyDescent="0.25"/>
  <cols>
    <col min="1" max="1" width="23.21875" style="46" customWidth="1"/>
    <col min="2" max="6" width="16" style="46" customWidth="1"/>
    <col min="7" max="7" width="12" style="46" bestFit="1" customWidth="1"/>
    <col min="8" max="8" width="13.21875" style="46" bestFit="1" customWidth="1"/>
    <col min="9" max="16384" width="9.21875" style="46"/>
  </cols>
  <sheetData>
    <row r="2" spans="1:8" ht="13.8" x14ac:dyDescent="0.25">
      <c r="H2" s="55" t="s">
        <v>50</v>
      </c>
    </row>
    <row r="3" spans="1:8" ht="13.8" x14ac:dyDescent="0.25">
      <c r="H3" s="56" t="s">
        <v>51</v>
      </c>
    </row>
    <row r="7" spans="1:8" x14ac:dyDescent="0.25">
      <c r="B7" s="52" t="s">
        <v>48</v>
      </c>
      <c r="C7" s="52" t="s">
        <v>49</v>
      </c>
      <c r="D7" s="52" t="s">
        <v>46</v>
      </c>
    </row>
    <row r="8" spans="1:8" x14ac:dyDescent="0.25">
      <c r="A8" s="52" t="s">
        <v>52</v>
      </c>
      <c r="B8" s="60">
        <v>0</v>
      </c>
      <c r="C8" s="61">
        <v>0</v>
      </c>
      <c r="D8" s="57">
        <f>IF(B8=0,0,(B8/C8))</f>
        <v>0</v>
      </c>
      <c r="H8" s="46" t="str">
        <f>A8</f>
        <v>Grade A Day</v>
      </c>
    </row>
    <row r="9" spans="1:8" x14ac:dyDescent="0.25">
      <c r="A9" s="52" t="s">
        <v>53</v>
      </c>
      <c r="B9" s="60">
        <v>16253.3</v>
      </c>
      <c r="C9" s="61">
        <v>1</v>
      </c>
      <c r="D9" s="57">
        <f>IF(B9=0,0,(B9/C9))</f>
        <v>16253.3</v>
      </c>
      <c r="H9" s="46" t="str">
        <f>A9</f>
        <v>Grade B Day</v>
      </c>
    </row>
    <row r="10" spans="1:8" x14ac:dyDescent="0.25">
      <c r="A10" s="52" t="s">
        <v>54</v>
      </c>
      <c r="B10" s="60">
        <v>507693.6</v>
      </c>
      <c r="C10" s="61">
        <v>36</v>
      </c>
      <c r="D10" s="57">
        <f>IF(B10=0,0,(B10/C10))</f>
        <v>14102.599999999999</v>
      </c>
      <c r="H10" s="46" t="str">
        <f>A10</f>
        <v>Grade C Day</v>
      </c>
    </row>
    <row r="11" spans="1:8" x14ac:dyDescent="0.25">
      <c r="A11" s="52" t="s">
        <v>55</v>
      </c>
      <c r="B11" s="60">
        <v>0</v>
      </c>
      <c r="C11" s="61">
        <v>0</v>
      </c>
      <c r="D11" s="57">
        <f>IF(B11=0,0,(B11/C11))</f>
        <v>0</v>
      </c>
      <c r="H11" s="46" t="str">
        <f>A11</f>
        <v>Grade D Day</v>
      </c>
    </row>
    <row r="12" spans="1:8" x14ac:dyDescent="0.25">
      <c r="A12" s="52" t="s">
        <v>56</v>
      </c>
      <c r="B12" s="60">
        <v>0</v>
      </c>
      <c r="C12" s="61">
        <v>0</v>
      </c>
      <c r="D12" s="57"/>
      <c r="H12" s="46" t="str">
        <f>A12</f>
        <v>Grade E Day</v>
      </c>
    </row>
    <row r="13" spans="1:8" x14ac:dyDescent="0.25">
      <c r="B13" s="53">
        <f>SUM(B8:B12)</f>
        <v>523946.89999999997</v>
      </c>
      <c r="C13" s="54">
        <f>SUM(C8:C12)</f>
        <v>37</v>
      </c>
      <c r="D13" s="53">
        <f>SUM(D8:D12)</f>
        <v>30355.899999999998</v>
      </c>
      <c r="H13" s="46" t="str">
        <f>A16</f>
        <v>Grade A Night</v>
      </c>
    </row>
    <row r="14" spans="1:8" x14ac:dyDescent="0.25">
      <c r="H14" s="46" t="str">
        <f>A17</f>
        <v>Grade B Night</v>
      </c>
    </row>
    <row r="15" spans="1:8" x14ac:dyDescent="0.25">
      <c r="B15" s="52" t="s">
        <v>48</v>
      </c>
      <c r="C15" s="52" t="s">
        <v>47</v>
      </c>
      <c r="D15" s="52" t="s">
        <v>46</v>
      </c>
      <c r="F15" s="52" t="s">
        <v>45</v>
      </c>
      <c r="H15" s="46" t="str">
        <f>A18</f>
        <v>Grade C Night</v>
      </c>
    </row>
    <row r="16" spans="1:8" x14ac:dyDescent="0.25">
      <c r="A16" s="52" t="s">
        <v>57</v>
      </c>
      <c r="B16" s="60">
        <v>0</v>
      </c>
      <c r="C16" s="61">
        <v>0</v>
      </c>
      <c r="D16" s="57">
        <f>IF(B16=0,0,(B16/C16))</f>
        <v>0</v>
      </c>
      <c r="F16" s="53">
        <f>SUM(B8,B16)</f>
        <v>0</v>
      </c>
      <c r="H16" s="46" t="str">
        <f>A19</f>
        <v>Grade D Night</v>
      </c>
    </row>
    <row r="17" spans="1:8" x14ac:dyDescent="0.25">
      <c r="A17" s="52" t="s">
        <v>58</v>
      </c>
      <c r="B17" s="60">
        <v>0</v>
      </c>
      <c r="C17" s="61">
        <v>0</v>
      </c>
      <c r="D17" s="57">
        <f>IF(B17=0,0,(B17/C17))</f>
        <v>0</v>
      </c>
      <c r="F17" s="53">
        <f>SUM(B9,B17)</f>
        <v>16253.3</v>
      </c>
      <c r="H17" s="46" t="str">
        <f>A20</f>
        <v>Grade E Night</v>
      </c>
    </row>
    <row r="18" spans="1:8" x14ac:dyDescent="0.25">
      <c r="A18" s="52" t="s">
        <v>59</v>
      </c>
      <c r="B18" s="60">
        <v>244109.8</v>
      </c>
      <c r="C18" s="61">
        <v>17</v>
      </c>
      <c r="D18" s="57">
        <f>IF(B18=0,0,(B18/C18))</f>
        <v>14359.4</v>
      </c>
      <c r="F18" s="53">
        <f>SUM(B10,B18)</f>
        <v>751803.39999999991</v>
      </c>
    </row>
    <row r="19" spans="1:8" x14ac:dyDescent="0.25">
      <c r="A19" s="52" t="s">
        <v>60</v>
      </c>
      <c r="B19" s="60">
        <v>0</v>
      </c>
      <c r="C19" s="61">
        <v>0</v>
      </c>
      <c r="D19" s="57">
        <f>IF(B19=0,0,(B19/C19))</f>
        <v>0</v>
      </c>
      <c r="F19" s="53">
        <f>SUM(B11,B19)</f>
        <v>0</v>
      </c>
    </row>
    <row r="20" spans="1:8" x14ac:dyDescent="0.25">
      <c r="A20" s="52" t="s">
        <v>61</v>
      </c>
      <c r="B20" s="60">
        <v>0</v>
      </c>
      <c r="C20" s="61">
        <v>0</v>
      </c>
      <c r="D20" s="57"/>
      <c r="F20" s="53">
        <f>SUM(B12,B20)</f>
        <v>0</v>
      </c>
    </row>
    <row r="21" spans="1:8" x14ac:dyDescent="0.25">
      <c r="B21" s="53">
        <f>SUM(B16:B20)</f>
        <v>244109.8</v>
      </c>
      <c r="C21" s="54">
        <f>SUM(C16:C20)</f>
        <v>17</v>
      </c>
      <c r="D21" s="53">
        <f>SUM(D16:D20)</f>
        <v>14359.4</v>
      </c>
      <c r="F21" s="53">
        <f>SUM(F16:F20)</f>
        <v>768056.7</v>
      </c>
    </row>
    <row r="24" spans="1:8" x14ac:dyDescent="0.25">
      <c r="A24" s="50" t="s">
        <v>42</v>
      </c>
      <c r="D24" s="100" t="s">
        <v>41</v>
      </c>
      <c r="E24" s="100"/>
      <c r="F24" s="100"/>
      <c r="G24" s="100"/>
    </row>
    <row r="25" spans="1:8" x14ac:dyDescent="0.25">
      <c r="A25" s="50" t="s">
        <v>0</v>
      </c>
      <c r="B25" s="50" t="s">
        <v>40</v>
      </c>
      <c r="C25" s="50" t="s">
        <v>39</v>
      </c>
      <c r="D25" s="50" t="s">
        <v>38</v>
      </c>
      <c r="E25" s="50" t="s">
        <v>37</v>
      </c>
      <c r="F25" s="50" t="s">
        <v>36</v>
      </c>
      <c r="G25" s="50" t="s">
        <v>35</v>
      </c>
    </row>
    <row r="26" spans="1:8" x14ac:dyDescent="0.25">
      <c r="A26" s="46" t="s">
        <v>34</v>
      </c>
      <c r="B26" s="52" t="s">
        <v>54</v>
      </c>
      <c r="C26" s="46">
        <v>4</v>
      </c>
      <c r="D26" s="48">
        <v>34.75</v>
      </c>
      <c r="E26" s="48">
        <v>394.82</v>
      </c>
      <c r="F26" s="47">
        <f>E26*5</f>
        <v>1974.1</v>
      </c>
      <c r="G26" s="47">
        <f>F26*C26</f>
        <v>7896.4</v>
      </c>
    </row>
    <row r="27" spans="1:8" x14ac:dyDescent="0.25">
      <c r="A27" s="46" t="s">
        <v>33</v>
      </c>
      <c r="C27" s="100" t="s">
        <v>32</v>
      </c>
      <c r="D27" s="100"/>
      <c r="E27" s="100"/>
      <c r="F27" s="100"/>
    </row>
    <row r="28" spans="1:8" x14ac:dyDescent="0.25">
      <c r="B28" s="101" t="s">
        <v>31</v>
      </c>
      <c r="C28" s="101"/>
      <c r="D28" s="49">
        <v>42982</v>
      </c>
      <c r="E28" s="49">
        <v>43007</v>
      </c>
      <c r="F28" s="48">
        <f>G26*4</f>
        <v>31585.599999999999</v>
      </c>
    </row>
    <row r="29" spans="1:8" x14ac:dyDescent="0.25">
      <c r="B29" s="101"/>
      <c r="C29" s="101"/>
      <c r="D29" s="49">
        <v>43017</v>
      </c>
      <c r="E29" s="49">
        <v>43035</v>
      </c>
      <c r="F29" s="48">
        <f>G26*3</f>
        <v>23689.199999999997</v>
      </c>
    </row>
    <row r="30" spans="1:8" x14ac:dyDescent="0.25">
      <c r="B30" s="101"/>
      <c r="C30" s="101"/>
      <c r="D30" s="49">
        <v>43038</v>
      </c>
      <c r="E30" s="49">
        <v>43063</v>
      </c>
      <c r="F30" s="48">
        <f>G26*4</f>
        <v>31585.599999999999</v>
      </c>
    </row>
    <row r="31" spans="1:8" x14ac:dyDescent="0.25">
      <c r="B31" s="101"/>
      <c r="C31" s="101"/>
      <c r="D31" s="49">
        <v>43066</v>
      </c>
      <c r="E31" s="49">
        <v>43069</v>
      </c>
      <c r="F31" s="48">
        <f>E26*4*C26</f>
        <v>6317.12</v>
      </c>
    </row>
    <row r="32" spans="1:8" x14ac:dyDescent="0.25">
      <c r="B32" s="100" t="s">
        <v>30</v>
      </c>
      <c r="C32" s="100"/>
      <c r="D32" s="100"/>
      <c r="E32" s="100"/>
      <c r="F32" s="47">
        <f>SUM(F28:F31)</f>
        <v>93177.51999999999</v>
      </c>
      <c r="H32" s="48">
        <v>394.82</v>
      </c>
    </row>
    <row r="37" spans="1:7" x14ac:dyDescent="0.25">
      <c r="B37" s="52" t="s">
        <v>53</v>
      </c>
      <c r="C37" s="52" t="s">
        <v>54</v>
      </c>
      <c r="D37" s="52" t="s">
        <v>59</v>
      </c>
      <c r="E37" s="52" t="s">
        <v>55</v>
      </c>
      <c r="F37" s="52" t="s">
        <v>55</v>
      </c>
    </row>
    <row r="38" spans="1:7" x14ac:dyDescent="0.25">
      <c r="A38" s="58" t="s">
        <v>6</v>
      </c>
      <c r="B38" s="57">
        <f>IF(B37="","",VLOOKUP(B37,$A$8:$D$20,4,FALSE))</f>
        <v>16253.3</v>
      </c>
      <c r="C38" s="57">
        <f>IF(C37="","",VLOOKUP(C37,$A$8:$D$20,4,FALSE))</f>
        <v>14102.599999999999</v>
      </c>
      <c r="D38" s="57">
        <f>IF(D37="","",VLOOKUP(D37,$A$8:$D$20,4,FALSE))</f>
        <v>14359.4</v>
      </c>
      <c r="E38" s="57">
        <f>IF(E37="","",VLOOKUP(E37,$A$8:$D$20,4,FALSE))</f>
        <v>0</v>
      </c>
      <c r="F38" s="57">
        <f>IF(F37="","",VLOOKUP(F37,$A$8:$D$20,4,FALSE))</f>
        <v>0</v>
      </c>
    </row>
    <row r="39" spans="1:7" x14ac:dyDescent="0.25">
      <c r="A39" s="58" t="s">
        <v>14</v>
      </c>
      <c r="B39" s="62">
        <v>1</v>
      </c>
      <c r="C39" s="62">
        <v>8</v>
      </c>
      <c r="D39" s="62">
        <v>4</v>
      </c>
      <c r="E39" s="62">
        <v>8</v>
      </c>
      <c r="F39" s="62">
        <v>8</v>
      </c>
    </row>
    <row r="40" spans="1:7" x14ac:dyDescent="0.25">
      <c r="A40" s="58" t="s">
        <v>62</v>
      </c>
      <c r="B40" s="51">
        <f>IF(B38="","",B38*B39)</f>
        <v>16253.3</v>
      </c>
      <c r="C40" s="51">
        <f>IF(C38="","",C38*C39)</f>
        <v>112820.79999999999</v>
      </c>
      <c r="D40" s="51">
        <f>IF(D38="","",D38*D39)</f>
        <v>57437.599999999999</v>
      </c>
      <c r="E40" s="51">
        <f>IF(E38="","",E38*E39)</f>
        <v>0</v>
      </c>
      <c r="F40" s="51">
        <f>IF(F38="","",F38*F39)</f>
        <v>0</v>
      </c>
    </row>
    <row r="41" spans="1:7" x14ac:dyDescent="0.25">
      <c r="A41" s="58" t="s">
        <v>44</v>
      </c>
      <c r="B41" s="62">
        <v>3</v>
      </c>
      <c r="C41" s="62">
        <v>3</v>
      </c>
      <c r="D41" s="62">
        <v>3</v>
      </c>
      <c r="E41" s="62">
        <v>3</v>
      </c>
      <c r="F41" s="62">
        <v>3</v>
      </c>
    </row>
    <row r="42" spans="1:7" x14ac:dyDescent="0.25">
      <c r="A42" s="58" t="s">
        <v>43</v>
      </c>
      <c r="B42" s="59">
        <f>IF(B40="","",B40*B41)</f>
        <v>48759.899999999994</v>
      </c>
      <c r="C42" s="59">
        <f>IF(C40="","",C40*C41)</f>
        <v>338462.39999999997</v>
      </c>
      <c r="D42" s="59">
        <f>IF(D40="","",D40*D41)</f>
        <v>172312.8</v>
      </c>
      <c r="E42" s="59">
        <f>IF(E40="","",E40*E41)</f>
        <v>0</v>
      </c>
      <c r="F42" s="59">
        <f>IF(F40="","",F40*F41)</f>
        <v>0</v>
      </c>
    </row>
    <row r="46" spans="1:7" x14ac:dyDescent="0.25">
      <c r="A46" s="50" t="s">
        <v>42</v>
      </c>
      <c r="D46" s="100" t="s">
        <v>41</v>
      </c>
      <c r="E46" s="100"/>
      <c r="F46" s="100"/>
      <c r="G46" s="100"/>
    </row>
    <row r="47" spans="1:7" x14ac:dyDescent="0.25">
      <c r="A47" s="50" t="s">
        <v>0</v>
      </c>
      <c r="B47" s="50" t="s">
        <v>40</v>
      </c>
      <c r="C47" s="50" t="s">
        <v>39</v>
      </c>
      <c r="D47" s="50" t="s">
        <v>38</v>
      </c>
      <c r="E47" s="50" t="s">
        <v>63</v>
      </c>
      <c r="F47" s="50" t="s">
        <v>64</v>
      </c>
      <c r="G47" s="50"/>
    </row>
    <row r="48" spans="1:7" x14ac:dyDescent="0.25">
      <c r="A48" s="46" t="s">
        <v>34</v>
      </c>
      <c r="B48" s="52" t="s">
        <v>54</v>
      </c>
      <c r="C48" s="46">
        <v>4</v>
      </c>
      <c r="D48" s="48">
        <v>34.75</v>
      </c>
      <c r="E48" s="48">
        <v>417.05</v>
      </c>
      <c r="F48" s="47">
        <f>E48/2</f>
        <v>208.52500000000001</v>
      </c>
      <c r="G48" s="47"/>
    </row>
    <row r="49" spans="1:8" x14ac:dyDescent="0.25">
      <c r="A49" s="46" t="s">
        <v>33</v>
      </c>
      <c r="C49" s="100" t="s">
        <v>32</v>
      </c>
      <c r="D49" s="100"/>
      <c r="E49" s="100"/>
      <c r="F49" s="100"/>
    </row>
    <row r="50" spans="1:8" x14ac:dyDescent="0.25">
      <c r="B50" s="101" t="s">
        <v>31</v>
      </c>
      <c r="C50" s="101"/>
      <c r="D50" s="49" t="s">
        <v>65</v>
      </c>
      <c r="E50" s="63">
        <v>21</v>
      </c>
      <c r="F50" s="48">
        <f>$F$48*E50</f>
        <v>4379.0250000000005</v>
      </c>
      <c r="G50" s="48">
        <f>F50*$C$48</f>
        <v>17516.100000000002</v>
      </c>
    </row>
    <row r="51" spans="1:8" x14ac:dyDescent="0.25">
      <c r="B51" s="101"/>
      <c r="C51" s="101"/>
      <c r="D51" s="49" t="s">
        <v>66</v>
      </c>
      <c r="E51" s="63">
        <v>17</v>
      </c>
      <c r="F51" s="48">
        <f>$F$48*E51</f>
        <v>3544.9250000000002</v>
      </c>
      <c r="G51" s="48">
        <f>F51*$C$48</f>
        <v>14179.7</v>
      </c>
    </row>
    <row r="52" spans="1:8" x14ac:dyDescent="0.25">
      <c r="B52" s="101"/>
      <c r="C52" s="101"/>
      <c r="D52" s="49" t="s">
        <v>67</v>
      </c>
      <c r="E52" s="63">
        <v>22</v>
      </c>
      <c r="F52" s="48">
        <f>$F$48*E52</f>
        <v>4587.55</v>
      </c>
      <c r="G52" s="48">
        <f>F52*$C$48</f>
        <v>18350.2</v>
      </c>
    </row>
    <row r="53" spans="1:8" x14ac:dyDescent="0.25">
      <c r="B53" s="101"/>
      <c r="C53" s="101"/>
      <c r="D53" s="49" t="s">
        <v>68</v>
      </c>
      <c r="E53" s="63">
        <f>SUM(E50:E52)</f>
        <v>60</v>
      </c>
    </row>
    <row r="54" spans="1:8" x14ac:dyDescent="0.25">
      <c r="B54" s="100" t="s">
        <v>30</v>
      </c>
      <c r="C54" s="100"/>
      <c r="D54" s="100"/>
      <c r="E54" s="100"/>
      <c r="F54" s="47">
        <f>SUM(F50:F52)</f>
        <v>12511.5</v>
      </c>
      <c r="G54" s="47">
        <f>SUM(G50:G52)</f>
        <v>50046</v>
      </c>
      <c r="H54" s="48"/>
    </row>
    <row r="57" spans="1:8" x14ac:dyDescent="0.25">
      <c r="A57" s="50" t="s">
        <v>42</v>
      </c>
      <c r="D57" s="100" t="s">
        <v>41</v>
      </c>
      <c r="E57" s="100"/>
      <c r="F57" s="100"/>
      <c r="G57" s="100"/>
    </row>
    <row r="58" spans="1:8" x14ac:dyDescent="0.25">
      <c r="A58" s="50" t="s">
        <v>0</v>
      </c>
      <c r="B58" s="50" t="s">
        <v>40</v>
      </c>
      <c r="C58" s="50" t="s">
        <v>39</v>
      </c>
      <c r="D58" s="50" t="s">
        <v>38</v>
      </c>
      <c r="E58" s="50" t="s">
        <v>69</v>
      </c>
      <c r="F58" s="50" t="s">
        <v>64</v>
      </c>
      <c r="G58" s="50"/>
    </row>
    <row r="59" spans="1:8" x14ac:dyDescent="0.25">
      <c r="A59" s="46" t="s">
        <v>34</v>
      </c>
      <c r="B59" s="52" t="s">
        <v>54</v>
      </c>
      <c r="C59" s="46">
        <v>4</v>
      </c>
      <c r="D59" s="48" t="e">
        <f>#REF!</f>
        <v>#REF!</v>
      </c>
      <c r="E59" s="48" t="e">
        <f>#REF!</f>
        <v>#REF!</v>
      </c>
      <c r="F59" s="47" t="e">
        <f>(E59/12)*4</f>
        <v>#REF!</v>
      </c>
      <c r="G59" s="47"/>
    </row>
    <row r="60" spans="1:8" x14ac:dyDescent="0.25">
      <c r="A60" s="46" t="s">
        <v>33</v>
      </c>
      <c r="C60" s="100" t="s">
        <v>32</v>
      </c>
      <c r="D60" s="100"/>
      <c r="E60" s="100"/>
      <c r="F60" s="100"/>
    </row>
    <row r="61" spans="1:8" x14ac:dyDescent="0.25">
      <c r="B61" s="101" t="s">
        <v>31</v>
      </c>
      <c r="C61" s="101"/>
      <c r="D61" s="49" t="s">
        <v>65</v>
      </c>
      <c r="E61" s="63">
        <v>21</v>
      </c>
      <c r="F61" s="48" t="e">
        <f>$F$59*E61</f>
        <v>#REF!</v>
      </c>
      <c r="G61" s="48" t="e">
        <f>F61*$C$59</f>
        <v>#REF!</v>
      </c>
    </row>
    <row r="62" spans="1:8" x14ac:dyDescent="0.25">
      <c r="B62" s="101"/>
      <c r="C62" s="101"/>
      <c r="D62" s="49" t="s">
        <v>66</v>
      </c>
      <c r="E62" s="63">
        <v>17</v>
      </c>
      <c r="F62" s="48" t="e">
        <f>$F$59*E62</f>
        <v>#REF!</v>
      </c>
      <c r="G62" s="48" t="e">
        <f>F62*$C$59</f>
        <v>#REF!</v>
      </c>
    </row>
    <row r="63" spans="1:8" x14ac:dyDescent="0.25">
      <c r="B63" s="101"/>
      <c r="C63" s="101"/>
      <c r="D63" s="49" t="s">
        <v>67</v>
      </c>
      <c r="E63" s="63">
        <v>22</v>
      </c>
      <c r="F63" s="48" t="e">
        <f>$F$59*E63</f>
        <v>#REF!</v>
      </c>
      <c r="G63" s="48" t="e">
        <f>F63*$C$59</f>
        <v>#REF!</v>
      </c>
    </row>
    <row r="64" spans="1:8" x14ac:dyDescent="0.25">
      <c r="B64" s="101"/>
      <c r="C64" s="101"/>
      <c r="D64" s="49" t="s">
        <v>68</v>
      </c>
      <c r="E64" s="63">
        <f>SUM(E61:E63)</f>
        <v>60</v>
      </c>
    </row>
    <row r="65" spans="2:7" x14ac:dyDescent="0.25">
      <c r="B65" s="100" t="s">
        <v>30</v>
      </c>
      <c r="C65" s="100"/>
      <c r="D65" s="100"/>
      <c r="E65" s="100"/>
      <c r="F65" s="47" t="e">
        <f>SUM(F61:F63)</f>
        <v>#REF!</v>
      </c>
      <c r="G65" s="47" t="e">
        <f>SUM(G61:G63)</f>
        <v>#REF!</v>
      </c>
    </row>
  </sheetData>
  <sheetProtection algorithmName="SHA-512" hashValue="D0ou3p0bB3i9HlSrGtim/3LI1zWbgE8RyAVIoJNq4MC5EZlW4QmX+9JTRDNnqlvRFzA2kEnw5cW+HPV3KAOIHQ==" saltValue="rsnJV883EzID2eij3cInDw==" spinCount="100000" sheet="1" objects="1" scenarios="1"/>
  <mergeCells count="12">
    <mergeCell ref="B61:C64"/>
    <mergeCell ref="B65:E65"/>
    <mergeCell ref="C49:F49"/>
    <mergeCell ref="B50:C53"/>
    <mergeCell ref="B54:E54"/>
    <mergeCell ref="D57:G57"/>
    <mergeCell ref="C60:F60"/>
    <mergeCell ref="C27:F27"/>
    <mergeCell ref="B28:C31"/>
    <mergeCell ref="D24:G24"/>
    <mergeCell ref="B32:E32"/>
    <mergeCell ref="D46:G46"/>
  </mergeCells>
  <dataValidations count="2">
    <dataValidation type="list" allowBlank="1" showInputMessage="1" showErrorMessage="1" sqref="B37:F37 B26 B48 B59" xr:uid="{00000000-0002-0000-0200-000000000000}">
      <formula1>$H$8:$H$17</formula1>
    </dataValidation>
    <dataValidation type="whole" allowBlank="1" showInputMessage="1" showErrorMessage="1" sqref="C8:C12 C16:C20" xr:uid="{00000000-0002-0000-0200-000001000000}">
      <formula1>1</formula1>
      <formula2>500</formula2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B1:I96"/>
  <sheetViews>
    <sheetView showGridLines="0" topLeftCell="A67" zoomScaleNormal="100" workbookViewId="0">
      <selection activeCell="E84" sqref="E84"/>
    </sheetView>
  </sheetViews>
  <sheetFormatPr defaultColWidth="9.21875" defaultRowHeight="0" customHeight="1" zeroHeight="1" x14ac:dyDescent="0.25"/>
  <cols>
    <col min="1" max="1" width="2.77734375" style="1" customWidth="1"/>
    <col min="2" max="2" width="18.21875" style="1" customWidth="1"/>
    <col min="3" max="3" width="34.21875" style="1" bestFit="1" customWidth="1"/>
    <col min="4" max="4" width="25.77734375" style="1" bestFit="1" customWidth="1"/>
    <col min="5" max="7" width="16" style="1" customWidth="1"/>
    <col min="8" max="8" width="9.21875" style="1" customWidth="1"/>
    <col min="9" max="10" width="22.44140625" style="1" customWidth="1"/>
    <col min="11" max="12" width="9.21875" style="1"/>
    <col min="13" max="14" width="22.44140625" style="1" customWidth="1"/>
    <col min="15" max="16384" width="9.21875" style="1"/>
  </cols>
  <sheetData>
    <row r="1" spans="2:9" ht="13.2" thickBot="1" x14ac:dyDescent="0.3">
      <c r="B1" s="9"/>
      <c r="C1" s="4"/>
      <c r="D1" s="5"/>
      <c r="E1" s="6"/>
      <c r="F1" s="7"/>
      <c r="I1" s="2"/>
    </row>
    <row r="2" spans="2:9" s="10" customFormat="1" ht="18" customHeight="1" thickTop="1" x14ac:dyDescent="0.25">
      <c r="B2" s="107" t="s">
        <v>7</v>
      </c>
      <c r="C2" s="108"/>
      <c r="D2" s="108" t="s">
        <v>8</v>
      </c>
      <c r="E2" s="111" t="s">
        <v>1</v>
      </c>
      <c r="F2" s="111"/>
      <c r="G2" s="111"/>
      <c r="I2" s="8"/>
    </row>
    <row r="3" spans="2:9" s="10" customFormat="1" ht="18" customHeight="1" thickBot="1" x14ac:dyDescent="0.3">
      <c r="B3" s="109"/>
      <c r="C3" s="110"/>
      <c r="D3" s="110"/>
      <c r="E3" s="11" t="s">
        <v>2</v>
      </c>
      <c r="F3" s="11" t="s">
        <v>3</v>
      </c>
      <c r="G3" s="11" t="s">
        <v>4</v>
      </c>
      <c r="I3" s="8"/>
    </row>
    <row r="4" spans="2:9" s="10" customFormat="1" ht="18" customHeight="1" thickTop="1" x14ac:dyDescent="0.25">
      <c r="B4" s="12" t="s">
        <v>9</v>
      </c>
      <c r="C4" s="13" t="s">
        <v>10</v>
      </c>
      <c r="D4" s="13"/>
      <c r="E4" s="14" t="e">
        <f>#REF!-#REF!</f>
        <v>#REF!</v>
      </c>
      <c r="F4" s="14" t="e">
        <f>#REF!-#REF!</f>
        <v>#REF!</v>
      </c>
      <c r="G4" s="14" t="e">
        <f>#REF!-#REF!</f>
        <v>#REF!</v>
      </c>
      <c r="I4" s="1"/>
    </row>
    <row r="5" spans="2:9" s="10" customFormat="1" ht="18" customHeight="1" x14ac:dyDescent="0.25">
      <c r="B5" s="16" t="s">
        <v>11</v>
      </c>
      <c r="C5" s="102" t="s">
        <v>12</v>
      </c>
      <c r="D5" s="103"/>
      <c r="E5" s="17" t="e">
        <f>E4*14%</f>
        <v>#REF!</v>
      </c>
      <c r="F5" s="17" t="e">
        <f>F4*14%</f>
        <v>#REF!</v>
      </c>
      <c r="G5" s="17" t="e">
        <f>G4*14%</f>
        <v>#REF!</v>
      </c>
    </row>
    <row r="6" spans="2:9" s="8" customFormat="1" ht="18" customHeight="1" x14ac:dyDescent="0.25">
      <c r="B6" s="18" t="str">
        <f>B17</f>
        <v>Total Direct Cost</v>
      </c>
      <c r="C6" s="19" t="str">
        <f>C4</f>
        <v>excluding nightshift</v>
      </c>
      <c r="D6" s="19" t="s">
        <v>13</v>
      </c>
      <c r="E6" s="20" t="e">
        <f>E4+E5</f>
        <v>#REF!</v>
      </c>
      <c r="F6" s="20" t="e">
        <f>F4+F5</f>
        <v>#REF!</v>
      </c>
      <c r="G6" s="20" t="e">
        <f>G4+G5</f>
        <v>#REF!</v>
      </c>
    </row>
    <row r="7" spans="2:9" s="10" customFormat="1" ht="18" customHeight="1" x14ac:dyDescent="0.25">
      <c r="B7" s="104" t="s">
        <v>14</v>
      </c>
      <c r="C7" s="105"/>
      <c r="D7" s="106"/>
      <c r="E7" s="21" t="e">
        <f>#REF!</f>
        <v>#REF!</v>
      </c>
      <c r="F7" s="21" t="e">
        <f>#REF!</f>
        <v>#REF!</v>
      </c>
      <c r="G7" s="21" t="e">
        <f>#REF!</f>
        <v>#REF!</v>
      </c>
    </row>
    <row r="8" spans="2:9" s="8" customFormat="1" ht="18" customHeight="1" x14ac:dyDescent="0.25">
      <c r="B8" s="22" t="str">
        <f>B6</f>
        <v>Total Direct Cost</v>
      </c>
      <c r="C8" s="23" t="str">
        <f>C6</f>
        <v>excluding nightshift</v>
      </c>
      <c r="D8" s="23" t="str">
        <f>D19</f>
        <v>per month</v>
      </c>
      <c r="E8" s="24" t="e">
        <f>E6*E7</f>
        <v>#REF!</v>
      </c>
      <c r="F8" s="24" t="e">
        <f>F6*F7</f>
        <v>#REF!</v>
      </c>
      <c r="G8" s="24" t="e">
        <f>G6*G7</f>
        <v>#REF!</v>
      </c>
    </row>
    <row r="9" spans="2:9" s="8" customFormat="1" ht="18" customHeight="1" x14ac:dyDescent="0.25">
      <c r="B9" s="25" t="str">
        <f>B20</f>
        <v>Overheads</v>
      </c>
      <c r="C9" s="26" t="str">
        <f>C20</f>
        <v>(please complete your percentage above in E3)</v>
      </c>
      <c r="D9" s="27"/>
      <c r="E9" s="28" t="e">
        <f>E8*#REF!</f>
        <v>#REF!</v>
      </c>
      <c r="F9" s="28" t="e">
        <f>F8*#REF!</f>
        <v>#REF!</v>
      </c>
      <c r="G9" s="28" t="e">
        <f>G8*#REF!</f>
        <v>#REF!</v>
      </c>
    </row>
    <row r="10" spans="2:9" s="8" customFormat="1" ht="18" customHeight="1" thickBot="1" x14ac:dyDescent="0.3">
      <c r="B10" s="29" t="s">
        <v>20</v>
      </c>
      <c r="C10" s="30" t="str">
        <f>B2</f>
        <v>Day Shift Calculation</v>
      </c>
      <c r="D10" s="30" t="str">
        <f>D2</f>
        <v>Monday to Sunday</v>
      </c>
      <c r="E10" s="31" t="e">
        <f>SUM(E8:E9)</f>
        <v>#REF!</v>
      </c>
      <c r="F10" s="31" t="e">
        <f>SUM(F8:F9)</f>
        <v>#REF!</v>
      </c>
      <c r="G10" s="31" t="e">
        <f>SUM(G8:G9)</f>
        <v>#REF!</v>
      </c>
    </row>
    <row r="11" spans="2:9" s="8" customFormat="1" ht="18" customHeight="1" thickTop="1" x14ac:dyDescent="0.25">
      <c r="B11" s="43"/>
      <c r="C11" s="44"/>
      <c r="D11" s="44"/>
      <c r="E11" s="45" t="e">
        <f>IF(E6,E6+(E6*#REF!),0)</f>
        <v>#REF!</v>
      </c>
      <c r="F11" s="45" t="e">
        <f>IF(F6,F6+(F6*#REF!),0)</f>
        <v>#REF!</v>
      </c>
      <c r="G11" s="45" t="e">
        <f>IF(G6,G6+(G6*#REF!),0)</f>
        <v>#REF!</v>
      </c>
    </row>
    <row r="12" spans="2:9" s="10" customFormat="1" ht="30" customHeight="1" thickBot="1" x14ac:dyDescent="0.3">
      <c r="E12" s="15"/>
      <c r="F12" s="15"/>
      <c r="G12" s="15"/>
    </row>
    <row r="13" spans="2:9" s="10" customFormat="1" ht="18" customHeight="1" thickTop="1" x14ac:dyDescent="0.25">
      <c r="B13" s="107" t="s">
        <v>15</v>
      </c>
      <c r="C13" s="108"/>
      <c r="D13" s="108" t="s">
        <v>8</v>
      </c>
      <c r="E13" s="111" t="s">
        <v>1</v>
      </c>
      <c r="F13" s="111"/>
      <c r="G13" s="111"/>
    </row>
    <row r="14" spans="2:9" s="10" customFormat="1" ht="18" customHeight="1" thickBot="1" x14ac:dyDescent="0.3">
      <c r="B14" s="109"/>
      <c r="C14" s="110"/>
      <c r="D14" s="110"/>
      <c r="E14" s="11" t="s">
        <v>2</v>
      </c>
      <c r="F14" s="11" t="s">
        <v>3</v>
      </c>
      <c r="G14" s="11" t="s">
        <v>4</v>
      </c>
    </row>
    <row r="15" spans="2:9" s="10" customFormat="1" ht="18" customHeight="1" thickTop="1" x14ac:dyDescent="0.25">
      <c r="B15" s="12" t="s">
        <v>16</v>
      </c>
      <c r="C15" s="13"/>
      <c r="D15" s="13"/>
      <c r="E15" s="32" t="e">
        <f>#REF!</f>
        <v>#REF!</v>
      </c>
      <c r="F15" s="32" t="e">
        <f>#REF!</f>
        <v>#REF!</v>
      </c>
      <c r="G15" s="32" t="e">
        <f>#REF!</f>
        <v>#REF!</v>
      </c>
    </row>
    <row r="16" spans="2:9" s="10" customFormat="1" ht="18" customHeight="1" x14ac:dyDescent="0.25">
      <c r="B16" s="16" t="s">
        <v>11</v>
      </c>
      <c r="C16" s="102" t="s">
        <v>12</v>
      </c>
      <c r="D16" s="103"/>
      <c r="E16" s="33" t="e">
        <f>E15*14%</f>
        <v>#REF!</v>
      </c>
      <c r="F16" s="33" t="e">
        <f>F15*14%</f>
        <v>#REF!</v>
      </c>
      <c r="G16" s="33" t="e">
        <f>G15*14%</f>
        <v>#REF!</v>
      </c>
    </row>
    <row r="17" spans="2:9" s="8" customFormat="1" ht="18" customHeight="1" x14ac:dyDescent="0.25">
      <c r="B17" s="18" t="s">
        <v>5</v>
      </c>
      <c r="C17" s="19"/>
      <c r="D17" s="19" t="s">
        <v>13</v>
      </c>
      <c r="E17" s="34" t="e">
        <f>E15+E16</f>
        <v>#REF!</v>
      </c>
      <c r="F17" s="34" t="e">
        <f>F15+F16</f>
        <v>#REF!</v>
      </c>
      <c r="G17" s="34" t="e">
        <f>G15+G16</f>
        <v>#REF!</v>
      </c>
    </row>
    <row r="18" spans="2:9" s="10" customFormat="1" ht="18" customHeight="1" x14ac:dyDescent="0.25">
      <c r="B18" s="104" t="s">
        <v>14</v>
      </c>
      <c r="C18" s="105"/>
      <c r="D18" s="106"/>
      <c r="E18" s="21" t="e">
        <f>#REF!</f>
        <v>#REF!</v>
      </c>
      <c r="F18" s="21" t="e">
        <f>#REF!</f>
        <v>#REF!</v>
      </c>
      <c r="G18" s="21" t="e">
        <f>#REF!</f>
        <v>#REF!</v>
      </c>
    </row>
    <row r="19" spans="2:9" s="8" customFormat="1" ht="18" customHeight="1" x14ac:dyDescent="0.25">
      <c r="B19" s="22" t="str">
        <f>B17</f>
        <v>Total Direct Cost</v>
      </c>
      <c r="C19" s="23"/>
      <c r="D19" s="23" t="s">
        <v>17</v>
      </c>
      <c r="E19" s="35" t="e">
        <f>E17*E18</f>
        <v>#REF!</v>
      </c>
      <c r="F19" s="35" t="e">
        <f>F17*F18</f>
        <v>#REF!</v>
      </c>
      <c r="G19" s="35" t="e">
        <f>G17*G18</f>
        <v>#REF!</v>
      </c>
    </row>
    <row r="20" spans="2:9" s="8" customFormat="1" ht="18" customHeight="1" x14ac:dyDescent="0.25">
      <c r="B20" s="25" t="s">
        <v>21</v>
      </c>
      <c r="C20" s="26" t="s">
        <v>22</v>
      </c>
      <c r="D20" s="27"/>
      <c r="E20" s="28" t="e">
        <f>E19*#REF!</f>
        <v>#REF!</v>
      </c>
      <c r="F20" s="28" t="e">
        <f>F19*#REF!</f>
        <v>#REF!</v>
      </c>
      <c r="G20" s="28" t="e">
        <f>G19*#REF!</f>
        <v>#REF!</v>
      </c>
    </row>
    <row r="21" spans="2:9" s="8" customFormat="1" ht="18" customHeight="1" thickBot="1" x14ac:dyDescent="0.3">
      <c r="B21" s="29" t="s">
        <v>20</v>
      </c>
      <c r="C21" s="30" t="str">
        <f>B13</f>
        <v>Night Shift Calculation</v>
      </c>
      <c r="D21" s="30" t="str">
        <f>D13</f>
        <v>Monday to Sunday</v>
      </c>
      <c r="E21" s="31" t="e">
        <f>SUM(E19:E20)</f>
        <v>#REF!</v>
      </c>
      <c r="F21" s="31" t="e">
        <f>SUM(F19:F20)</f>
        <v>#REF!</v>
      </c>
      <c r="G21" s="31" t="e">
        <f>SUM(G19:G20)</f>
        <v>#REF!</v>
      </c>
    </row>
    <row r="22" spans="2:9" s="8" customFormat="1" ht="18" customHeight="1" thickTop="1" x14ac:dyDescent="0.25">
      <c r="B22" s="43"/>
      <c r="C22" s="44"/>
      <c r="D22" s="44"/>
      <c r="E22" s="45" t="e">
        <f>IF(E17,E17+(E17*#REF!),0)</f>
        <v>#REF!</v>
      </c>
      <c r="F22" s="45" t="e">
        <f>IF(F17,F17+(F17*#REF!),0)</f>
        <v>#REF!</v>
      </c>
      <c r="G22" s="45" t="e">
        <f>IF(G17,G17+(G17*#REF!),0)</f>
        <v>#REF!</v>
      </c>
    </row>
    <row r="23" spans="2:9" s="10" customFormat="1" ht="27.75" customHeight="1" thickBot="1" x14ac:dyDescent="0.3">
      <c r="E23" s="15"/>
      <c r="F23" s="15"/>
      <c r="G23" s="15"/>
    </row>
    <row r="24" spans="2:9" s="8" customFormat="1" ht="18" customHeight="1" thickTop="1" x14ac:dyDescent="0.25">
      <c r="B24" s="107" t="s">
        <v>7</v>
      </c>
      <c r="C24" s="108"/>
      <c r="D24" s="108" t="s">
        <v>23</v>
      </c>
      <c r="E24" s="111" t="s">
        <v>1</v>
      </c>
      <c r="F24" s="111"/>
      <c r="G24" s="111"/>
    </row>
    <row r="25" spans="2:9" s="8" customFormat="1" ht="18" customHeight="1" thickBot="1" x14ac:dyDescent="0.3">
      <c r="B25" s="109"/>
      <c r="C25" s="110"/>
      <c r="D25" s="110"/>
      <c r="E25" s="11" t="s">
        <v>2</v>
      </c>
      <c r="F25" s="11" t="s">
        <v>3</v>
      </c>
      <c r="G25" s="11" t="s">
        <v>4</v>
      </c>
    </row>
    <row r="26" spans="2:9" ht="21" customHeight="1" thickTop="1" x14ac:dyDescent="0.25">
      <c r="B26" s="12" t="s">
        <v>9</v>
      </c>
      <c r="C26" s="37" t="s">
        <v>24</v>
      </c>
      <c r="D26" s="13"/>
      <c r="E26" s="32" t="e">
        <f>#REF!-#REF!-#REF!-#REF!</f>
        <v>#REF!</v>
      </c>
      <c r="F26" s="32" t="e">
        <f>#REF!-#REF!-#REF!-#REF!</f>
        <v>#REF!</v>
      </c>
      <c r="G26" s="32" t="e">
        <f>#REF!-#REF!-#REF!-#REF!</f>
        <v>#REF!</v>
      </c>
    </row>
    <row r="27" spans="2:9" ht="15" x14ac:dyDescent="0.25">
      <c r="B27" s="16" t="s">
        <v>11</v>
      </c>
      <c r="C27" s="102" t="s">
        <v>12</v>
      </c>
      <c r="D27" s="103"/>
      <c r="E27" s="33" t="e">
        <f>E26*14%</f>
        <v>#REF!</v>
      </c>
      <c r="F27" s="33" t="e">
        <f>F26*14%</f>
        <v>#REF!</v>
      </c>
      <c r="G27" s="33" t="e">
        <f>G26*14%</f>
        <v>#REF!</v>
      </c>
      <c r="I27" s="10"/>
    </row>
    <row r="28" spans="2:9" ht="15" x14ac:dyDescent="0.25">
      <c r="B28" s="18" t="s">
        <v>5</v>
      </c>
      <c r="C28" s="19"/>
      <c r="D28" s="19" t="s">
        <v>13</v>
      </c>
      <c r="E28" s="34" t="e">
        <f>E26+E27</f>
        <v>#REF!</v>
      </c>
      <c r="F28" s="34" t="e">
        <f>F26+F27</f>
        <v>#REF!</v>
      </c>
      <c r="G28" s="34" t="e">
        <f>G26+G27</f>
        <v>#REF!</v>
      </c>
      <c r="I28" s="8"/>
    </row>
    <row r="29" spans="2:9" s="8" customFormat="1" ht="18" customHeight="1" x14ac:dyDescent="0.25">
      <c r="B29" s="104" t="s">
        <v>14</v>
      </c>
      <c r="C29" s="105"/>
      <c r="D29" s="106"/>
      <c r="E29" s="21" t="e">
        <f>#REF!</f>
        <v>#REF!</v>
      </c>
      <c r="F29" s="21" t="e">
        <f>#REF!</f>
        <v>#REF!</v>
      </c>
      <c r="G29" s="21" t="e">
        <f>#REF!</f>
        <v>#REF!</v>
      </c>
      <c r="I29" s="2"/>
    </row>
    <row r="30" spans="2:9" s="10" customFormat="1" ht="18" customHeight="1" x14ac:dyDescent="0.25">
      <c r="B30" s="22" t="str">
        <f>B19</f>
        <v>Total Direct Cost</v>
      </c>
      <c r="C30" s="23"/>
      <c r="D30" s="23" t="s">
        <v>17</v>
      </c>
      <c r="E30" s="35" t="e">
        <f>E28*E29</f>
        <v>#REF!</v>
      </c>
      <c r="F30" s="35" t="e">
        <f>F28*F29</f>
        <v>#REF!</v>
      </c>
      <c r="G30" s="35" t="e">
        <f>G28*G29</f>
        <v>#REF!</v>
      </c>
      <c r="I30" s="8"/>
    </row>
    <row r="31" spans="2:9" s="8" customFormat="1" ht="18" customHeight="1" x14ac:dyDescent="0.25">
      <c r="B31" s="25" t="s">
        <v>21</v>
      </c>
      <c r="C31" s="26" t="s">
        <v>22</v>
      </c>
      <c r="D31" s="27"/>
      <c r="E31" s="28" t="e">
        <f>E30*#REF!</f>
        <v>#REF!</v>
      </c>
      <c r="F31" s="28" t="e">
        <f>F30*#REF!</f>
        <v>#REF!</v>
      </c>
      <c r="G31" s="28" t="e">
        <f>G30*#REF!</f>
        <v>#REF!</v>
      </c>
    </row>
    <row r="32" spans="2:9" s="8" customFormat="1" ht="18" customHeight="1" thickBot="1" x14ac:dyDescent="0.3">
      <c r="B32" s="29" t="s">
        <v>20</v>
      </c>
      <c r="C32" s="30" t="str">
        <f>B24</f>
        <v>Day Shift Calculation</v>
      </c>
      <c r="D32" s="30" t="str">
        <f>D24</f>
        <v>Monday to Friday</v>
      </c>
      <c r="E32" s="31" t="e">
        <f>SUM(E30:E31)</f>
        <v>#REF!</v>
      </c>
      <c r="F32" s="31" t="e">
        <f>SUM(F30:F31)</f>
        <v>#REF!</v>
      </c>
      <c r="G32" s="31" t="e">
        <f>SUM(G30:G31)</f>
        <v>#REF!</v>
      </c>
      <c r="I32" s="10"/>
    </row>
    <row r="33" spans="2:9" s="8" customFormat="1" ht="18" customHeight="1" thickTop="1" x14ac:dyDescent="0.25">
      <c r="B33" s="43"/>
      <c r="C33" s="44"/>
      <c r="D33" s="44"/>
      <c r="E33" s="45" t="e">
        <f>IF(E28,E28+(E28*#REF!),0)</f>
        <v>#REF!</v>
      </c>
      <c r="F33" s="45" t="e">
        <f>IF(F28,F28+(F28*#REF!),0)</f>
        <v>#REF!</v>
      </c>
      <c r="G33" s="45" t="e">
        <f>IF(G28,G28+(G28*#REF!),0)</f>
        <v>#REF!</v>
      </c>
      <c r="I33" s="10"/>
    </row>
    <row r="34" spans="2:9" s="8" customFormat="1" ht="21.75" customHeight="1" thickBot="1" x14ac:dyDescent="0.3">
      <c r="B34" s="10"/>
      <c r="C34" s="10"/>
      <c r="D34" s="10"/>
      <c r="E34" s="15"/>
      <c r="F34" s="15"/>
      <c r="G34" s="15"/>
    </row>
    <row r="35" spans="2:9" s="8" customFormat="1" ht="18" customHeight="1" thickTop="1" x14ac:dyDescent="0.25">
      <c r="B35" s="107" t="s">
        <v>15</v>
      </c>
      <c r="C35" s="108"/>
      <c r="D35" s="108" t="s">
        <v>23</v>
      </c>
      <c r="E35" s="111" t="s">
        <v>1</v>
      </c>
      <c r="F35" s="111"/>
      <c r="G35" s="111"/>
    </row>
    <row r="36" spans="2:9" s="8" customFormat="1" ht="18" customHeight="1" thickBot="1" x14ac:dyDescent="0.3">
      <c r="B36" s="109"/>
      <c r="C36" s="110"/>
      <c r="D36" s="110"/>
      <c r="E36" s="11" t="s">
        <v>2</v>
      </c>
      <c r="F36" s="11" t="s">
        <v>3</v>
      </c>
      <c r="G36" s="11" t="s">
        <v>4</v>
      </c>
    </row>
    <row r="37" spans="2:9" ht="21" customHeight="1" thickTop="1" x14ac:dyDescent="0.25">
      <c r="B37" s="12" t="s">
        <v>16</v>
      </c>
      <c r="C37" s="13" t="s">
        <v>25</v>
      </c>
      <c r="D37" s="13"/>
      <c r="E37" s="32" t="e">
        <f>#REF!-#REF!-#REF!</f>
        <v>#REF!</v>
      </c>
      <c r="F37" s="32" t="e">
        <f>#REF!-#REF!-#REF!</f>
        <v>#REF!</v>
      </c>
      <c r="G37" s="32" t="e">
        <f>#REF!-#REF!-#REF!</f>
        <v>#REF!</v>
      </c>
    </row>
    <row r="38" spans="2:9" ht="15" x14ac:dyDescent="0.25">
      <c r="B38" s="16" t="s">
        <v>11</v>
      </c>
      <c r="C38" s="102" t="s">
        <v>12</v>
      </c>
      <c r="D38" s="103"/>
      <c r="E38" s="33" t="e">
        <f>E37*14%</f>
        <v>#REF!</v>
      </c>
      <c r="F38" s="33" t="e">
        <f>F37*14%</f>
        <v>#REF!</v>
      </c>
      <c r="G38" s="33" t="e">
        <f>G37*14%</f>
        <v>#REF!</v>
      </c>
      <c r="I38" s="10"/>
    </row>
    <row r="39" spans="2:9" ht="15" x14ac:dyDescent="0.25">
      <c r="B39" s="18" t="s">
        <v>5</v>
      </c>
      <c r="C39" s="19"/>
      <c r="D39" s="19" t="s">
        <v>13</v>
      </c>
      <c r="E39" s="34" t="e">
        <f>E37+E38</f>
        <v>#REF!</v>
      </c>
      <c r="F39" s="34" t="e">
        <f>F37+F38</f>
        <v>#REF!</v>
      </c>
      <c r="G39" s="34" t="e">
        <f>G37+G38</f>
        <v>#REF!</v>
      </c>
      <c r="I39" s="8"/>
    </row>
    <row r="40" spans="2:9" ht="15" x14ac:dyDescent="0.25">
      <c r="B40" s="104" t="s">
        <v>14</v>
      </c>
      <c r="C40" s="105"/>
      <c r="D40" s="106"/>
      <c r="E40" s="21" t="e">
        <f>#REF!</f>
        <v>#REF!</v>
      </c>
      <c r="F40" s="21" t="e">
        <f>#REF!</f>
        <v>#REF!</v>
      </c>
      <c r="G40" s="21" t="e">
        <f>#REF!</f>
        <v>#REF!</v>
      </c>
    </row>
    <row r="41" spans="2:9" ht="15" x14ac:dyDescent="0.25">
      <c r="B41" s="22" t="str">
        <f>B39</f>
        <v>Total Direct Cost</v>
      </c>
      <c r="C41" s="23"/>
      <c r="D41" s="23" t="s">
        <v>17</v>
      </c>
      <c r="E41" s="35" t="e">
        <f>E39*E40</f>
        <v>#REF!</v>
      </c>
      <c r="F41" s="35" t="e">
        <f>F39*F40</f>
        <v>#REF!</v>
      </c>
      <c r="G41" s="35" t="e">
        <f>G39*G40</f>
        <v>#REF!</v>
      </c>
    </row>
    <row r="42" spans="2:9" ht="15" x14ac:dyDescent="0.25">
      <c r="B42" s="25" t="s">
        <v>21</v>
      </c>
      <c r="C42" s="26" t="s">
        <v>22</v>
      </c>
      <c r="D42" s="27"/>
      <c r="E42" s="28" t="e">
        <f>E41*#REF!</f>
        <v>#REF!</v>
      </c>
      <c r="F42" s="28" t="e">
        <f>F41*#REF!</f>
        <v>#REF!</v>
      </c>
      <c r="G42" s="28" t="e">
        <f>G41*#REF!</f>
        <v>#REF!</v>
      </c>
    </row>
    <row r="43" spans="2:9" ht="15.6" thickBot="1" x14ac:dyDescent="0.3">
      <c r="B43" s="29" t="s">
        <v>20</v>
      </c>
      <c r="C43" s="30" t="str">
        <f>B35</f>
        <v>Night Shift Calculation</v>
      </c>
      <c r="D43" s="30" t="str">
        <f>D35</f>
        <v>Monday to Friday</v>
      </c>
      <c r="E43" s="31" t="e">
        <f>SUM(E41:E42)</f>
        <v>#REF!</v>
      </c>
      <c r="F43" s="31" t="e">
        <f>SUM(F41:F42)</f>
        <v>#REF!</v>
      </c>
      <c r="G43" s="31" t="e">
        <f>SUM(G41:G42)</f>
        <v>#REF!</v>
      </c>
    </row>
    <row r="44" spans="2:9" ht="15.6" thickTop="1" x14ac:dyDescent="0.25">
      <c r="B44" s="43"/>
      <c r="C44" s="44"/>
      <c r="D44" s="44"/>
      <c r="E44" s="45" t="e">
        <f>IF(E39,E39+(E39*#REF!),0)</f>
        <v>#REF!</v>
      </c>
      <c r="F44" s="45" t="e">
        <f>IF(F39,F39+(F39*#REF!),0)</f>
        <v>#REF!</v>
      </c>
      <c r="G44" s="45" t="e">
        <f>IF(G39,G39+(G39*#REF!),0)</f>
        <v>#REF!</v>
      </c>
    </row>
    <row r="45" spans="2:9" ht="30" customHeight="1" thickBot="1" x14ac:dyDescent="0.3">
      <c r="B45" s="10"/>
      <c r="C45" s="10"/>
      <c r="D45" s="10"/>
      <c r="E45" s="15"/>
      <c r="F45" s="15"/>
      <c r="G45" s="15"/>
    </row>
    <row r="46" spans="2:9" s="10" customFormat="1" ht="18" customHeight="1" thickTop="1" x14ac:dyDescent="0.25">
      <c r="B46" s="107" t="s">
        <v>70</v>
      </c>
      <c r="C46" s="108"/>
      <c r="D46" s="108" t="s">
        <v>8</v>
      </c>
      <c r="E46" s="111" t="s">
        <v>1</v>
      </c>
      <c r="F46" s="111"/>
      <c r="G46" s="111"/>
      <c r="I46" s="8"/>
    </row>
    <row r="47" spans="2:9" s="10" customFormat="1" ht="18" customHeight="1" thickBot="1" x14ac:dyDescent="0.3">
      <c r="B47" s="109"/>
      <c r="C47" s="110"/>
      <c r="D47" s="110"/>
      <c r="E47" s="11" t="s">
        <v>2</v>
      </c>
      <c r="F47" s="11" t="s">
        <v>3</v>
      </c>
      <c r="G47" s="11" t="s">
        <v>4</v>
      </c>
      <c r="I47" s="8"/>
    </row>
    <row r="48" spans="2:9" s="10" customFormat="1" ht="18" customHeight="1" thickTop="1" x14ac:dyDescent="0.25">
      <c r="B48" s="12" t="s">
        <v>9</v>
      </c>
      <c r="C48" s="13" t="s">
        <v>10</v>
      </c>
      <c r="D48" s="13"/>
      <c r="E48" s="14" t="e">
        <f>#REF!-#REF!</f>
        <v>#REF!</v>
      </c>
      <c r="F48" s="14" t="e">
        <f>#REF!-#REF!</f>
        <v>#REF!</v>
      </c>
      <c r="G48" s="14" t="e">
        <f>#REF!-#REF!</f>
        <v>#REF!</v>
      </c>
      <c r="I48" s="1"/>
    </row>
    <row r="49" spans="2:7" s="10" customFormat="1" ht="18" customHeight="1" x14ac:dyDescent="0.25">
      <c r="B49" s="16" t="s">
        <v>11</v>
      </c>
      <c r="C49" s="102" t="s">
        <v>12</v>
      </c>
      <c r="D49" s="103"/>
      <c r="E49" s="17" t="e">
        <f>E48*14%</f>
        <v>#REF!</v>
      </c>
      <c r="F49" s="17" t="e">
        <f>F48*14%</f>
        <v>#REF!</v>
      </c>
      <c r="G49" s="17" t="e">
        <f>G48*14%</f>
        <v>#REF!</v>
      </c>
    </row>
    <row r="50" spans="2:7" s="8" customFormat="1" ht="18" customHeight="1" x14ac:dyDescent="0.25">
      <c r="B50" s="18" t="str">
        <f>B61</f>
        <v>Total Direct Cost</v>
      </c>
      <c r="C50" s="19" t="str">
        <f>C48</f>
        <v>excluding nightshift</v>
      </c>
      <c r="D50" s="19" t="s">
        <v>13</v>
      </c>
      <c r="E50" s="20" t="e">
        <f>E48+E49</f>
        <v>#REF!</v>
      </c>
      <c r="F50" s="20" t="e">
        <f>F48+F49</f>
        <v>#REF!</v>
      </c>
      <c r="G50" s="20" t="e">
        <f>G48+G49</f>
        <v>#REF!</v>
      </c>
    </row>
    <row r="51" spans="2:7" s="10" customFormat="1" ht="18" customHeight="1" x14ac:dyDescent="0.25">
      <c r="B51" s="104" t="s">
        <v>14</v>
      </c>
      <c r="C51" s="105"/>
      <c r="D51" s="106"/>
      <c r="E51" s="21" t="e">
        <f>#REF!</f>
        <v>#REF!</v>
      </c>
      <c r="F51" s="21" t="e">
        <f>#REF!</f>
        <v>#REF!</v>
      </c>
      <c r="G51" s="21" t="e">
        <f>#REF!</f>
        <v>#REF!</v>
      </c>
    </row>
    <row r="52" spans="2:7" s="8" customFormat="1" ht="18" customHeight="1" x14ac:dyDescent="0.25">
      <c r="B52" s="22" t="str">
        <f>B50</f>
        <v>Total Direct Cost</v>
      </c>
      <c r="C52" s="23" t="str">
        <f>C50</f>
        <v>excluding nightshift</v>
      </c>
      <c r="D52" s="23" t="str">
        <f>D63</f>
        <v>per month</v>
      </c>
      <c r="E52" s="24" t="e">
        <f>E50*E51</f>
        <v>#REF!</v>
      </c>
      <c r="F52" s="24" t="e">
        <f>F50*F51</f>
        <v>#REF!</v>
      </c>
      <c r="G52" s="24" t="e">
        <f>G50*G51</f>
        <v>#REF!</v>
      </c>
    </row>
    <row r="53" spans="2:7" s="8" customFormat="1" ht="18" customHeight="1" x14ac:dyDescent="0.25">
      <c r="B53" s="25" t="str">
        <f>B64</f>
        <v>Overheads</v>
      </c>
      <c r="C53" s="26" t="str">
        <f>C64</f>
        <v>(please complete your percentage above in E3)</v>
      </c>
      <c r="D53" s="27"/>
      <c r="E53" s="28" t="e">
        <f>E52*#REF!</f>
        <v>#REF!</v>
      </c>
      <c r="F53" s="28" t="e">
        <f>F52*#REF!</f>
        <v>#REF!</v>
      </c>
      <c r="G53" s="28" t="e">
        <f>G52*#REF!</f>
        <v>#REF!</v>
      </c>
    </row>
    <row r="54" spans="2:7" s="8" customFormat="1" ht="18" customHeight="1" thickBot="1" x14ac:dyDescent="0.3">
      <c r="B54" s="29" t="s">
        <v>20</v>
      </c>
      <c r="C54" s="30" t="str">
        <f>B46</f>
        <v>Day Shift Calculation (10 hour shift)</v>
      </c>
      <c r="D54" s="30" t="str">
        <f>D46</f>
        <v>Monday to Sunday</v>
      </c>
      <c r="E54" s="31" t="e">
        <f>SUM(E52:E53)</f>
        <v>#REF!</v>
      </c>
      <c r="F54" s="31" t="e">
        <f>SUM(F52:F53)</f>
        <v>#REF!</v>
      </c>
      <c r="G54" s="31" t="e">
        <f>SUM(G52:G53)</f>
        <v>#REF!</v>
      </c>
    </row>
    <row r="55" spans="2:7" s="8" customFormat="1" ht="18" customHeight="1" thickTop="1" x14ac:dyDescent="0.25">
      <c r="B55" s="43"/>
      <c r="C55" s="44"/>
      <c r="D55" s="44"/>
      <c r="E55" s="45" t="e">
        <f>IF(E50,E50+(E50*#REF!),0)</f>
        <v>#REF!</v>
      </c>
      <c r="F55" s="45" t="e">
        <f>IF(F50,F50+(F50*#REF!),0)</f>
        <v>#REF!</v>
      </c>
      <c r="G55" s="45" t="e">
        <f>IF(G50,G50+(G50*#REF!),0)</f>
        <v>#REF!</v>
      </c>
    </row>
    <row r="56" spans="2:7" s="10" customFormat="1" ht="30" customHeight="1" thickBot="1" x14ac:dyDescent="0.3">
      <c r="E56" s="15"/>
      <c r="F56" s="15"/>
      <c r="G56" s="15"/>
    </row>
    <row r="57" spans="2:7" s="10" customFormat="1" ht="18" customHeight="1" thickTop="1" x14ac:dyDescent="0.25">
      <c r="B57" s="107" t="s">
        <v>71</v>
      </c>
      <c r="C57" s="108"/>
      <c r="D57" s="108" t="s">
        <v>8</v>
      </c>
      <c r="E57" s="111" t="s">
        <v>1</v>
      </c>
      <c r="F57" s="111"/>
      <c r="G57" s="111"/>
    </row>
    <row r="58" spans="2:7" s="10" customFormat="1" ht="18" customHeight="1" thickBot="1" x14ac:dyDescent="0.3">
      <c r="B58" s="109"/>
      <c r="C58" s="110"/>
      <c r="D58" s="110"/>
      <c r="E58" s="11" t="s">
        <v>2</v>
      </c>
      <c r="F58" s="11" t="s">
        <v>3</v>
      </c>
      <c r="G58" s="11" t="s">
        <v>4</v>
      </c>
    </row>
    <row r="59" spans="2:7" s="10" customFormat="1" ht="18" customHeight="1" thickTop="1" x14ac:dyDescent="0.25">
      <c r="B59" s="12" t="s">
        <v>16</v>
      </c>
      <c r="C59" s="13"/>
      <c r="D59" s="13"/>
      <c r="E59" s="32" t="e">
        <f>#REF!</f>
        <v>#REF!</v>
      </c>
      <c r="F59" s="32" t="e">
        <f>#REF!</f>
        <v>#REF!</v>
      </c>
      <c r="G59" s="32" t="e">
        <f>#REF!</f>
        <v>#REF!</v>
      </c>
    </row>
    <row r="60" spans="2:7" s="10" customFormat="1" ht="18" customHeight="1" x14ac:dyDescent="0.25">
      <c r="B60" s="16" t="s">
        <v>11</v>
      </c>
      <c r="C60" s="102" t="s">
        <v>12</v>
      </c>
      <c r="D60" s="103"/>
      <c r="E60" s="33" t="e">
        <f>E59*14%</f>
        <v>#REF!</v>
      </c>
      <c r="F60" s="33" t="e">
        <f>F59*14%</f>
        <v>#REF!</v>
      </c>
      <c r="G60" s="33" t="e">
        <f>G59*14%</f>
        <v>#REF!</v>
      </c>
    </row>
    <row r="61" spans="2:7" s="8" customFormat="1" ht="18" customHeight="1" x14ac:dyDescent="0.25">
      <c r="B61" s="18" t="s">
        <v>5</v>
      </c>
      <c r="C61" s="19"/>
      <c r="D61" s="19" t="s">
        <v>13</v>
      </c>
      <c r="E61" s="34" t="e">
        <f>E59+E60</f>
        <v>#REF!</v>
      </c>
      <c r="F61" s="34" t="e">
        <f>F59+F60</f>
        <v>#REF!</v>
      </c>
      <c r="G61" s="34" t="e">
        <f>G59+G60</f>
        <v>#REF!</v>
      </c>
    </row>
    <row r="62" spans="2:7" s="10" customFormat="1" ht="18" customHeight="1" x14ac:dyDescent="0.25">
      <c r="B62" s="104" t="s">
        <v>14</v>
      </c>
      <c r="C62" s="105"/>
      <c r="D62" s="106"/>
      <c r="E62" s="21" t="e">
        <f>#REF!</f>
        <v>#REF!</v>
      </c>
      <c r="F62" s="21" t="e">
        <f>#REF!</f>
        <v>#REF!</v>
      </c>
      <c r="G62" s="21" t="e">
        <f>#REF!</f>
        <v>#REF!</v>
      </c>
    </row>
    <row r="63" spans="2:7" s="8" customFormat="1" ht="18" customHeight="1" x14ac:dyDescent="0.25">
      <c r="B63" s="22" t="str">
        <f>B61</f>
        <v>Total Direct Cost</v>
      </c>
      <c r="C63" s="23"/>
      <c r="D63" s="23" t="s">
        <v>17</v>
      </c>
      <c r="E63" s="35" t="e">
        <f>E61*E62</f>
        <v>#REF!</v>
      </c>
      <c r="F63" s="35" t="e">
        <f>F61*F62</f>
        <v>#REF!</v>
      </c>
      <c r="G63" s="35" t="e">
        <f>G61*G62</f>
        <v>#REF!</v>
      </c>
    </row>
    <row r="64" spans="2:7" s="8" customFormat="1" ht="18" customHeight="1" x14ac:dyDescent="0.25">
      <c r="B64" s="25" t="s">
        <v>21</v>
      </c>
      <c r="C64" s="26" t="s">
        <v>22</v>
      </c>
      <c r="D64" s="27"/>
      <c r="E64" s="28" t="e">
        <f>E63*#REF!</f>
        <v>#REF!</v>
      </c>
      <c r="F64" s="28" t="e">
        <f>F63*#REF!</f>
        <v>#REF!</v>
      </c>
      <c r="G64" s="28" t="e">
        <f>G63*#REF!</f>
        <v>#REF!</v>
      </c>
    </row>
    <row r="65" spans="2:7" s="8" customFormat="1" ht="18" customHeight="1" thickBot="1" x14ac:dyDescent="0.3">
      <c r="B65" s="29" t="s">
        <v>20</v>
      </c>
      <c r="C65" s="30" t="str">
        <f>B57</f>
        <v>Night Shift Calculation (10 hour shift)</v>
      </c>
      <c r="D65" s="30" t="str">
        <f>D57</f>
        <v>Monday to Sunday</v>
      </c>
      <c r="E65" s="31" t="e">
        <f>SUM(E63:E64)</f>
        <v>#REF!</v>
      </c>
      <c r="F65" s="31" t="e">
        <f>SUM(F63:F64)</f>
        <v>#REF!</v>
      </c>
      <c r="G65" s="31" t="e">
        <f>SUM(G63:G64)</f>
        <v>#REF!</v>
      </c>
    </row>
    <row r="66" spans="2:7" s="8" customFormat="1" ht="18" customHeight="1" thickTop="1" x14ac:dyDescent="0.25">
      <c r="B66" s="43"/>
      <c r="C66" s="44"/>
      <c r="D66" s="44"/>
      <c r="E66" s="45" t="e">
        <f>IF(E61,E61+(E61*#REF!),0)</f>
        <v>#REF!</v>
      </c>
      <c r="F66" s="45" t="e">
        <f>IF(F61,F61+(F61*#REF!),0)</f>
        <v>#REF!</v>
      </c>
      <c r="G66" s="45" t="e">
        <f>IF(G61,G61+(G61*#REF!),0)</f>
        <v>#REF!</v>
      </c>
    </row>
    <row r="67" spans="2:7" s="10" customFormat="1" ht="27.75" customHeight="1" thickBot="1" x14ac:dyDescent="0.3">
      <c r="E67" s="15"/>
      <c r="F67" s="15"/>
      <c r="G67" s="15"/>
    </row>
    <row r="68" spans="2:7" ht="18" customHeight="1" thickTop="1" x14ac:dyDescent="0.25">
      <c r="B68" s="107" t="s">
        <v>15</v>
      </c>
      <c r="C68" s="108"/>
      <c r="D68" s="120" t="s">
        <v>26</v>
      </c>
      <c r="E68" s="111" t="s">
        <v>1</v>
      </c>
      <c r="F68" s="111"/>
      <c r="G68" s="111"/>
    </row>
    <row r="69" spans="2:7" ht="15.6" thickBot="1" x14ac:dyDescent="0.3">
      <c r="B69" s="109"/>
      <c r="C69" s="110"/>
      <c r="D69" s="121"/>
      <c r="E69" s="11" t="s">
        <v>2</v>
      </c>
      <c r="F69" s="11" t="s">
        <v>3</v>
      </c>
      <c r="G69" s="11" t="s">
        <v>4</v>
      </c>
    </row>
    <row r="70" spans="2:7" ht="15.6" thickTop="1" x14ac:dyDescent="0.25">
      <c r="B70" s="12" t="s">
        <v>16</v>
      </c>
      <c r="C70" s="13" t="s">
        <v>27</v>
      </c>
      <c r="D70" s="13"/>
      <c r="E70" s="32" t="e">
        <f>SUM(#REF!)</f>
        <v>#REF!</v>
      </c>
      <c r="F70" s="32" t="e">
        <f>SUM(#REF!)</f>
        <v>#REF!</v>
      </c>
      <c r="G70" s="32" t="e">
        <f>SUM(#REF!)</f>
        <v>#REF!</v>
      </c>
    </row>
    <row r="71" spans="2:7" ht="15" x14ac:dyDescent="0.25">
      <c r="B71" s="16" t="s">
        <v>11</v>
      </c>
      <c r="C71" s="102" t="s">
        <v>12</v>
      </c>
      <c r="D71" s="103"/>
      <c r="E71" s="33" t="e">
        <f>E70*14%</f>
        <v>#REF!</v>
      </c>
      <c r="F71" s="33" t="e">
        <f>F70*14%</f>
        <v>#REF!</v>
      </c>
      <c r="G71" s="33" t="e">
        <f>G70*14%</f>
        <v>#REF!</v>
      </c>
    </row>
    <row r="72" spans="2:7" ht="18" customHeight="1" x14ac:dyDescent="0.25">
      <c r="B72" s="18" t="s">
        <v>5</v>
      </c>
      <c r="C72" s="19"/>
      <c r="D72" s="19" t="s">
        <v>13</v>
      </c>
      <c r="E72" s="34" t="e">
        <f>E70+E71</f>
        <v>#REF!</v>
      </c>
      <c r="F72" s="34" t="e">
        <f>F70+F71</f>
        <v>#REF!</v>
      </c>
      <c r="G72" s="34" t="e">
        <f>G70+G71</f>
        <v>#REF!</v>
      </c>
    </row>
    <row r="73" spans="2:7" ht="18" customHeight="1" x14ac:dyDescent="0.25">
      <c r="B73" s="104" t="s">
        <v>14</v>
      </c>
      <c r="C73" s="105"/>
      <c r="D73" s="106"/>
      <c r="E73" s="21" t="e">
        <f>#REF!</f>
        <v>#REF!</v>
      </c>
      <c r="F73" s="21" t="e">
        <f>#REF!</f>
        <v>#REF!</v>
      </c>
      <c r="G73" s="21" t="e">
        <f>#REF!</f>
        <v>#REF!</v>
      </c>
    </row>
    <row r="74" spans="2:7" ht="15" x14ac:dyDescent="0.25">
      <c r="B74" s="22" t="str">
        <f>B72</f>
        <v>Total Direct Cost</v>
      </c>
      <c r="C74" s="23"/>
      <c r="D74" s="23" t="s">
        <v>17</v>
      </c>
      <c r="E74" s="35" t="e">
        <f>E72*E73</f>
        <v>#REF!</v>
      </c>
      <c r="F74" s="35" t="e">
        <f>F72*F73</f>
        <v>#REF!</v>
      </c>
      <c r="G74" s="35" t="e">
        <f>G72*G73</f>
        <v>#REF!</v>
      </c>
    </row>
    <row r="75" spans="2:7" ht="18" customHeight="1" x14ac:dyDescent="0.25">
      <c r="B75" s="25" t="s">
        <v>21</v>
      </c>
      <c r="C75" s="26" t="s">
        <v>22</v>
      </c>
      <c r="D75" s="27"/>
      <c r="E75" s="28" t="e">
        <f>E74*#REF!</f>
        <v>#REF!</v>
      </c>
      <c r="F75" s="28" t="e">
        <f>F74*#REF!</f>
        <v>#REF!</v>
      </c>
      <c r="G75" s="28" t="e">
        <f>G74*#REF!</f>
        <v>#REF!</v>
      </c>
    </row>
    <row r="76" spans="2:7" ht="18" customHeight="1" thickBot="1" x14ac:dyDescent="0.3">
      <c r="B76" s="29" t="s">
        <v>20</v>
      </c>
      <c r="C76" s="30" t="str">
        <f>B68</f>
        <v>Night Shift Calculation</v>
      </c>
      <c r="D76" s="30" t="str">
        <f>D68</f>
        <v>Weekends and Public Holidays Only</v>
      </c>
      <c r="E76" s="31" t="e">
        <f>SUM(E74:E75)</f>
        <v>#REF!</v>
      </c>
      <c r="F76" s="31" t="e">
        <f>SUM(F74:F75)</f>
        <v>#REF!</v>
      </c>
      <c r="G76" s="31" t="e">
        <f>SUM(G74:G75)</f>
        <v>#REF!</v>
      </c>
    </row>
    <row r="77" spans="2:7" ht="18" customHeight="1" thickTop="1" x14ac:dyDescent="0.25">
      <c r="B77" s="43"/>
      <c r="C77" s="44"/>
      <c r="D77" s="44"/>
      <c r="E77" s="45" t="e">
        <f>IF(E72,E72+(E72*#REF!),0)</f>
        <v>#REF!</v>
      </c>
      <c r="F77" s="45" t="e">
        <f>IF(F72,F72+(F72*#REF!),0)</f>
        <v>#REF!</v>
      </c>
      <c r="G77" s="45" t="e">
        <f>IF(G72,G72+(G72*#REF!),0)</f>
        <v>#REF!</v>
      </c>
    </row>
    <row r="78" spans="2:7" ht="24.75" customHeight="1" thickBot="1" x14ac:dyDescent="0.3">
      <c r="B78" s="10"/>
      <c r="C78" s="10"/>
      <c r="D78" s="10"/>
      <c r="E78" s="15"/>
      <c r="F78" s="15"/>
      <c r="G78" s="15"/>
    </row>
    <row r="79" spans="2:7" ht="18" thickTop="1" x14ac:dyDescent="0.25">
      <c r="B79" s="107" t="s">
        <v>7</v>
      </c>
      <c r="C79" s="108"/>
      <c r="D79" s="120" t="str">
        <f>D68</f>
        <v>Weekends and Public Holidays Only</v>
      </c>
      <c r="E79" s="111" t="s">
        <v>1</v>
      </c>
      <c r="F79" s="111"/>
      <c r="G79" s="111"/>
    </row>
    <row r="80" spans="2:7" ht="15.6" thickBot="1" x14ac:dyDescent="0.3">
      <c r="B80" s="109"/>
      <c r="C80" s="110"/>
      <c r="D80" s="121"/>
      <c r="E80" s="11" t="s">
        <v>2</v>
      </c>
      <c r="F80" s="11" t="s">
        <v>3</v>
      </c>
      <c r="G80" s="11" t="s">
        <v>4</v>
      </c>
    </row>
    <row r="81" spans="2:9" ht="15.6" thickTop="1" x14ac:dyDescent="0.25">
      <c r="B81" s="12" t="s">
        <v>9</v>
      </c>
      <c r="C81" s="13" t="s">
        <v>28</v>
      </c>
      <c r="D81" s="13"/>
      <c r="E81" s="14" t="e">
        <f>SUM(#REF!)-#REF!</f>
        <v>#REF!</v>
      </c>
      <c r="F81" s="14" t="e">
        <f>SUM(#REF!)-#REF!</f>
        <v>#REF!</v>
      </c>
      <c r="G81" s="14" t="e">
        <f>SUM(#REF!)-#REF!</f>
        <v>#REF!</v>
      </c>
    </row>
    <row r="82" spans="2:9" ht="15" x14ac:dyDescent="0.25">
      <c r="B82" s="16" t="s">
        <v>11</v>
      </c>
      <c r="C82" s="102" t="s">
        <v>12</v>
      </c>
      <c r="D82" s="103"/>
      <c r="E82" s="17" t="e">
        <f>E81*14%</f>
        <v>#REF!</v>
      </c>
      <c r="F82" s="17" t="e">
        <f>F81*14%</f>
        <v>#REF!</v>
      </c>
      <c r="G82" s="17" t="e">
        <f>G81*14%</f>
        <v>#REF!</v>
      </c>
    </row>
    <row r="83" spans="2:9" ht="15" x14ac:dyDescent="0.25">
      <c r="B83" s="18" t="str">
        <f>B72</f>
        <v>Total Direct Cost</v>
      </c>
      <c r="C83" s="19" t="str">
        <f>C81</f>
        <v>excluding ordinary time and nightshift</v>
      </c>
      <c r="D83" s="19" t="s">
        <v>13</v>
      </c>
      <c r="E83" s="20" t="e">
        <f>E81+E82</f>
        <v>#REF!</v>
      </c>
      <c r="F83" s="20" t="e">
        <f>F81+F82</f>
        <v>#REF!</v>
      </c>
      <c r="G83" s="20" t="e">
        <f>G81+G82</f>
        <v>#REF!</v>
      </c>
    </row>
    <row r="84" spans="2:9" ht="15" x14ac:dyDescent="0.25">
      <c r="B84" s="104" t="s">
        <v>14</v>
      </c>
      <c r="C84" s="105"/>
      <c r="D84" s="106"/>
      <c r="E84" s="21" t="e">
        <f>#REF!</f>
        <v>#REF!</v>
      </c>
      <c r="F84" s="21" t="e">
        <f>#REF!</f>
        <v>#REF!</v>
      </c>
      <c r="G84" s="21" t="e">
        <f>#REF!</f>
        <v>#REF!</v>
      </c>
    </row>
    <row r="85" spans="2:9" ht="15" x14ac:dyDescent="0.25">
      <c r="B85" s="22" t="str">
        <f>B83</f>
        <v>Total Direct Cost</v>
      </c>
      <c r="C85" s="23" t="str">
        <f>C83</f>
        <v>excluding ordinary time and nightshift</v>
      </c>
      <c r="D85" s="23" t="e">
        <f>#REF!</f>
        <v>#REF!</v>
      </c>
      <c r="E85" s="24" t="e">
        <f>E83*E84</f>
        <v>#REF!</v>
      </c>
      <c r="F85" s="24" t="e">
        <f>F83*F84</f>
        <v>#REF!</v>
      </c>
      <c r="G85" s="24" t="e">
        <f>G83*G84</f>
        <v>#REF!</v>
      </c>
    </row>
    <row r="86" spans="2:9" ht="15" x14ac:dyDescent="0.25">
      <c r="B86" s="25" t="str">
        <f>B75</f>
        <v>Overheads</v>
      </c>
      <c r="C86" s="26" t="str">
        <f>C75</f>
        <v>(please complete your percentage above in E3)</v>
      </c>
      <c r="D86" s="27"/>
      <c r="E86" s="28" t="e">
        <f>E85*#REF!</f>
        <v>#REF!</v>
      </c>
      <c r="F86" s="28" t="e">
        <f>F85*#REF!</f>
        <v>#REF!</v>
      </c>
      <c r="G86" s="28" t="e">
        <f>G85*#REF!</f>
        <v>#REF!</v>
      </c>
    </row>
    <row r="87" spans="2:9" ht="15.6" thickBot="1" x14ac:dyDescent="0.3">
      <c r="B87" s="29" t="s">
        <v>20</v>
      </c>
      <c r="C87" s="30" t="str">
        <f>B79</f>
        <v>Day Shift Calculation</v>
      </c>
      <c r="D87" s="30" t="str">
        <f>D79</f>
        <v>Weekends and Public Holidays Only</v>
      </c>
      <c r="E87" s="31" t="e">
        <f>SUM(E85:E86)</f>
        <v>#REF!</v>
      </c>
      <c r="F87" s="31" t="e">
        <f>SUM(F85:F86)</f>
        <v>#REF!</v>
      </c>
      <c r="G87" s="31" t="e">
        <f>SUM(G85:G86)</f>
        <v>#REF!</v>
      </c>
    </row>
    <row r="88" spans="2:9" ht="15.6" thickTop="1" x14ac:dyDescent="0.25">
      <c r="B88" s="43"/>
      <c r="C88" s="44"/>
      <c r="D88" s="44"/>
      <c r="E88" s="45" t="e">
        <f>IF(E83,E83+(E83*#REF!),0)</f>
        <v>#REF!</v>
      </c>
      <c r="F88" s="45" t="e">
        <f>IF(F83,F83+(F83*#REF!),0)</f>
        <v>#REF!</v>
      </c>
      <c r="G88" s="45" t="e">
        <f>IF(G83,G83+(G83*#REF!),0)</f>
        <v>#REF!</v>
      </c>
    </row>
    <row r="89" spans="2:9" ht="30.75" customHeight="1" thickBot="1" x14ac:dyDescent="0.3">
      <c r="B89" s="10"/>
      <c r="C89" s="10"/>
      <c r="D89" s="10"/>
      <c r="E89" s="15"/>
      <c r="F89" s="15"/>
      <c r="G89" s="15"/>
    </row>
    <row r="90" spans="2:9" ht="16.2" thickTop="1" thickBot="1" x14ac:dyDescent="0.3">
      <c r="B90" s="112" t="s">
        <v>18</v>
      </c>
      <c r="C90" s="112"/>
      <c r="D90" s="113"/>
      <c r="E90" s="118" t="s">
        <v>29</v>
      </c>
      <c r="F90" s="119"/>
      <c r="G90" s="119"/>
    </row>
    <row r="91" spans="2:9" ht="15.6" thickTop="1" x14ac:dyDescent="0.25">
      <c r="B91" s="114"/>
      <c r="C91" s="114"/>
      <c r="D91" s="115"/>
      <c r="E91" s="38" t="e">
        <f>SUM(E30,E41,E74,E85,E8,E19,E52,E63)</f>
        <v>#REF!</v>
      </c>
      <c r="F91" s="38" t="e">
        <f>SUM(F30,F41,F74,F85,F8,F19,F52,F63)</f>
        <v>#REF!</v>
      </c>
      <c r="G91" s="38" t="e">
        <f>SUM(G30,G41,G74,G85,G8,G19,G52,G63)</f>
        <v>#REF!</v>
      </c>
      <c r="I91" s="3" t="e">
        <f>SUM(E91:H91)</f>
        <v>#REF!</v>
      </c>
    </row>
    <row r="92" spans="2:9" ht="15" x14ac:dyDescent="0.25">
      <c r="B92" s="116"/>
      <c r="C92" s="116"/>
      <c r="D92" s="117"/>
      <c r="E92" s="39" t="e">
        <f>E32+E43+E76+E87+E10+E21+E54+E65</f>
        <v>#REF!</v>
      </c>
      <c r="F92" s="39" t="e">
        <f>F32+F43+F76+F87+F10+F21+F54+F65</f>
        <v>#REF!</v>
      </c>
      <c r="G92" s="39" t="e">
        <f>G32+G43+G76+G87+G10+G21+G54+G65</f>
        <v>#REF!</v>
      </c>
      <c r="I92" s="3" t="e">
        <f>SUM(E92:H92)</f>
        <v>#REF!</v>
      </c>
    </row>
    <row r="93" spans="2:9" ht="21.75" customHeight="1" thickBot="1" x14ac:dyDescent="0.3">
      <c r="E93" s="40" t="e">
        <f>E29+E40+E73+E84+E7+E18+E62+E51</f>
        <v>#REF!</v>
      </c>
      <c r="F93" s="40" t="e">
        <f>F29+F40+F73+F84+F7+F18+F62+F51</f>
        <v>#REF!</v>
      </c>
      <c r="G93" s="40" t="e">
        <f>G29+G40+G73+G84+G7+G18+G62+G51</f>
        <v>#REF!</v>
      </c>
      <c r="I93" s="64" t="e">
        <f>I91+('Urban Calculation'!I91*#REF!)</f>
        <v>#REF!</v>
      </c>
    </row>
    <row r="94" spans="2:9" ht="15" thickTop="1" thickBot="1" x14ac:dyDescent="0.3">
      <c r="B94" s="41" t="s">
        <v>19</v>
      </c>
      <c r="C94" s="42"/>
    </row>
    <row r="95" spans="2:9" ht="11.4" hidden="1" thickTop="1" x14ac:dyDescent="0.25"/>
    <row r="96" spans="2:9" ht="11.4" hidden="1" thickTop="1" x14ac:dyDescent="0.25">
      <c r="C96" s="42"/>
    </row>
  </sheetData>
  <sheetProtection algorithmName="SHA-512" hashValue="zAC8RC4AktZPB4HnaVQo+lZ8FYLvkMHkvKn0heGqrDndyRkB9WA0KiUSPuu3RCdvQOp/I0FCdUac28jQ7dX6lQ==" saltValue="j6Z4gC5e8uvOKge36whDrg==" spinCount="100000" sheet="1" objects="1" scenarios="1" selectLockedCells="1"/>
  <dataConsolidate/>
  <mergeCells count="42">
    <mergeCell ref="B13:C14"/>
    <mergeCell ref="D13:D14"/>
    <mergeCell ref="E13:G13"/>
    <mergeCell ref="B7:D7"/>
    <mergeCell ref="B2:C3"/>
    <mergeCell ref="D2:D3"/>
    <mergeCell ref="E2:G2"/>
    <mergeCell ref="C5:D5"/>
    <mergeCell ref="B35:C36"/>
    <mergeCell ref="D35:D36"/>
    <mergeCell ref="E35:G35"/>
    <mergeCell ref="C16:D16"/>
    <mergeCell ref="B18:D18"/>
    <mergeCell ref="B24:C25"/>
    <mergeCell ref="D24:D25"/>
    <mergeCell ref="E24:G24"/>
    <mergeCell ref="C27:D27"/>
    <mergeCell ref="B29:D29"/>
    <mergeCell ref="C38:D38"/>
    <mergeCell ref="B40:D40"/>
    <mergeCell ref="B68:C69"/>
    <mergeCell ref="D68:D69"/>
    <mergeCell ref="E68:G68"/>
    <mergeCell ref="B46:C47"/>
    <mergeCell ref="D46:D47"/>
    <mergeCell ref="E46:G46"/>
    <mergeCell ref="C49:D49"/>
    <mergeCell ref="B51:D51"/>
    <mergeCell ref="B90:D92"/>
    <mergeCell ref="E90:G90"/>
    <mergeCell ref="C82:D82"/>
    <mergeCell ref="B84:D84"/>
    <mergeCell ref="B79:C80"/>
    <mergeCell ref="D79:D80"/>
    <mergeCell ref="E79:G79"/>
    <mergeCell ref="C71:D71"/>
    <mergeCell ref="B73:D73"/>
    <mergeCell ref="B57:C58"/>
    <mergeCell ref="D57:D58"/>
    <mergeCell ref="E57:G57"/>
    <mergeCell ref="C60:D60"/>
    <mergeCell ref="B62:D62"/>
  </mergeCells>
  <hyperlinks>
    <hyperlink ref="B94" location="Legend!A1" display="Back to Legend" xr:uid="{00000000-0004-0000-06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landscape" r:id="rId1"/>
  <headerFooter>
    <oddHeader>&amp;C&amp;F&amp;RArea 1</oddHeader>
    <oddFooter>&amp;L&amp;A&amp;C&amp;B Confidential&amp;B&amp;RPage &amp;P</oddFooter>
  </headerFooter>
  <rowBreaks count="1" manualBreakCount="1">
    <brk id="23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B1:I95"/>
  <sheetViews>
    <sheetView showGridLines="0" topLeftCell="A64" zoomScaleNormal="100" workbookViewId="0">
      <selection activeCell="E73" sqref="E73"/>
    </sheetView>
  </sheetViews>
  <sheetFormatPr defaultColWidth="9.21875" defaultRowHeight="0" customHeight="1" zeroHeight="1" x14ac:dyDescent="0.25"/>
  <cols>
    <col min="1" max="1" width="2.77734375" style="1" customWidth="1"/>
    <col min="2" max="2" width="18.21875" style="1" customWidth="1"/>
    <col min="3" max="3" width="34.21875" style="1" bestFit="1" customWidth="1"/>
    <col min="4" max="4" width="25.77734375" style="1" bestFit="1" customWidth="1"/>
    <col min="5" max="7" width="16" style="1" customWidth="1"/>
    <col min="8" max="8" width="9.21875" style="1" customWidth="1"/>
    <col min="9" max="10" width="22.44140625" style="1" customWidth="1"/>
    <col min="11" max="12" width="9.21875" style="1"/>
    <col min="13" max="14" width="22.44140625" style="1" customWidth="1"/>
    <col min="15" max="16384" width="9.21875" style="1"/>
  </cols>
  <sheetData>
    <row r="1" spans="2:9" ht="13.2" thickBot="1" x14ac:dyDescent="0.3">
      <c r="B1" s="9"/>
      <c r="C1" s="4"/>
      <c r="D1" s="5"/>
      <c r="E1" s="6"/>
      <c r="F1" s="7"/>
      <c r="I1" s="2"/>
    </row>
    <row r="2" spans="2:9" s="10" customFormat="1" ht="18" customHeight="1" thickTop="1" x14ac:dyDescent="0.25">
      <c r="B2" s="107" t="s">
        <v>7</v>
      </c>
      <c r="C2" s="108"/>
      <c r="D2" s="108" t="s">
        <v>8</v>
      </c>
      <c r="E2" s="111" t="s">
        <v>1</v>
      </c>
      <c r="F2" s="111"/>
      <c r="G2" s="111"/>
      <c r="I2" s="8"/>
    </row>
    <row r="3" spans="2:9" s="10" customFormat="1" ht="18" customHeight="1" thickBot="1" x14ac:dyDescent="0.3">
      <c r="B3" s="109"/>
      <c r="C3" s="110"/>
      <c r="D3" s="110"/>
      <c r="E3" s="11" t="s">
        <v>2</v>
      </c>
      <c r="F3" s="11" t="s">
        <v>3</v>
      </c>
      <c r="G3" s="11" t="s">
        <v>4</v>
      </c>
      <c r="I3" s="8"/>
    </row>
    <row r="4" spans="2:9" s="10" customFormat="1" ht="18" customHeight="1" thickTop="1" x14ac:dyDescent="0.25">
      <c r="B4" s="12" t="s">
        <v>9</v>
      </c>
      <c r="C4" s="13" t="s">
        <v>10</v>
      </c>
      <c r="D4" s="13"/>
      <c r="E4" s="14" t="e">
        <f>#REF!-#REF!</f>
        <v>#REF!</v>
      </c>
      <c r="F4" s="14" t="e">
        <f>#REF!-#REF!</f>
        <v>#REF!</v>
      </c>
      <c r="G4" s="14" t="e">
        <f>#REF!-#REF!</f>
        <v>#REF!</v>
      </c>
      <c r="I4" s="1"/>
    </row>
    <row r="5" spans="2:9" s="10" customFormat="1" ht="18" customHeight="1" x14ac:dyDescent="0.25">
      <c r="B5" s="16" t="s">
        <v>11</v>
      </c>
      <c r="C5" s="102" t="s">
        <v>12</v>
      </c>
      <c r="D5" s="103"/>
      <c r="E5" s="17" t="e">
        <f>E4*14%</f>
        <v>#REF!</v>
      </c>
      <c r="F5" s="17" t="e">
        <f>F4*14%</f>
        <v>#REF!</v>
      </c>
      <c r="G5" s="17" t="e">
        <f>G4*14%</f>
        <v>#REF!</v>
      </c>
    </row>
    <row r="6" spans="2:9" s="8" customFormat="1" ht="18" customHeight="1" x14ac:dyDescent="0.25">
      <c r="B6" s="18" t="str">
        <f>B17</f>
        <v>Total Direct Cost</v>
      </c>
      <c r="C6" s="19" t="str">
        <f>C4</f>
        <v>excluding nightshift</v>
      </c>
      <c r="D6" s="19" t="s">
        <v>13</v>
      </c>
      <c r="E6" s="20" t="e">
        <f>E4+E5</f>
        <v>#REF!</v>
      </c>
      <c r="F6" s="20" t="e">
        <f>F4+F5</f>
        <v>#REF!</v>
      </c>
      <c r="G6" s="20" t="e">
        <f>G4+G5</f>
        <v>#REF!</v>
      </c>
    </row>
    <row r="7" spans="2:9" s="10" customFormat="1" ht="18" customHeight="1" x14ac:dyDescent="0.25">
      <c r="B7" s="104" t="s">
        <v>14</v>
      </c>
      <c r="C7" s="105"/>
      <c r="D7" s="106"/>
      <c r="E7" s="21" t="e">
        <f>#REF!</f>
        <v>#REF!</v>
      </c>
      <c r="F7" s="21" t="e">
        <f>#REF!</f>
        <v>#REF!</v>
      </c>
      <c r="G7" s="21" t="e">
        <f>#REF!</f>
        <v>#REF!</v>
      </c>
    </row>
    <row r="8" spans="2:9" s="8" customFormat="1" ht="18" customHeight="1" x14ac:dyDescent="0.25">
      <c r="B8" s="22" t="str">
        <f>B6</f>
        <v>Total Direct Cost</v>
      </c>
      <c r="C8" s="23" t="str">
        <f>C6</f>
        <v>excluding nightshift</v>
      </c>
      <c r="D8" s="23" t="str">
        <f>D19</f>
        <v>per month</v>
      </c>
      <c r="E8" s="24" t="e">
        <f>E6*E7</f>
        <v>#REF!</v>
      </c>
      <c r="F8" s="24" t="e">
        <f>F6*F7</f>
        <v>#REF!</v>
      </c>
      <c r="G8" s="24" t="e">
        <f>G6*G7</f>
        <v>#REF!</v>
      </c>
    </row>
    <row r="9" spans="2:9" s="8" customFormat="1" ht="18" customHeight="1" x14ac:dyDescent="0.25">
      <c r="B9" s="25" t="str">
        <f>B20</f>
        <v>Overheads</v>
      </c>
      <c r="C9" s="26" t="str">
        <f>C20</f>
        <v>(please complete your percentage above in E3)</v>
      </c>
      <c r="D9" s="27"/>
      <c r="E9" s="28" t="e">
        <f>E8*#REF!</f>
        <v>#REF!</v>
      </c>
      <c r="F9" s="28" t="e">
        <f>F8*#REF!</f>
        <v>#REF!</v>
      </c>
      <c r="G9" s="28" t="e">
        <f>G8*#REF!</f>
        <v>#REF!</v>
      </c>
    </row>
    <row r="10" spans="2:9" s="8" customFormat="1" ht="18" customHeight="1" thickBot="1" x14ac:dyDescent="0.3">
      <c r="B10" s="29" t="s">
        <v>20</v>
      </c>
      <c r="C10" s="30" t="str">
        <f>B2</f>
        <v>Day Shift Calculation</v>
      </c>
      <c r="D10" s="30" t="str">
        <f>D2</f>
        <v>Monday to Sunday</v>
      </c>
      <c r="E10" s="31" t="e">
        <f>SUM(E8:E9)</f>
        <v>#REF!</v>
      </c>
      <c r="F10" s="31" t="e">
        <f>SUM(F8:F9)</f>
        <v>#REF!</v>
      </c>
      <c r="G10" s="31" t="e">
        <f>SUM(G8:G9)</f>
        <v>#REF!</v>
      </c>
    </row>
    <row r="11" spans="2:9" s="8" customFormat="1" ht="18" customHeight="1" thickTop="1" x14ac:dyDescent="0.25">
      <c r="B11" s="43"/>
      <c r="C11" s="44"/>
      <c r="D11" s="44"/>
      <c r="E11" s="45" t="e">
        <f>IF(E6,E6+(E6*#REF!),0)</f>
        <v>#REF!</v>
      </c>
      <c r="F11" s="45" t="e">
        <f>IF(F6,F6+(F6*#REF!),0)</f>
        <v>#REF!</v>
      </c>
      <c r="G11" s="45" t="e">
        <f>IF(G6,G6+(G6*#REF!),0)</f>
        <v>#REF!</v>
      </c>
    </row>
    <row r="12" spans="2:9" s="10" customFormat="1" ht="9" customHeight="1" collapsed="1" thickBot="1" x14ac:dyDescent="0.3">
      <c r="E12" s="15"/>
      <c r="F12" s="15"/>
      <c r="G12" s="15"/>
    </row>
    <row r="13" spans="2:9" s="10" customFormat="1" ht="18" customHeight="1" thickTop="1" x14ac:dyDescent="0.25">
      <c r="B13" s="107" t="s">
        <v>15</v>
      </c>
      <c r="C13" s="108"/>
      <c r="D13" s="108" t="s">
        <v>8</v>
      </c>
      <c r="E13" s="111" t="s">
        <v>1</v>
      </c>
      <c r="F13" s="111"/>
      <c r="G13" s="111"/>
    </row>
    <row r="14" spans="2:9" s="10" customFormat="1" ht="18" customHeight="1" thickBot="1" x14ac:dyDescent="0.3">
      <c r="B14" s="109"/>
      <c r="C14" s="110"/>
      <c r="D14" s="110"/>
      <c r="E14" s="11" t="s">
        <v>2</v>
      </c>
      <c r="F14" s="11" t="s">
        <v>3</v>
      </c>
      <c r="G14" s="11" t="s">
        <v>4</v>
      </c>
    </row>
    <row r="15" spans="2:9" s="10" customFormat="1" ht="18" customHeight="1" thickTop="1" x14ac:dyDescent="0.25">
      <c r="B15" s="12" t="s">
        <v>16</v>
      </c>
      <c r="C15" s="13"/>
      <c r="D15" s="13"/>
      <c r="E15" s="32" t="e">
        <f>#REF!</f>
        <v>#REF!</v>
      </c>
      <c r="F15" s="32" t="e">
        <f>#REF!</f>
        <v>#REF!</v>
      </c>
      <c r="G15" s="32" t="e">
        <f>#REF!</f>
        <v>#REF!</v>
      </c>
    </row>
    <row r="16" spans="2:9" s="10" customFormat="1" ht="18" customHeight="1" x14ac:dyDescent="0.25">
      <c r="B16" s="16" t="s">
        <v>11</v>
      </c>
      <c r="C16" s="102" t="s">
        <v>12</v>
      </c>
      <c r="D16" s="103"/>
      <c r="E16" s="33" t="e">
        <f>E15*14%</f>
        <v>#REF!</v>
      </c>
      <c r="F16" s="33" t="e">
        <f>F15*14%</f>
        <v>#REF!</v>
      </c>
      <c r="G16" s="33" t="e">
        <f>G15*14%</f>
        <v>#REF!</v>
      </c>
    </row>
    <row r="17" spans="2:9" s="8" customFormat="1" ht="18" customHeight="1" x14ac:dyDescent="0.25">
      <c r="B17" s="18" t="s">
        <v>5</v>
      </c>
      <c r="C17" s="19"/>
      <c r="D17" s="19" t="s">
        <v>13</v>
      </c>
      <c r="E17" s="34" t="e">
        <f>E15+E16</f>
        <v>#REF!</v>
      </c>
      <c r="F17" s="34" t="e">
        <f>F15+F16</f>
        <v>#REF!</v>
      </c>
      <c r="G17" s="34" t="e">
        <f>G15+G16</f>
        <v>#REF!</v>
      </c>
    </row>
    <row r="18" spans="2:9" s="10" customFormat="1" ht="18" customHeight="1" x14ac:dyDescent="0.25">
      <c r="B18" s="104" t="s">
        <v>14</v>
      </c>
      <c r="C18" s="105"/>
      <c r="D18" s="106"/>
      <c r="E18" s="21" t="e">
        <f>#REF!</f>
        <v>#REF!</v>
      </c>
      <c r="F18" s="21" t="e">
        <f>#REF!</f>
        <v>#REF!</v>
      </c>
      <c r="G18" s="21" t="e">
        <f>#REF!</f>
        <v>#REF!</v>
      </c>
    </row>
    <row r="19" spans="2:9" s="8" customFormat="1" ht="18" customHeight="1" x14ac:dyDescent="0.25">
      <c r="B19" s="22" t="str">
        <f>B17</f>
        <v>Total Direct Cost</v>
      </c>
      <c r="C19" s="23"/>
      <c r="D19" s="23" t="s">
        <v>17</v>
      </c>
      <c r="E19" s="35" t="e">
        <f>E17*E18</f>
        <v>#REF!</v>
      </c>
      <c r="F19" s="35" t="e">
        <f>F17*F18</f>
        <v>#REF!</v>
      </c>
      <c r="G19" s="35" t="e">
        <f>G17*G18</f>
        <v>#REF!</v>
      </c>
    </row>
    <row r="20" spans="2:9" s="8" customFormat="1" ht="18" customHeight="1" x14ac:dyDescent="0.25">
      <c r="B20" s="25" t="s">
        <v>21</v>
      </c>
      <c r="C20" s="26" t="s">
        <v>22</v>
      </c>
      <c r="D20" s="27"/>
      <c r="E20" s="28" t="e">
        <f>E19*#REF!</f>
        <v>#REF!</v>
      </c>
      <c r="F20" s="28" t="e">
        <f>F19*#REF!</f>
        <v>#REF!</v>
      </c>
      <c r="G20" s="28" t="e">
        <f>G19*#REF!</f>
        <v>#REF!</v>
      </c>
    </row>
    <row r="21" spans="2:9" s="8" customFormat="1" ht="18" customHeight="1" thickBot="1" x14ac:dyDescent="0.3">
      <c r="B21" s="29" t="s">
        <v>20</v>
      </c>
      <c r="C21" s="30" t="str">
        <f>B13</f>
        <v>Night Shift Calculation</v>
      </c>
      <c r="D21" s="30" t="str">
        <f>D13</f>
        <v>Monday to Sunday</v>
      </c>
      <c r="E21" s="36" t="e">
        <f>SUM(E19:E20)</f>
        <v>#REF!</v>
      </c>
      <c r="F21" s="36" t="e">
        <f>SUM(F19:F20)</f>
        <v>#REF!</v>
      </c>
      <c r="G21" s="36" t="e">
        <f>SUM(G19:G20)</f>
        <v>#REF!</v>
      </c>
    </row>
    <row r="22" spans="2:9" s="8" customFormat="1" ht="18" customHeight="1" thickTop="1" x14ac:dyDescent="0.25">
      <c r="B22" s="43"/>
      <c r="C22" s="44"/>
      <c r="D22" s="44"/>
      <c r="E22" s="45" t="e">
        <f>IF(E17,E17+(E17*#REF!),0)</f>
        <v>#REF!</v>
      </c>
      <c r="F22" s="45" t="e">
        <f>IF(F17,F17+(F17*#REF!),0)</f>
        <v>#REF!</v>
      </c>
      <c r="G22" s="45" t="e">
        <f>IF(G17,G17+(G17*#REF!),0)</f>
        <v>#REF!</v>
      </c>
    </row>
    <row r="23" spans="2:9" s="10" customFormat="1" ht="13.8" collapsed="1" thickBot="1" x14ac:dyDescent="0.3">
      <c r="E23" s="15"/>
      <c r="F23" s="15"/>
      <c r="G23" s="15"/>
    </row>
    <row r="24" spans="2:9" s="10" customFormat="1" ht="18" customHeight="1" thickTop="1" x14ac:dyDescent="0.25">
      <c r="B24" s="107" t="s">
        <v>7</v>
      </c>
      <c r="C24" s="108"/>
      <c r="D24" s="108" t="s">
        <v>23</v>
      </c>
      <c r="E24" s="111" t="s">
        <v>1</v>
      </c>
      <c r="F24" s="111"/>
      <c r="G24" s="111"/>
      <c r="I24" s="8"/>
    </row>
    <row r="25" spans="2:9" s="8" customFormat="1" ht="18" customHeight="1" thickBot="1" x14ac:dyDescent="0.3">
      <c r="B25" s="109"/>
      <c r="C25" s="110"/>
      <c r="D25" s="110"/>
      <c r="E25" s="11" t="s">
        <v>2</v>
      </c>
      <c r="F25" s="11" t="s">
        <v>3</v>
      </c>
      <c r="G25" s="11" t="s">
        <v>4</v>
      </c>
    </row>
    <row r="26" spans="2:9" s="8" customFormat="1" ht="18" customHeight="1" thickTop="1" x14ac:dyDescent="0.25">
      <c r="B26" s="12" t="s">
        <v>9</v>
      </c>
      <c r="C26" s="37" t="s">
        <v>24</v>
      </c>
      <c r="D26" s="13"/>
      <c r="E26" s="32" t="e">
        <f>#REF!-#REF!-#REF!-#REF!</f>
        <v>#REF!</v>
      </c>
      <c r="F26" s="32" t="e">
        <f>#REF!-#REF!-#REF!-#REF!</f>
        <v>#REF!</v>
      </c>
      <c r="G26" s="32" t="e">
        <f>#REF!-#REF!-#REF!-#REF!</f>
        <v>#REF!</v>
      </c>
      <c r="I26" s="10"/>
    </row>
    <row r="27" spans="2:9" s="8" customFormat="1" ht="15" collapsed="1" x14ac:dyDescent="0.25">
      <c r="B27" s="16" t="s">
        <v>11</v>
      </c>
      <c r="C27" s="102" t="s">
        <v>12</v>
      </c>
      <c r="D27" s="103"/>
      <c r="E27" s="33" t="e">
        <f>E26*14%</f>
        <v>#REF!</v>
      </c>
      <c r="F27" s="33" t="e">
        <f>F26*14%</f>
        <v>#REF!</v>
      </c>
      <c r="G27" s="33" t="e">
        <f>G26*14%</f>
        <v>#REF!</v>
      </c>
    </row>
    <row r="28" spans="2:9" s="8" customFormat="1" ht="18" customHeight="1" x14ac:dyDescent="0.25">
      <c r="B28" s="18" t="s">
        <v>5</v>
      </c>
      <c r="C28" s="19"/>
      <c r="D28" s="19" t="s">
        <v>13</v>
      </c>
      <c r="E28" s="34" t="e">
        <f>E26+E27</f>
        <v>#REF!</v>
      </c>
      <c r="F28" s="34" t="e">
        <f>F26+F27</f>
        <v>#REF!</v>
      </c>
      <c r="G28" s="34" t="e">
        <f>G26+G27</f>
        <v>#REF!</v>
      </c>
    </row>
    <row r="29" spans="2:9" s="8" customFormat="1" ht="18" customHeight="1" x14ac:dyDescent="0.25">
      <c r="B29" s="104" t="s">
        <v>14</v>
      </c>
      <c r="C29" s="105"/>
      <c r="D29" s="106"/>
      <c r="E29" s="21" t="e">
        <f>#REF!</f>
        <v>#REF!</v>
      </c>
      <c r="F29" s="21" t="e">
        <f>#REF!</f>
        <v>#REF!</v>
      </c>
      <c r="G29" s="21" t="e">
        <f>#REF!</f>
        <v>#REF!</v>
      </c>
    </row>
    <row r="30" spans="2:9" ht="21" customHeight="1" x14ac:dyDescent="0.25">
      <c r="B30" s="22" t="str">
        <f>B19</f>
        <v>Total Direct Cost</v>
      </c>
      <c r="C30" s="23"/>
      <c r="D30" s="23" t="s">
        <v>17</v>
      </c>
      <c r="E30" s="35" t="e">
        <f>E28*E29</f>
        <v>#REF!</v>
      </c>
      <c r="F30" s="35" t="e">
        <f>F28*F29</f>
        <v>#REF!</v>
      </c>
      <c r="G30" s="35" t="e">
        <f>G28*G29</f>
        <v>#REF!</v>
      </c>
    </row>
    <row r="31" spans="2:9" ht="15" x14ac:dyDescent="0.25">
      <c r="B31" s="25" t="s">
        <v>21</v>
      </c>
      <c r="C31" s="26" t="s">
        <v>22</v>
      </c>
      <c r="D31" s="27"/>
      <c r="E31" s="28" t="e">
        <f>E30*#REF!</f>
        <v>#REF!</v>
      </c>
      <c r="F31" s="28" t="e">
        <f>F30*#REF!</f>
        <v>#REF!</v>
      </c>
      <c r="G31" s="28" t="e">
        <f>G30*#REF!</f>
        <v>#REF!</v>
      </c>
      <c r="I31" s="10"/>
    </row>
    <row r="32" spans="2:9" ht="15.6" thickBot="1" x14ac:dyDescent="0.3">
      <c r="B32" s="29" t="s">
        <v>20</v>
      </c>
      <c r="C32" s="30" t="str">
        <f>B24</f>
        <v>Day Shift Calculation</v>
      </c>
      <c r="D32" s="30" t="str">
        <f>D24</f>
        <v>Monday to Friday</v>
      </c>
      <c r="E32" s="36" t="e">
        <f>SUM(E30:E31)</f>
        <v>#REF!</v>
      </c>
      <c r="F32" s="36" t="e">
        <f>SUM(F30:F31)</f>
        <v>#REF!</v>
      </c>
      <c r="G32" s="36" t="e">
        <f>SUM(G30:G31)</f>
        <v>#REF!</v>
      </c>
      <c r="I32" s="8"/>
    </row>
    <row r="33" spans="2:9" s="8" customFormat="1" ht="18" customHeight="1" thickTop="1" x14ac:dyDescent="0.25">
      <c r="B33" s="43"/>
      <c r="C33" s="44"/>
      <c r="D33" s="44"/>
      <c r="E33" s="45" t="e">
        <f>IF(E28,E28+(E28*#REF!),0)</f>
        <v>#REF!</v>
      </c>
      <c r="F33" s="45" t="e">
        <f>IF(F28,F28+(F28*#REF!),0)</f>
        <v>#REF!</v>
      </c>
      <c r="G33" s="45" t="e">
        <f>IF(G28,G28+(G28*#REF!),0)</f>
        <v>#REF!</v>
      </c>
    </row>
    <row r="34" spans="2:9" ht="13.8" thickBot="1" x14ac:dyDescent="0.3">
      <c r="B34" s="10"/>
      <c r="C34" s="10"/>
      <c r="D34" s="10"/>
      <c r="E34" s="15"/>
      <c r="F34" s="15"/>
      <c r="G34" s="15"/>
    </row>
    <row r="35" spans="2:9" ht="18" thickTop="1" x14ac:dyDescent="0.25">
      <c r="B35" s="107" t="s">
        <v>15</v>
      </c>
      <c r="C35" s="108"/>
      <c r="D35" s="108" t="s">
        <v>23</v>
      </c>
      <c r="E35" s="111" t="s">
        <v>1</v>
      </c>
      <c r="F35" s="111"/>
      <c r="G35" s="111"/>
    </row>
    <row r="36" spans="2:9" ht="15.6" thickBot="1" x14ac:dyDescent="0.3">
      <c r="B36" s="109"/>
      <c r="C36" s="110"/>
      <c r="D36" s="110"/>
      <c r="E36" s="11" t="s">
        <v>2</v>
      </c>
      <c r="F36" s="11" t="s">
        <v>3</v>
      </c>
      <c r="G36" s="11" t="s">
        <v>4</v>
      </c>
    </row>
    <row r="37" spans="2:9" ht="15.6" thickTop="1" x14ac:dyDescent="0.25">
      <c r="B37" s="12" t="s">
        <v>16</v>
      </c>
      <c r="C37" s="13" t="s">
        <v>25</v>
      </c>
      <c r="D37" s="13"/>
      <c r="E37" s="32" t="e">
        <f>#REF!-#REF!-#REF!</f>
        <v>#REF!</v>
      </c>
      <c r="F37" s="32" t="e">
        <f>#REF!-#REF!-#REF!</f>
        <v>#REF!</v>
      </c>
      <c r="G37" s="32" t="e">
        <f>#REF!-#REF!-#REF!</f>
        <v>#REF!</v>
      </c>
    </row>
    <row r="38" spans="2:9" ht="15" collapsed="1" x14ac:dyDescent="0.25">
      <c r="B38" s="16" t="s">
        <v>11</v>
      </c>
      <c r="C38" s="102" t="s">
        <v>12</v>
      </c>
      <c r="D38" s="103"/>
      <c r="E38" s="33" t="e">
        <f>E37*14%</f>
        <v>#REF!</v>
      </c>
      <c r="F38" s="33" t="e">
        <f>F37*14%</f>
        <v>#REF!</v>
      </c>
      <c r="G38" s="33" t="e">
        <f>G37*14%</f>
        <v>#REF!</v>
      </c>
    </row>
    <row r="39" spans="2:9" ht="18" customHeight="1" x14ac:dyDescent="0.25">
      <c r="B39" s="18" t="s">
        <v>5</v>
      </c>
      <c r="C39" s="19"/>
      <c r="D39" s="19" t="s">
        <v>13</v>
      </c>
      <c r="E39" s="34" t="e">
        <f>E37+E38</f>
        <v>#REF!</v>
      </c>
      <c r="F39" s="34" t="e">
        <f>F37+F38</f>
        <v>#REF!</v>
      </c>
      <c r="G39" s="34" t="e">
        <f>G37+G38</f>
        <v>#REF!</v>
      </c>
    </row>
    <row r="40" spans="2:9" ht="15" x14ac:dyDescent="0.25">
      <c r="B40" s="104" t="s">
        <v>14</v>
      </c>
      <c r="C40" s="105"/>
      <c r="D40" s="106"/>
      <c r="E40" s="21" t="e">
        <f>#REF!</f>
        <v>#REF!</v>
      </c>
      <c r="F40" s="21" t="e">
        <f>#REF!</f>
        <v>#REF!</v>
      </c>
      <c r="G40" s="21" t="e">
        <f>#REF!</f>
        <v>#REF!</v>
      </c>
    </row>
    <row r="41" spans="2:9" ht="15" x14ac:dyDescent="0.25">
      <c r="B41" s="22" t="str">
        <f>B39</f>
        <v>Total Direct Cost</v>
      </c>
      <c r="C41" s="23"/>
      <c r="D41" s="23" t="s">
        <v>17</v>
      </c>
      <c r="E41" s="35" t="e">
        <f>E39*E40</f>
        <v>#REF!</v>
      </c>
      <c r="F41" s="35" t="e">
        <f>F39*F40</f>
        <v>#REF!</v>
      </c>
      <c r="G41" s="35" t="e">
        <f>G39*G40</f>
        <v>#REF!</v>
      </c>
    </row>
    <row r="42" spans="2:9" ht="15" x14ac:dyDescent="0.25">
      <c r="B42" s="25" t="s">
        <v>21</v>
      </c>
      <c r="C42" s="26" t="s">
        <v>22</v>
      </c>
      <c r="D42" s="27"/>
      <c r="E42" s="28" t="e">
        <f>E41*#REF!</f>
        <v>#REF!</v>
      </c>
      <c r="F42" s="28" t="e">
        <f>F41*#REF!</f>
        <v>#REF!</v>
      </c>
      <c r="G42" s="28" t="e">
        <f>G41*#REF!</f>
        <v>#REF!</v>
      </c>
    </row>
    <row r="43" spans="2:9" ht="18" customHeight="1" thickBot="1" x14ac:dyDescent="0.3">
      <c r="B43" s="29" t="s">
        <v>20</v>
      </c>
      <c r="C43" s="30" t="str">
        <f>B35</f>
        <v>Night Shift Calculation</v>
      </c>
      <c r="D43" s="30" t="str">
        <f>D35</f>
        <v>Monday to Friday</v>
      </c>
      <c r="E43" s="36" t="e">
        <f>SUM(E41:E42)</f>
        <v>#REF!</v>
      </c>
      <c r="F43" s="36" t="e">
        <f>SUM(F41:F42)</f>
        <v>#REF!</v>
      </c>
      <c r="G43" s="36" t="e">
        <f>SUM(G41:G42)</f>
        <v>#REF!</v>
      </c>
    </row>
    <row r="44" spans="2:9" s="8" customFormat="1" ht="18" customHeight="1" thickTop="1" x14ac:dyDescent="0.25">
      <c r="B44" s="43"/>
      <c r="C44" s="44"/>
      <c r="D44" s="44"/>
      <c r="E44" s="45" t="e">
        <f>IF(E39,E39+(E39*#REF!),0)</f>
        <v>#REF!</v>
      </c>
      <c r="F44" s="45" t="e">
        <f>IF(F39,F39+(F39*#REF!),0)</f>
        <v>#REF!</v>
      </c>
      <c r="G44" s="45" t="e">
        <f>IF(G39,G39+(G39*#REF!),0)</f>
        <v>#REF!</v>
      </c>
    </row>
    <row r="45" spans="2:9" ht="30" customHeight="1" thickBot="1" x14ac:dyDescent="0.3">
      <c r="B45" s="10"/>
      <c r="C45" s="10"/>
      <c r="D45" s="10"/>
      <c r="E45" s="15"/>
      <c r="F45" s="15"/>
      <c r="G45" s="15"/>
    </row>
    <row r="46" spans="2:9" s="10" customFormat="1" ht="18" customHeight="1" thickTop="1" x14ac:dyDescent="0.25">
      <c r="B46" s="107" t="s">
        <v>70</v>
      </c>
      <c r="C46" s="108"/>
      <c r="D46" s="108" t="s">
        <v>8</v>
      </c>
      <c r="E46" s="111" t="s">
        <v>1</v>
      </c>
      <c r="F46" s="111"/>
      <c r="G46" s="111"/>
      <c r="I46" s="8"/>
    </row>
    <row r="47" spans="2:9" s="10" customFormat="1" ht="18" customHeight="1" thickBot="1" x14ac:dyDescent="0.3">
      <c r="B47" s="109"/>
      <c r="C47" s="110"/>
      <c r="D47" s="110"/>
      <c r="E47" s="11" t="s">
        <v>2</v>
      </c>
      <c r="F47" s="11" t="s">
        <v>3</v>
      </c>
      <c r="G47" s="11" t="s">
        <v>4</v>
      </c>
      <c r="I47" s="8"/>
    </row>
    <row r="48" spans="2:9" s="10" customFormat="1" ht="18" customHeight="1" thickTop="1" x14ac:dyDescent="0.25">
      <c r="B48" s="12" t="s">
        <v>9</v>
      </c>
      <c r="C48" s="13" t="s">
        <v>10</v>
      </c>
      <c r="D48" s="13"/>
      <c r="E48" s="14" t="e">
        <f>#REF!-#REF!</f>
        <v>#REF!</v>
      </c>
      <c r="F48" s="14" t="e">
        <f>#REF!-#REF!</f>
        <v>#REF!</v>
      </c>
      <c r="G48" s="14" t="e">
        <f>#REF!-#REF!</f>
        <v>#REF!</v>
      </c>
      <c r="I48" s="1"/>
    </row>
    <row r="49" spans="2:7" s="10" customFormat="1" ht="18" customHeight="1" x14ac:dyDescent="0.25">
      <c r="B49" s="16" t="s">
        <v>11</v>
      </c>
      <c r="C49" s="102" t="s">
        <v>12</v>
      </c>
      <c r="D49" s="103"/>
      <c r="E49" s="17" t="e">
        <f>E48*14%</f>
        <v>#REF!</v>
      </c>
      <c r="F49" s="17" t="e">
        <f>F48*14%</f>
        <v>#REF!</v>
      </c>
      <c r="G49" s="17" t="e">
        <f>G48*14%</f>
        <v>#REF!</v>
      </c>
    </row>
    <row r="50" spans="2:7" s="8" customFormat="1" ht="18" customHeight="1" x14ac:dyDescent="0.25">
      <c r="B50" s="18" t="str">
        <f>B61</f>
        <v>Total Direct Cost</v>
      </c>
      <c r="C50" s="19" t="str">
        <f>C48</f>
        <v>excluding nightshift</v>
      </c>
      <c r="D50" s="19" t="s">
        <v>13</v>
      </c>
      <c r="E50" s="20" t="e">
        <f>E48+E49</f>
        <v>#REF!</v>
      </c>
      <c r="F50" s="20" t="e">
        <f>F48+F49</f>
        <v>#REF!</v>
      </c>
      <c r="G50" s="20" t="e">
        <f>G48+G49</f>
        <v>#REF!</v>
      </c>
    </row>
    <row r="51" spans="2:7" s="10" customFormat="1" ht="18" customHeight="1" x14ac:dyDescent="0.25">
      <c r="B51" s="104" t="s">
        <v>14</v>
      </c>
      <c r="C51" s="105"/>
      <c r="D51" s="106"/>
      <c r="E51" s="21" t="e">
        <f>#REF!</f>
        <v>#REF!</v>
      </c>
      <c r="F51" s="21" t="e">
        <f>#REF!</f>
        <v>#REF!</v>
      </c>
      <c r="G51" s="21" t="e">
        <f>#REF!</f>
        <v>#REF!</v>
      </c>
    </row>
    <row r="52" spans="2:7" s="8" customFormat="1" ht="18" customHeight="1" x14ac:dyDescent="0.25">
      <c r="B52" s="22" t="str">
        <f>B50</f>
        <v>Total Direct Cost</v>
      </c>
      <c r="C52" s="23" t="str">
        <f>C50</f>
        <v>excluding nightshift</v>
      </c>
      <c r="D52" s="23" t="str">
        <f>D63</f>
        <v>per month</v>
      </c>
      <c r="E52" s="24" t="e">
        <f>E50*E51</f>
        <v>#REF!</v>
      </c>
      <c r="F52" s="24" t="e">
        <f>F50*F51</f>
        <v>#REF!</v>
      </c>
      <c r="G52" s="24" t="e">
        <f>G50*G51</f>
        <v>#REF!</v>
      </c>
    </row>
    <row r="53" spans="2:7" s="8" customFormat="1" ht="18" customHeight="1" x14ac:dyDescent="0.25">
      <c r="B53" s="25" t="str">
        <f>B64</f>
        <v>Overheads</v>
      </c>
      <c r="C53" s="26" t="str">
        <f>C64</f>
        <v>(please complete your percentage above in E3)</v>
      </c>
      <c r="D53" s="27"/>
      <c r="E53" s="28" t="e">
        <f>E52*#REF!</f>
        <v>#REF!</v>
      </c>
      <c r="F53" s="28" t="e">
        <f>F52*#REF!</f>
        <v>#REF!</v>
      </c>
      <c r="G53" s="28" t="e">
        <f>G52*#REF!</f>
        <v>#REF!</v>
      </c>
    </row>
    <row r="54" spans="2:7" s="8" customFormat="1" ht="18" customHeight="1" thickBot="1" x14ac:dyDescent="0.3">
      <c r="B54" s="29" t="s">
        <v>20</v>
      </c>
      <c r="C54" s="30" t="str">
        <f>B46</f>
        <v>Day Shift Calculation (10 hour shift)</v>
      </c>
      <c r="D54" s="30" t="str">
        <f>D46</f>
        <v>Monday to Sunday</v>
      </c>
      <c r="E54" s="31" t="e">
        <f>SUM(E52:E53)</f>
        <v>#REF!</v>
      </c>
      <c r="F54" s="31" t="e">
        <f>SUM(F52:F53)</f>
        <v>#REF!</v>
      </c>
      <c r="G54" s="31" t="e">
        <f>SUM(G52:G53)</f>
        <v>#REF!</v>
      </c>
    </row>
    <row r="55" spans="2:7" s="8" customFormat="1" ht="18" customHeight="1" thickTop="1" x14ac:dyDescent="0.25">
      <c r="B55" s="43"/>
      <c r="C55" s="44"/>
      <c r="D55" s="44"/>
      <c r="E55" s="45" t="e">
        <f>IF(E50,E50+(E50*#REF!),0)</f>
        <v>#REF!</v>
      </c>
      <c r="F55" s="45" t="e">
        <f>IF(F50,F50+(F50*#REF!),0)</f>
        <v>#REF!</v>
      </c>
      <c r="G55" s="45" t="e">
        <f>IF(G50,G50+(G50*#REF!),0)</f>
        <v>#REF!</v>
      </c>
    </row>
    <row r="56" spans="2:7" s="10" customFormat="1" ht="30" customHeight="1" thickBot="1" x14ac:dyDescent="0.3">
      <c r="E56" s="15"/>
      <c r="F56" s="15"/>
      <c r="G56" s="15"/>
    </row>
    <row r="57" spans="2:7" s="10" customFormat="1" ht="18" customHeight="1" thickTop="1" x14ac:dyDescent="0.25">
      <c r="B57" s="107" t="s">
        <v>71</v>
      </c>
      <c r="C57" s="108"/>
      <c r="D57" s="108" t="s">
        <v>8</v>
      </c>
      <c r="E57" s="111" t="s">
        <v>1</v>
      </c>
      <c r="F57" s="111"/>
      <c r="G57" s="111"/>
    </row>
    <row r="58" spans="2:7" s="10" customFormat="1" ht="18" customHeight="1" thickBot="1" x14ac:dyDescent="0.3">
      <c r="B58" s="109"/>
      <c r="C58" s="110"/>
      <c r="D58" s="110"/>
      <c r="E58" s="11" t="s">
        <v>2</v>
      </c>
      <c r="F58" s="11" t="s">
        <v>3</v>
      </c>
      <c r="G58" s="11" t="s">
        <v>4</v>
      </c>
    </row>
    <row r="59" spans="2:7" s="10" customFormat="1" ht="18" customHeight="1" thickTop="1" x14ac:dyDescent="0.25">
      <c r="B59" s="12" t="s">
        <v>16</v>
      </c>
      <c r="C59" s="13"/>
      <c r="D59" s="13"/>
      <c r="E59" s="32" t="e">
        <f>#REF!</f>
        <v>#REF!</v>
      </c>
      <c r="F59" s="32" t="e">
        <f>#REF!</f>
        <v>#REF!</v>
      </c>
      <c r="G59" s="32" t="e">
        <f>#REF!</f>
        <v>#REF!</v>
      </c>
    </row>
    <row r="60" spans="2:7" s="10" customFormat="1" ht="18" customHeight="1" x14ac:dyDescent="0.25">
      <c r="B60" s="16" t="s">
        <v>11</v>
      </c>
      <c r="C60" s="102" t="s">
        <v>12</v>
      </c>
      <c r="D60" s="103"/>
      <c r="E60" s="33" t="e">
        <f>E59*14%</f>
        <v>#REF!</v>
      </c>
      <c r="F60" s="33" t="e">
        <f>F59*14%</f>
        <v>#REF!</v>
      </c>
      <c r="G60" s="33" t="e">
        <f>G59*14%</f>
        <v>#REF!</v>
      </c>
    </row>
    <row r="61" spans="2:7" s="8" customFormat="1" ht="18" customHeight="1" x14ac:dyDescent="0.25">
      <c r="B61" s="18" t="s">
        <v>5</v>
      </c>
      <c r="C61" s="19"/>
      <c r="D61" s="19" t="s">
        <v>13</v>
      </c>
      <c r="E61" s="34" t="e">
        <f>E59+E60</f>
        <v>#REF!</v>
      </c>
      <c r="F61" s="34" t="e">
        <f>F59+F60</f>
        <v>#REF!</v>
      </c>
      <c r="G61" s="34" t="e">
        <f>G59+G60</f>
        <v>#REF!</v>
      </c>
    </row>
    <row r="62" spans="2:7" s="10" customFormat="1" ht="18" customHeight="1" x14ac:dyDescent="0.25">
      <c r="B62" s="104" t="s">
        <v>14</v>
      </c>
      <c r="C62" s="105"/>
      <c r="D62" s="106"/>
      <c r="E62" s="21" t="e">
        <f>#REF!</f>
        <v>#REF!</v>
      </c>
      <c r="F62" s="21" t="e">
        <f>#REF!</f>
        <v>#REF!</v>
      </c>
      <c r="G62" s="21" t="e">
        <f>#REF!</f>
        <v>#REF!</v>
      </c>
    </row>
    <row r="63" spans="2:7" s="8" customFormat="1" ht="18" customHeight="1" x14ac:dyDescent="0.25">
      <c r="B63" s="22" t="str">
        <f>B61</f>
        <v>Total Direct Cost</v>
      </c>
      <c r="C63" s="23"/>
      <c r="D63" s="23" t="s">
        <v>17</v>
      </c>
      <c r="E63" s="35" t="e">
        <f>E61*E62</f>
        <v>#REF!</v>
      </c>
      <c r="F63" s="35" t="e">
        <f>F61*F62</f>
        <v>#REF!</v>
      </c>
      <c r="G63" s="35" t="e">
        <f>G61*G62</f>
        <v>#REF!</v>
      </c>
    </row>
    <row r="64" spans="2:7" s="8" customFormat="1" ht="18" customHeight="1" x14ac:dyDescent="0.25">
      <c r="B64" s="25" t="s">
        <v>21</v>
      </c>
      <c r="C64" s="26" t="s">
        <v>22</v>
      </c>
      <c r="D64" s="27"/>
      <c r="E64" s="28" t="e">
        <f>E63*#REF!</f>
        <v>#REF!</v>
      </c>
      <c r="F64" s="28" t="e">
        <f>F63*#REF!</f>
        <v>#REF!</v>
      </c>
      <c r="G64" s="28" t="e">
        <f>G63*#REF!</f>
        <v>#REF!</v>
      </c>
    </row>
    <row r="65" spans="2:7" s="8" customFormat="1" ht="18" customHeight="1" thickBot="1" x14ac:dyDescent="0.3">
      <c r="B65" s="29" t="s">
        <v>20</v>
      </c>
      <c r="C65" s="30" t="str">
        <f>B57</f>
        <v>Night Shift Calculation (10 hour shift)</v>
      </c>
      <c r="D65" s="30" t="str">
        <f>D57</f>
        <v>Monday to Sunday</v>
      </c>
      <c r="E65" s="31" t="e">
        <f>SUM(E63:E64)</f>
        <v>#REF!</v>
      </c>
      <c r="F65" s="31" t="e">
        <f>SUM(F63:F64)</f>
        <v>#REF!</v>
      </c>
      <c r="G65" s="31" t="e">
        <f>SUM(G63:G64)</f>
        <v>#REF!</v>
      </c>
    </row>
    <row r="66" spans="2:7" s="8" customFormat="1" ht="18" customHeight="1" thickTop="1" x14ac:dyDescent="0.25">
      <c r="B66" s="43"/>
      <c r="C66" s="44"/>
      <c r="D66" s="44"/>
      <c r="E66" s="45" t="e">
        <f>IF(E61,E61+(E61*#REF!),0)</f>
        <v>#REF!</v>
      </c>
      <c r="F66" s="45" t="e">
        <f>IF(F61,F61+(F61*#REF!),0)</f>
        <v>#REF!</v>
      </c>
      <c r="G66" s="45" t="e">
        <f>IF(G61,G61+(G61*#REF!),0)</f>
        <v>#REF!</v>
      </c>
    </row>
    <row r="67" spans="2:7" ht="18" customHeight="1" thickBot="1" x14ac:dyDescent="0.3">
      <c r="B67" s="10"/>
      <c r="C67" s="10"/>
      <c r="D67" s="10"/>
      <c r="E67" s="15"/>
      <c r="F67" s="15"/>
      <c r="G67" s="15"/>
    </row>
    <row r="68" spans="2:7" ht="18" thickTop="1" x14ac:dyDescent="0.25">
      <c r="B68" s="107" t="s">
        <v>15</v>
      </c>
      <c r="C68" s="108"/>
      <c r="D68" s="120" t="s">
        <v>26</v>
      </c>
      <c r="E68" s="111" t="s">
        <v>1</v>
      </c>
      <c r="F68" s="111"/>
      <c r="G68" s="111"/>
    </row>
    <row r="69" spans="2:7" ht="18" customHeight="1" thickBot="1" x14ac:dyDescent="0.3">
      <c r="B69" s="109"/>
      <c r="C69" s="110"/>
      <c r="D69" s="121"/>
      <c r="E69" s="11" t="s">
        <v>2</v>
      </c>
      <c r="F69" s="11" t="s">
        <v>3</v>
      </c>
      <c r="G69" s="11" t="s">
        <v>4</v>
      </c>
    </row>
    <row r="70" spans="2:7" ht="18" customHeight="1" thickTop="1" x14ac:dyDescent="0.25">
      <c r="B70" s="12" t="s">
        <v>16</v>
      </c>
      <c r="C70" s="13" t="s">
        <v>27</v>
      </c>
      <c r="D70" s="13"/>
      <c r="E70" s="32" t="e">
        <f>SUM(#REF!)</f>
        <v>#REF!</v>
      </c>
      <c r="F70" s="32" t="e">
        <f>SUM(#REF!)</f>
        <v>#REF!</v>
      </c>
      <c r="G70" s="32" t="e">
        <f>SUM(#REF!)</f>
        <v>#REF!</v>
      </c>
    </row>
    <row r="71" spans="2:7" ht="15" collapsed="1" x14ac:dyDescent="0.25">
      <c r="B71" s="16" t="s">
        <v>11</v>
      </c>
      <c r="C71" s="102" t="s">
        <v>12</v>
      </c>
      <c r="D71" s="103"/>
      <c r="E71" s="33" t="e">
        <f>E70*14%</f>
        <v>#REF!</v>
      </c>
      <c r="F71" s="33" t="e">
        <f>F70*14%</f>
        <v>#REF!</v>
      </c>
      <c r="G71" s="33" t="e">
        <f>G70*14%</f>
        <v>#REF!</v>
      </c>
    </row>
    <row r="72" spans="2:7" ht="18.75" customHeight="1" x14ac:dyDescent="0.25">
      <c r="B72" s="18" t="s">
        <v>5</v>
      </c>
      <c r="C72" s="19"/>
      <c r="D72" s="19" t="s">
        <v>13</v>
      </c>
      <c r="E72" s="34" t="e">
        <f>E70+E71</f>
        <v>#REF!</v>
      </c>
      <c r="F72" s="34" t="e">
        <f>F70+F71</f>
        <v>#REF!</v>
      </c>
      <c r="G72" s="34" t="e">
        <f>G70+G71</f>
        <v>#REF!</v>
      </c>
    </row>
    <row r="73" spans="2:7" ht="15" x14ac:dyDescent="0.25">
      <c r="B73" s="104" t="s">
        <v>14</v>
      </c>
      <c r="C73" s="105"/>
      <c r="D73" s="106"/>
      <c r="E73" s="21" t="e">
        <f>#REF!</f>
        <v>#REF!</v>
      </c>
      <c r="F73" s="21" t="e">
        <f>#REF!</f>
        <v>#REF!</v>
      </c>
      <c r="G73" s="21" t="e">
        <f>#REF!</f>
        <v>#REF!</v>
      </c>
    </row>
    <row r="74" spans="2:7" ht="15" x14ac:dyDescent="0.25">
      <c r="B74" s="22" t="str">
        <f>B72</f>
        <v>Total Direct Cost</v>
      </c>
      <c r="C74" s="23"/>
      <c r="D74" s="23" t="s">
        <v>17</v>
      </c>
      <c r="E74" s="35" t="e">
        <f>E72*E73</f>
        <v>#REF!</v>
      </c>
      <c r="F74" s="35" t="e">
        <f>F72*F73</f>
        <v>#REF!</v>
      </c>
      <c r="G74" s="35" t="e">
        <f>G72*G73</f>
        <v>#REF!</v>
      </c>
    </row>
    <row r="75" spans="2:7" ht="15" x14ac:dyDescent="0.25">
      <c r="B75" s="25" t="s">
        <v>21</v>
      </c>
      <c r="C75" s="26" t="s">
        <v>22</v>
      </c>
      <c r="D75" s="27"/>
      <c r="E75" s="28" t="e">
        <f>E74*#REF!</f>
        <v>#REF!</v>
      </c>
      <c r="F75" s="28" t="e">
        <f>F74*#REF!</f>
        <v>#REF!</v>
      </c>
      <c r="G75" s="28" t="e">
        <f>G74*#REF!</f>
        <v>#REF!</v>
      </c>
    </row>
    <row r="76" spans="2:7" ht="15.6" thickBot="1" x14ac:dyDescent="0.3">
      <c r="B76" s="29" t="s">
        <v>20</v>
      </c>
      <c r="C76" s="30" t="str">
        <f>B68</f>
        <v>Night Shift Calculation</v>
      </c>
      <c r="D76" s="30" t="str">
        <f>D68</f>
        <v>Weekends and Public Holidays Only</v>
      </c>
      <c r="E76" s="36" t="e">
        <f>SUM(E74:E75)</f>
        <v>#REF!</v>
      </c>
      <c r="F76" s="36" t="e">
        <f>SUM(F74:F75)</f>
        <v>#REF!</v>
      </c>
      <c r="G76" s="36" t="e">
        <f>SUM(G74:G75)</f>
        <v>#REF!</v>
      </c>
    </row>
    <row r="77" spans="2:7" s="8" customFormat="1" ht="18" customHeight="1" thickTop="1" x14ac:dyDescent="0.25">
      <c r="B77" s="43"/>
      <c r="C77" s="44"/>
      <c r="D77" s="44"/>
      <c r="E77" s="45" t="e">
        <f>IF(E72,E72+(E72*#REF!),0)</f>
        <v>#REF!</v>
      </c>
      <c r="F77" s="45" t="e">
        <f>IF(F72,F72+(F72*#REF!),0)</f>
        <v>#REF!</v>
      </c>
      <c r="G77" s="45" t="e">
        <f>IF(G72,G72+(G72*#REF!),0)</f>
        <v>#REF!</v>
      </c>
    </row>
    <row r="78" spans="2:7" ht="13.8" thickBot="1" x14ac:dyDescent="0.3">
      <c r="B78" s="10"/>
      <c r="C78" s="10"/>
      <c r="D78" s="10"/>
      <c r="E78" s="15"/>
      <c r="F78" s="15"/>
      <c r="G78" s="15"/>
    </row>
    <row r="79" spans="2:7" ht="18" thickTop="1" x14ac:dyDescent="0.25">
      <c r="B79" s="107" t="s">
        <v>7</v>
      </c>
      <c r="C79" s="108"/>
      <c r="D79" s="120" t="str">
        <f>D68</f>
        <v>Weekends and Public Holidays Only</v>
      </c>
      <c r="E79" s="111" t="s">
        <v>1</v>
      </c>
      <c r="F79" s="111"/>
      <c r="G79" s="111"/>
    </row>
    <row r="80" spans="2:7" ht="15.6" thickBot="1" x14ac:dyDescent="0.3">
      <c r="B80" s="109"/>
      <c r="C80" s="110"/>
      <c r="D80" s="121"/>
      <c r="E80" s="11" t="s">
        <v>2</v>
      </c>
      <c r="F80" s="11" t="s">
        <v>3</v>
      </c>
      <c r="G80" s="11" t="s">
        <v>4</v>
      </c>
    </row>
    <row r="81" spans="2:9" ht="15.6" thickTop="1" x14ac:dyDescent="0.25">
      <c r="B81" s="12" t="s">
        <v>9</v>
      </c>
      <c r="C81" s="13" t="s">
        <v>28</v>
      </c>
      <c r="D81" s="13"/>
      <c r="E81" s="14" t="e">
        <f>SUM(#REF!)-#REF!</f>
        <v>#REF!</v>
      </c>
      <c r="F81" s="14" t="e">
        <f>SUM(#REF!)-#REF!</f>
        <v>#REF!</v>
      </c>
      <c r="G81" s="14" t="e">
        <f>SUM(#REF!)-#REF!</f>
        <v>#REF!</v>
      </c>
    </row>
    <row r="82" spans="2:9" ht="15" collapsed="1" x14ac:dyDescent="0.25">
      <c r="B82" s="16" t="s">
        <v>11</v>
      </c>
      <c r="C82" s="102" t="s">
        <v>12</v>
      </c>
      <c r="D82" s="103"/>
      <c r="E82" s="17" t="e">
        <f>E81*14%</f>
        <v>#REF!</v>
      </c>
      <c r="F82" s="17" t="e">
        <f>F81*14%</f>
        <v>#REF!</v>
      </c>
      <c r="G82" s="17" t="e">
        <f>G81*14%</f>
        <v>#REF!</v>
      </c>
    </row>
    <row r="83" spans="2:9" ht="15" x14ac:dyDescent="0.25">
      <c r="B83" s="18" t="str">
        <f>B72</f>
        <v>Total Direct Cost</v>
      </c>
      <c r="C83" s="19" t="str">
        <f>C81</f>
        <v>excluding ordinary time and nightshift</v>
      </c>
      <c r="D83" s="19" t="s">
        <v>13</v>
      </c>
      <c r="E83" s="20" t="e">
        <f>E81+E82</f>
        <v>#REF!</v>
      </c>
      <c r="F83" s="20" t="e">
        <f>F81+F82</f>
        <v>#REF!</v>
      </c>
      <c r="G83" s="20" t="e">
        <f>G81+G82</f>
        <v>#REF!</v>
      </c>
    </row>
    <row r="84" spans="2:9" ht="15" x14ac:dyDescent="0.25">
      <c r="B84" s="104" t="s">
        <v>14</v>
      </c>
      <c r="C84" s="105"/>
      <c r="D84" s="106"/>
      <c r="E84" s="21" t="e">
        <f>#REF!</f>
        <v>#REF!</v>
      </c>
      <c r="F84" s="21" t="e">
        <f>#REF!</f>
        <v>#REF!</v>
      </c>
      <c r="G84" s="21" t="e">
        <f>#REF!</f>
        <v>#REF!</v>
      </c>
    </row>
    <row r="85" spans="2:9" ht="15" x14ac:dyDescent="0.25">
      <c r="B85" s="22" t="str">
        <f>B83</f>
        <v>Total Direct Cost</v>
      </c>
      <c r="C85" s="23" t="str">
        <f>C83</f>
        <v>excluding ordinary time and nightshift</v>
      </c>
      <c r="D85" s="23" t="e">
        <f>#REF!</f>
        <v>#REF!</v>
      </c>
      <c r="E85" s="24" t="e">
        <f>E83*E84</f>
        <v>#REF!</v>
      </c>
      <c r="F85" s="24" t="e">
        <f>F83*F84</f>
        <v>#REF!</v>
      </c>
      <c r="G85" s="24" t="e">
        <f>G83*G84</f>
        <v>#REF!</v>
      </c>
    </row>
    <row r="86" spans="2:9" ht="15" x14ac:dyDescent="0.25">
      <c r="B86" s="25" t="str">
        <f>B75</f>
        <v>Overheads</v>
      </c>
      <c r="C86" s="26" t="str">
        <f>C75</f>
        <v>(please complete your percentage above in E3)</v>
      </c>
      <c r="D86" s="27"/>
      <c r="E86" s="28" t="e">
        <f>E85*#REF!</f>
        <v>#REF!</v>
      </c>
      <c r="F86" s="28" t="e">
        <f>F85*#REF!</f>
        <v>#REF!</v>
      </c>
      <c r="G86" s="28" t="e">
        <f>G85*#REF!</f>
        <v>#REF!</v>
      </c>
    </row>
    <row r="87" spans="2:9" ht="15.6" thickBot="1" x14ac:dyDescent="0.3">
      <c r="B87" s="29" t="s">
        <v>20</v>
      </c>
      <c r="C87" s="30" t="str">
        <f>B79</f>
        <v>Day Shift Calculation</v>
      </c>
      <c r="D87" s="30" t="str">
        <f>D79</f>
        <v>Weekends and Public Holidays Only</v>
      </c>
      <c r="E87" s="31" t="e">
        <f>SUM(E85:E86)</f>
        <v>#REF!</v>
      </c>
      <c r="F87" s="31" t="e">
        <f>SUM(F85:F86)</f>
        <v>#REF!</v>
      </c>
      <c r="G87" s="31" t="e">
        <f>SUM(G85:G86)</f>
        <v>#REF!</v>
      </c>
    </row>
    <row r="88" spans="2:9" s="8" customFormat="1" ht="18" customHeight="1" thickTop="1" x14ac:dyDescent="0.25">
      <c r="B88" s="43"/>
      <c r="C88" s="44"/>
      <c r="D88" s="44"/>
      <c r="E88" s="45" t="e">
        <f>IF(E83,E83+(E83*#REF!),0)</f>
        <v>#REF!</v>
      </c>
      <c r="F88" s="45" t="e">
        <f>IF(F83,F83+(F83*#REF!),0)</f>
        <v>#REF!</v>
      </c>
      <c r="G88" s="45" t="e">
        <f>IF(G83,G83+(G83*#REF!),0)</f>
        <v>#REF!</v>
      </c>
    </row>
    <row r="89" spans="2:9" ht="13.8" thickBot="1" x14ac:dyDescent="0.3">
      <c r="B89" s="10"/>
      <c r="C89" s="10"/>
      <c r="D89" s="10"/>
      <c r="E89" s="15"/>
      <c r="F89" s="15"/>
      <c r="G89" s="15"/>
    </row>
    <row r="90" spans="2:9" ht="16.2" thickTop="1" thickBot="1" x14ac:dyDescent="0.3">
      <c r="B90" s="112" t="s">
        <v>18</v>
      </c>
      <c r="C90" s="112"/>
      <c r="D90" s="113"/>
      <c r="E90" s="118" t="s">
        <v>29</v>
      </c>
      <c r="F90" s="119"/>
      <c r="G90" s="119"/>
    </row>
    <row r="91" spans="2:9" ht="15.6" thickTop="1" x14ac:dyDescent="0.25">
      <c r="B91" s="114"/>
      <c r="C91" s="114"/>
      <c r="D91" s="115"/>
      <c r="E91" s="38" t="e">
        <f>SUM(E30,E41,E74,E85,E8,E19,E52,E63)</f>
        <v>#REF!</v>
      </c>
      <c r="F91" s="38" t="e">
        <f>SUM(F30,F41,F74,F85,F8,F19,F52,F63)</f>
        <v>#REF!</v>
      </c>
      <c r="G91" s="38" t="e">
        <f>SUM(G30,G41,G74,G85,G8,G19,G52,G63)</f>
        <v>#REF!</v>
      </c>
      <c r="I91" s="3" t="e">
        <f>SUM(E91:H91)</f>
        <v>#REF!</v>
      </c>
    </row>
    <row r="92" spans="2:9" ht="15" x14ac:dyDescent="0.25">
      <c r="B92" s="116"/>
      <c r="C92" s="116"/>
      <c r="D92" s="117"/>
      <c r="E92" s="39" t="e">
        <f>E32+E43+E76+E87+E10+E21+E54+E65</f>
        <v>#REF!</v>
      </c>
      <c r="F92" s="39" t="e">
        <f>F32+F43+F76+F87+F10+F21+F54+F65</f>
        <v>#REF!</v>
      </c>
      <c r="G92" s="39" t="e">
        <f>G32+G43+G76+G87+G10+G21+G54+G65</f>
        <v>#REF!</v>
      </c>
      <c r="I92" s="3" t="e">
        <f>SUM(E92:H92)</f>
        <v>#REF!</v>
      </c>
    </row>
    <row r="93" spans="2:9" ht="13.2" thickBot="1" x14ac:dyDescent="0.3">
      <c r="E93" s="40" t="e">
        <f>E29+E40+E73+E84+E7+E18+E62+E51</f>
        <v>#REF!</v>
      </c>
      <c r="F93" s="40" t="e">
        <f>F29+F40+F73+F84+F7+F18+F62+F51</f>
        <v>#REF!</v>
      </c>
      <c r="G93" s="40" t="e">
        <f>G29+G40+G73+G84+G7+G18+G62+G51</f>
        <v>#REF!</v>
      </c>
      <c r="I93" s="64" t="e">
        <f>I91+('Urban Calculation'!I91*#REF!)</f>
        <v>#REF!</v>
      </c>
    </row>
    <row r="94" spans="2:9" ht="15" thickTop="1" thickBot="1" x14ac:dyDescent="0.3">
      <c r="B94" s="41" t="s">
        <v>19</v>
      </c>
      <c r="C94" s="42"/>
    </row>
    <row r="95" spans="2:9" ht="11.4" hidden="1" thickTop="1" x14ac:dyDescent="0.25"/>
  </sheetData>
  <sheetProtection algorithmName="SHA-512" hashValue="PperJdEpIiPFGaZr9PA1vJLA8uVH94/FmFypecC0/jNdrzQ4FJrTts4M8Wwf/BkxEKBChNMkXDfEecARfIDsag==" saltValue="d99D7bc6WBLdMMGDWCq0HQ==" spinCount="100000" sheet="1" objects="1" scenarios="1" selectLockedCells="1"/>
  <mergeCells count="42">
    <mergeCell ref="B13:C14"/>
    <mergeCell ref="D13:D14"/>
    <mergeCell ref="E13:G13"/>
    <mergeCell ref="B7:D7"/>
    <mergeCell ref="B2:C3"/>
    <mergeCell ref="D2:D3"/>
    <mergeCell ref="E2:G2"/>
    <mergeCell ref="C5:D5"/>
    <mergeCell ref="E35:G35"/>
    <mergeCell ref="C16:D16"/>
    <mergeCell ref="B18:D18"/>
    <mergeCell ref="B24:C25"/>
    <mergeCell ref="D24:D25"/>
    <mergeCell ref="E24:G24"/>
    <mergeCell ref="C27:D27"/>
    <mergeCell ref="B29:D29"/>
    <mergeCell ref="C71:D71"/>
    <mergeCell ref="B73:D73"/>
    <mergeCell ref="B51:D51"/>
    <mergeCell ref="B35:C36"/>
    <mergeCell ref="D35:D36"/>
    <mergeCell ref="C38:D38"/>
    <mergeCell ref="B40:D40"/>
    <mergeCell ref="B68:C69"/>
    <mergeCell ref="D68:D69"/>
    <mergeCell ref="E68:G68"/>
    <mergeCell ref="B46:C47"/>
    <mergeCell ref="D46:D47"/>
    <mergeCell ref="E46:G46"/>
    <mergeCell ref="C49:D49"/>
    <mergeCell ref="B57:C58"/>
    <mergeCell ref="D57:D58"/>
    <mergeCell ref="E57:G57"/>
    <mergeCell ref="C60:D60"/>
    <mergeCell ref="B62:D62"/>
    <mergeCell ref="B90:D92"/>
    <mergeCell ref="E90:G90"/>
    <mergeCell ref="C82:D82"/>
    <mergeCell ref="B84:D84"/>
    <mergeCell ref="B79:C80"/>
    <mergeCell ref="D79:D80"/>
    <mergeCell ref="E79:G79"/>
  </mergeCells>
  <hyperlinks>
    <hyperlink ref="B94" location="Legend!A1" display="Back to Legend" xr:uid="{00000000-0004-0000-0A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landscape" r:id="rId1"/>
  <headerFooter>
    <oddHeader>&amp;F</oddHeader>
    <oddFooter>&amp;L&amp;A&amp;C&amp;B Confidential&amp;B&amp;RPage &amp;P</oddFooter>
  </headerFooter>
  <rowBreaks count="1" manualBreakCount="1">
    <brk id="23" min="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F7ECD-2659-4188-820D-9B6DD2062CB9}">
  <dimension ref="A1:G129"/>
  <sheetViews>
    <sheetView tabSelected="1" zoomScaleNormal="100" zoomScaleSheetLayoutView="100" workbookViewId="0">
      <pane ySplit="2" topLeftCell="A117" activePane="bottomLeft" state="frozen"/>
      <selection pane="bottomLeft" activeCell="A117" sqref="A117:E119"/>
    </sheetView>
  </sheetViews>
  <sheetFormatPr defaultColWidth="11.44140625" defaultRowHeight="13.2" x14ac:dyDescent="0.25"/>
  <cols>
    <col min="1" max="1" width="35.88671875" style="65" customWidth="1"/>
    <col min="2" max="2" width="13.44140625" style="65" customWidth="1"/>
    <col min="3" max="3" width="37.21875" style="65" customWidth="1"/>
    <col min="4" max="4" width="13.21875" style="65" customWidth="1"/>
    <col min="5" max="5" width="16.77734375" style="65" customWidth="1"/>
    <col min="6" max="6" width="18.44140625" style="65" customWidth="1"/>
    <col min="7" max="7" width="17.44140625" style="65" customWidth="1"/>
    <col min="8" max="16384" width="11.44140625" style="65"/>
  </cols>
  <sheetData>
    <row r="1" spans="1:7" ht="15" x14ac:dyDescent="0.25">
      <c r="A1" s="126" t="s">
        <v>80</v>
      </c>
      <c r="B1" s="126"/>
      <c r="C1" s="126"/>
      <c r="D1" s="126"/>
      <c r="E1" s="126"/>
      <c r="F1" s="126"/>
      <c r="G1" s="126"/>
    </row>
    <row r="2" spans="1:7" ht="50.4" x14ac:dyDescent="0.25">
      <c r="A2" s="127" t="s">
        <v>110</v>
      </c>
      <c r="B2" s="127"/>
      <c r="C2" s="127"/>
      <c r="D2" s="72" t="s">
        <v>75</v>
      </c>
      <c r="E2" s="73" t="s">
        <v>83</v>
      </c>
      <c r="F2" s="73" t="s">
        <v>94</v>
      </c>
      <c r="G2" s="73" t="s">
        <v>96</v>
      </c>
    </row>
    <row r="3" spans="1:7" ht="26.25" customHeight="1" x14ac:dyDescent="0.25">
      <c r="A3" s="128" t="s">
        <v>76</v>
      </c>
      <c r="B3" s="129"/>
      <c r="C3" s="130"/>
      <c r="D3" s="77">
        <f>SUM(D4:D20)</f>
        <v>27</v>
      </c>
      <c r="E3" s="78"/>
      <c r="F3" s="78"/>
      <c r="G3" s="79"/>
    </row>
    <row r="4" spans="1:7" x14ac:dyDescent="0.25">
      <c r="A4" s="71" t="s">
        <v>84</v>
      </c>
      <c r="B4" s="66" t="s">
        <v>9</v>
      </c>
      <c r="C4" s="66" t="s">
        <v>74</v>
      </c>
      <c r="D4" s="67">
        <v>1</v>
      </c>
      <c r="E4" s="82"/>
      <c r="F4" s="82"/>
      <c r="G4" s="74">
        <f>D4*F4*12</f>
        <v>0</v>
      </c>
    </row>
    <row r="5" spans="1:7" x14ac:dyDescent="0.25">
      <c r="A5" s="71" t="s">
        <v>85</v>
      </c>
      <c r="B5" s="66" t="s">
        <v>9</v>
      </c>
      <c r="C5" s="66" t="s">
        <v>74</v>
      </c>
      <c r="D5" s="76">
        <v>2</v>
      </c>
      <c r="E5" s="82"/>
      <c r="F5" s="82"/>
      <c r="G5" s="74">
        <f>D5*F5*12</f>
        <v>0</v>
      </c>
    </row>
    <row r="6" spans="1:7" x14ac:dyDescent="0.25">
      <c r="A6" s="71" t="s">
        <v>106</v>
      </c>
      <c r="B6" s="66" t="s">
        <v>9</v>
      </c>
      <c r="C6" s="66" t="s">
        <v>74</v>
      </c>
      <c r="D6" s="88"/>
      <c r="E6" s="89"/>
      <c r="F6" s="89"/>
      <c r="G6" s="90">
        <f t="shared" ref="G6:G17" si="0">D6*F6*12</f>
        <v>0</v>
      </c>
    </row>
    <row r="7" spans="1:7" x14ac:dyDescent="0.25">
      <c r="A7" s="71" t="s">
        <v>86</v>
      </c>
      <c r="B7" s="66" t="s">
        <v>9</v>
      </c>
      <c r="C7" s="66" t="s">
        <v>74</v>
      </c>
      <c r="D7" s="76">
        <v>2</v>
      </c>
      <c r="E7" s="82"/>
      <c r="F7" s="82"/>
      <c r="G7" s="74">
        <f>D7*F7*12</f>
        <v>0</v>
      </c>
    </row>
    <row r="8" spans="1:7" x14ac:dyDescent="0.25">
      <c r="A8" s="66" t="s">
        <v>87</v>
      </c>
      <c r="B8" s="66" t="s">
        <v>9</v>
      </c>
      <c r="C8" s="66" t="s">
        <v>74</v>
      </c>
      <c r="D8" s="76">
        <v>2</v>
      </c>
      <c r="E8" s="82"/>
      <c r="F8" s="82"/>
      <c r="G8" s="74">
        <f>D8*F8*12</f>
        <v>0</v>
      </c>
    </row>
    <row r="9" spans="1:7" x14ac:dyDescent="0.25">
      <c r="A9" s="66" t="s">
        <v>88</v>
      </c>
      <c r="B9" s="66" t="s">
        <v>9</v>
      </c>
      <c r="C9" s="66" t="s">
        <v>74</v>
      </c>
      <c r="D9" s="76">
        <v>2</v>
      </c>
      <c r="E9" s="82"/>
      <c r="F9" s="82"/>
      <c r="G9" s="74">
        <f>D9*F9*12</f>
        <v>0</v>
      </c>
    </row>
    <row r="10" spans="1:7" x14ac:dyDescent="0.25">
      <c r="A10" s="66" t="s">
        <v>89</v>
      </c>
      <c r="B10" s="66" t="s">
        <v>9</v>
      </c>
      <c r="C10" s="66" t="s">
        <v>74</v>
      </c>
      <c r="D10" s="88"/>
      <c r="E10" s="89"/>
      <c r="F10" s="89"/>
      <c r="G10" s="90">
        <f t="shared" si="0"/>
        <v>0</v>
      </c>
    </row>
    <row r="11" spans="1:7" x14ac:dyDescent="0.25">
      <c r="A11" s="66" t="s">
        <v>90</v>
      </c>
      <c r="B11" s="66" t="s">
        <v>9</v>
      </c>
      <c r="C11" s="66" t="s">
        <v>74</v>
      </c>
      <c r="D11" s="76">
        <v>2</v>
      </c>
      <c r="E11" s="82"/>
      <c r="F11" s="82"/>
      <c r="G11" s="74">
        <f>D11*F11*12</f>
        <v>0</v>
      </c>
    </row>
    <row r="12" spans="1:7" x14ac:dyDescent="0.25">
      <c r="A12" s="66" t="s">
        <v>105</v>
      </c>
      <c r="B12" s="66" t="s">
        <v>9</v>
      </c>
      <c r="C12" s="66" t="s">
        <v>74</v>
      </c>
      <c r="D12" s="88"/>
      <c r="E12" s="89"/>
      <c r="F12" s="89"/>
      <c r="G12" s="90">
        <f t="shared" si="0"/>
        <v>0</v>
      </c>
    </row>
    <row r="13" spans="1:7" x14ac:dyDescent="0.25">
      <c r="A13" s="66" t="s">
        <v>104</v>
      </c>
      <c r="B13" s="66" t="s">
        <v>9</v>
      </c>
      <c r="C13" s="66" t="s">
        <v>74</v>
      </c>
      <c r="D13" s="76">
        <v>2</v>
      </c>
      <c r="E13" s="82"/>
      <c r="F13" s="82"/>
      <c r="G13" s="74">
        <f>D13*F13*12</f>
        <v>0</v>
      </c>
    </row>
    <row r="14" spans="1:7" x14ac:dyDescent="0.25">
      <c r="A14" s="66" t="s">
        <v>91</v>
      </c>
      <c r="B14" s="66" t="s">
        <v>9</v>
      </c>
      <c r="C14" s="70" t="s">
        <v>73</v>
      </c>
      <c r="D14" s="76">
        <v>4</v>
      </c>
      <c r="E14" s="82"/>
      <c r="F14" s="82"/>
      <c r="G14" s="74">
        <f>D14*F14*12</f>
        <v>0</v>
      </c>
    </row>
    <row r="15" spans="1:7" x14ac:dyDescent="0.25">
      <c r="A15" s="66" t="s">
        <v>91</v>
      </c>
      <c r="B15" s="66" t="s">
        <v>16</v>
      </c>
      <c r="C15" s="70" t="s">
        <v>72</v>
      </c>
      <c r="D15" s="76">
        <v>2</v>
      </c>
      <c r="E15" s="82"/>
      <c r="F15" s="82"/>
      <c r="G15" s="74">
        <f>D15*F15*12</f>
        <v>0</v>
      </c>
    </row>
    <row r="16" spans="1:7" x14ac:dyDescent="0.25">
      <c r="A16" s="66" t="s">
        <v>107</v>
      </c>
      <c r="B16" s="66" t="s">
        <v>9</v>
      </c>
      <c r="C16" s="66" t="s">
        <v>74</v>
      </c>
      <c r="D16" s="76">
        <v>7</v>
      </c>
      <c r="E16" s="82"/>
      <c r="F16" s="82"/>
      <c r="G16" s="74">
        <f>D16*F16*12</f>
        <v>0</v>
      </c>
    </row>
    <row r="17" spans="1:7" x14ac:dyDescent="0.25">
      <c r="A17" s="66" t="s">
        <v>107</v>
      </c>
      <c r="B17" s="66" t="s">
        <v>9</v>
      </c>
      <c r="C17" s="66" t="s">
        <v>74</v>
      </c>
      <c r="D17" s="88"/>
      <c r="E17" s="89"/>
      <c r="F17" s="89"/>
      <c r="G17" s="90">
        <f t="shared" si="0"/>
        <v>0</v>
      </c>
    </row>
    <row r="18" spans="1:7" ht="15" x14ac:dyDescent="0.25">
      <c r="A18" s="128" t="s">
        <v>77</v>
      </c>
      <c r="B18" s="129"/>
      <c r="C18" s="130"/>
      <c r="D18" s="69"/>
      <c r="E18" s="69"/>
      <c r="F18" s="75"/>
      <c r="G18" s="81"/>
    </row>
    <row r="19" spans="1:7" x14ac:dyDescent="0.25">
      <c r="A19" s="66" t="s">
        <v>92</v>
      </c>
      <c r="B19" s="66" t="s">
        <v>9</v>
      </c>
      <c r="C19" s="66" t="s">
        <v>74</v>
      </c>
      <c r="D19" s="91"/>
      <c r="E19" s="89"/>
      <c r="F19" s="89"/>
      <c r="G19" s="90">
        <f t="shared" ref="G19" si="1">D19*F19*12</f>
        <v>0</v>
      </c>
    </row>
    <row r="20" spans="1:7" ht="26.55" customHeight="1" x14ac:dyDescent="0.25">
      <c r="A20" s="66" t="s">
        <v>93</v>
      </c>
      <c r="B20" s="66" t="s">
        <v>9</v>
      </c>
      <c r="C20" s="66" t="s">
        <v>74</v>
      </c>
      <c r="D20" s="76">
        <v>1</v>
      </c>
      <c r="E20" s="82"/>
      <c r="F20" s="82"/>
      <c r="G20" s="74">
        <f>D20*F20*12</f>
        <v>0</v>
      </c>
    </row>
    <row r="21" spans="1:7" ht="50.4" x14ac:dyDescent="0.25">
      <c r="A21" s="128" t="s">
        <v>78</v>
      </c>
      <c r="B21" s="129"/>
      <c r="C21" s="130"/>
      <c r="D21" s="77"/>
      <c r="E21" s="78"/>
      <c r="F21" s="73" t="s">
        <v>95</v>
      </c>
      <c r="G21" s="73" t="s">
        <v>96</v>
      </c>
    </row>
    <row r="22" spans="1:7" ht="21.75" customHeight="1" x14ac:dyDescent="0.25">
      <c r="A22" s="71" t="s">
        <v>84</v>
      </c>
      <c r="B22" s="66" t="s">
        <v>79</v>
      </c>
      <c r="C22" s="66"/>
      <c r="D22" s="80"/>
      <c r="E22" s="80"/>
      <c r="F22" s="82"/>
      <c r="G22" s="74">
        <f>F22*12</f>
        <v>0</v>
      </c>
    </row>
    <row r="23" spans="1:7" x14ac:dyDescent="0.25">
      <c r="A23" s="71" t="s">
        <v>85</v>
      </c>
      <c r="B23" s="66" t="s">
        <v>79</v>
      </c>
      <c r="C23" s="66"/>
      <c r="D23" s="80"/>
      <c r="E23" s="80"/>
      <c r="F23" s="82"/>
      <c r="G23" s="74">
        <f>F23*12</f>
        <v>0</v>
      </c>
    </row>
    <row r="24" spans="1:7" ht="20.25" customHeight="1" x14ac:dyDescent="0.25">
      <c r="A24" s="71" t="s">
        <v>109</v>
      </c>
      <c r="B24" s="66" t="s">
        <v>79</v>
      </c>
      <c r="C24" s="66"/>
      <c r="D24" s="80"/>
      <c r="E24" s="80"/>
      <c r="F24" s="82"/>
      <c r="G24" s="74">
        <f>F24*12</f>
        <v>0</v>
      </c>
    </row>
    <row r="25" spans="1:7" ht="18.75" customHeight="1" x14ac:dyDescent="0.25">
      <c r="A25" s="71" t="s">
        <v>86</v>
      </c>
      <c r="B25" s="66" t="s">
        <v>79</v>
      </c>
      <c r="C25" s="66"/>
      <c r="D25" s="80"/>
      <c r="E25" s="80"/>
      <c r="F25" s="82"/>
      <c r="G25" s="74">
        <f t="shared" ref="G25:G34" si="2">F25*12</f>
        <v>0</v>
      </c>
    </row>
    <row r="26" spans="1:7" ht="18.75" customHeight="1" x14ac:dyDescent="0.25">
      <c r="A26" s="66" t="s">
        <v>87</v>
      </c>
      <c r="B26" s="66" t="s">
        <v>79</v>
      </c>
      <c r="C26" s="66"/>
      <c r="D26" s="80"/>
      <c r="E26" s="80"/>
      <c r="F26" s="82"/>
      <c r="G26" s="74">
        <f t="shared" ref="G26:G32" si="3">F26*12</f>
        <v>0</v>
      </c>
    </row>
    <row r="27" spans="1:7" ht="18.75" customHeight="1" x14ac:dyDescent="0.25">
      <c r="A27" s="66" t="s">
        <v>88</v>
      </c>
      <c r="B27" s="66" t="s">
        <v>79</v>
      </c>
      <c r="C27" s="66"/>
      <c r="D27" s="80"/>
      <c r="E27" s="80"/>
      <c r="F27" s="82"/>
      <c r="G27" s="74">
        <f t="shared" si="3"/>
        <v>0</v>
      </c>
    </row>
    <row r="28" spans="1:7" ht="18.75" customHeight="1" x14ac:dyDescent="0.25">
      <c r="A28" s="66" t="s">
        <v>89</v>
      </c>
      <c r="B28" s="66" t="s">
        <v>79</v>
      </c>
      <c r="C28" s="66"/>
      <c r="D28" s="80"/>
      <c r="E28" s="80"/>
      <c r="F28" s="82"/>
      <c r="G28" s="74">
        <f t="shared" si="3"/>
        <v>0</v>
      </c>
    </row>
    <row r="29" spans="1:7" ht="21.75" customHeight="1" x14ac:dyDescent="0.25">
      <c r="A29" s="66" t="s">
        <v>90</v>
      </c>
      <c r="B29" s="66" t="s">
        <v>79</v>
      </c>
      <c r="C29" s="66"/>
      <c r="D29" s="80"/>
      <c r="E29" s="80"/>
      <c r="F29" s="82"/>
      <c r="G29" s="74">
        <f t="shared" si="3"/>
        <v>0</v>
      </c>
    </row>
    <row r="30" spans="1:7" ht="21.75" customHeight="1" x14ac:dyDescent="0.25">
      <c r="A30" s="66" t="s">
        <v>105</v>
      </c>
      <c r="B30" s="66" t="s">
        <v>79</v>
      </c>
      <c r="C30" s="66"/>
      <c r="D30" s="80"/>
      <c r="E30" s="80"/>
      <c r="F30" s="82"/>
      <c r="G30" s="74">
        <f t="shared" si="3"/>
        <v>0</v>
      </c>
    </row>
    <row r="31" spans="1:7" x14ac:dyDescent="0.25">
      <c r="A31" s="66" t="s">
        <v>104</v>
      </c>
      <c r="B31" s="66" t="s">
        <v>79</v>
      </c>
      <c r="C31" s="66"/>
      <c r="D31" s="80"/>
      <c r="E31" s="80"/>
      <c r="F31" s="82"/>
      <c r="G31" s="74">
        <f t="shared" si="3"/>
        <v>0</v>
      </c>
    </row>
    <row r="32" spans="1:7" x14ac:dyDescent="0.25">
      <c r="A32" s="66" t="s">
        <v>91</v>
      </c>
      <c r="B32" s="66" t="s">
        <v>79</v>
      </c>
      <c r="C32" s="66"/>
      <c r="D32" s="80"/>
      <c r="E32" s="80"/>
      <c r="F32" s="82"/>
      <c r="G32" s="74">
        <f t="shared" si="3"/>
        <v>0</v>
      </c>
    </row>
    <row r="33" spans="1:7" ht="15" x14ac:dyDescent="0.25">
      <c r="A33" s="123" t="s">
        <v>81</v>
      </c>
      <c r="B33" s="124"/>
      <c r="C33" s="125"/>
      <c r="G33" s="74"/>
    </row>
    <row r="34" spans="1:7" x14ac:dyDescent="0.25">
      <c r="A34" s="68" t="s">
        <v>110</v>
      </c>
      <c r="B34" s="66" t="s">
        <v>79</v>
      </c>
      <c r="C34" s="68"/>
      <c r="D34" s="80"/>
      <c r="E34" s="80"/>
      <c r="F34" s="82"/>
      <c r="G34" s="74">
        <f t="shared" si="2"/>
        <v>0</v>
      </c>
    </row>
    <row r="36" spans="1:7" ht="15.6" thickBot="1" x14ac:dyDescent="0.3">
      <c r="A36" s="123" t="s">
        <v>82</v>
      </c>
      <c r="B36" s="124"/>
      <c r="C36" s="125"/>
      <c r="D36" s="83"/>
      <c r="E36" s="83"/>
      <c r="F36" s="84">
        <f>SUM(F4:F34)</f>
        <v>0</v>
      </c>
      <c r="G36" s="84">
        <f>SUM(G4:G34)</f>
        <v>0</v>
      </c>
    </row>
    <row r="37" spans="1:7" ht="13.8" thickTop="1" x14ac:dyDescent="0.25"/>
    <row r="38" spans="1:7" ht="15" x14ac:dyDescent="0.25">
      <c r="A38" s="126" t="s">
        <v>97</v>
      </c>
      <c r="B38" s="126"/>
      <c r="C38" s="126"/>
      <c r="D38" s="126"/>
      <c r="E38" s="126"/>
      <c r="F38" s="126"/>
      <c r="G38" s="126"/>
    </row>
    <row r="39" spans="1:7" ht="50.4" x14ac:dyDescent="0.25">
      <c r="A39" s="127" t="s">
        <v>110</v>
      </c>
      <c r="B39" s="127"/>
      <c r="C39" s="127"/>
      <c r="D39" s="72" t="s">
        <v>75</v>
      </c>
      <c r="E39" s="73" t="s">
        <v>83</v>
      </c>
      <c r="F39" s="73" t="s">
        <v>94</v>
      </c>
      <c r="G39" s="73" t="s">
        <v>96</v>
      </c>
    </row>
    <row r="40" spans="1:7" ht="15" customHeight="1" x14ac:dyDescent="0.25">
      <c r="A40" s="128" t="s">
        <v>76</v>
      </c>
      <c r="B40" s="129"/>
      <c r="C40" s="130"/>
      <c r="D40" s="77">
        <f>SUM(D41:D57)</f>
        <v>27</v>
      </c>
      <c r="E40" s="78"/>
      <c r="F40" s="78"/>
      <c r="G40" s="79"/>
    </row>
    <row r="41" spans="1:7" x14ac:dyDescent="0.25">
      <c r="A41" s="71" t="s">
        <v>84</v>
      </c>
      <c r="B41" s="66" t="s">
        <v>9</v>
      </c>
      <c r="C41" s="66" t="s">
        <v>74</v>
      </c>
      <c r="D41" s="67">
        <v>1</v>
      </c>
      <c r="E41" s="82"/>
      <c r="F41" s="82"/>
      <c r="G41" s="74">
        <f>D41*F41*12</f>
        <v>0</v>
      </c>
    </row>
    <row r="42" spans="1:7" x14ac:dyDescent="0.25">
      <c r="A42" s="71" t="s">
        <v>85</v>
      </c>
      <c r="B42" s="66" t="s">
        <v>9</v>
      </c>
      <c r="C42" s="66" t="s">
        <v>74</v>
      </c>
      <c r="D42" s="76">
        <v>2</v>
      </c>
      <c r="E42" s="82"/>
      <c r="F42" s="82"/>
      <c r="G42" s="74">
        <f>D42*F42*12</f>
        <v>0</v>
      </c>
    </row>
    <row r="43" spans="1:7" x14ac:dyDescent="0.25">
      <c r="A43" s="71" t="s">
        <v>106</v>
      </c>
      <c r="B43" s="66" t="s">
        <v>9</v>
      </c>
      <c r="C43" s="66" t="s">
        <v>74</v>
      </c>
      <c r="D43" s="88"/>
      <c r="E43" s="89"/>
      <c r="F43" s="89"/>
      <c r="G43" s="90">
        <f t="shared" ref="G43:G52" si="4">D43*F43*12</f>
        <v>0</v>
      </c>
    </row>
    <row r="44" spans="1:7" x14ac:dyDescent="0.25">
      <c r="A44" s="71" t="s">
        <v>86</v>
      </c>
      <c r="B44" s="66" t="s">
        <v>9</v>
      </c>
      <c r="C44" s="66" t="s">
        <v>74</v>
      </c>
      <c r="D44" s="76">
        <v>2</v>
      </c>
      <c r="E44" s="82"/>
      <c r="F44" s="82"/>
      <c r="G44" s="74">
        <f>D44*F44*12</f>
        <v>0</v>
      </c>
    </row>
    <row r="45" spans="1:7" x14ac:dyDescent="0.25">
      <c r="A45" s="66" t="s">
        <v>87</v>
      </c>
      <c r="B45" s="66" t="s">
        <v>9</v>
      </c>
      <c r="C45" s="66" t="s">
        <v>74</v>
      </c>
      <c r="D45" s="76">
        <v>2</v>
      </c>
      <c r="E45" s="82"/>
      <c r="F45" s="82"/>
      <c r="G45" s="74">
        <f>D45*F45*12</f>
        <v>0</v>
      </c>
    </row>
    <row r="46" spans="1:7" x14ac:dyDescent="0.25">
      <c r="A46" s="66" t="s">
        <v>88</v>
      </c>
      <c r="B46" s="66" t="s">
        <v>9</v>
      </c>
      <c r="C46" s="66" t="s">
        <v>74</v>
      </c>
      <c r="D46" s="76">
        <v>2</v>
      </c>
      <c r="E46" s="82"/>
      <c r="F46" s="82"/>
      <c r="G46" s="74">
        <f t="shared" si="4"/>
        <v>0</v>
      </c>
    </row>
    <row r="47" spans="1:7" x14ac:dyDescent="0.25">
      <c r="A47" s="66" t="s">
        <v>89</v>
      </c>
      <c r="B47" s="66" t="s">
        <v>9</v>
      </c>
      <c r="C47" s="66" t="s">
        <v>74</v>
      </c>
      <c r="D47" s="88"/>
      <c r="E47" s="89"/>
      <c r="F47" s="89"/>
      <c r="G47" s="90">
        <f t="shared" si="4"/>
        <v>0</v>
      </c>
    </row>
    <row r="48" spans="1:7" x14ac:dyDescent="0.25">
      <c r="A48" s="66" t="s">
        <v>90</v>
      </c>
      <c r="B48" s="66" t="s">
        <v>9</v>
      </c>
      <c r="C48" s="66" t="s">
        <v>74</v>
      </c>
      <c r="D48" s="76">
        <v>2</v>
      </c>
      <c r="E48" s="82"/>
      <c r="F48" s="82"/>
      <c r="G48" s="74">
        <f t="shared" si="4"/>
        <v>0</v>
      </c>
    </row>
    <row r="49" spans="1:7" x14ac:dyDescent="0.25">
      <c r="A49" s="66" t="s">
        <v>105</v>
      </c>
      <c r="B49" s="66" t="s">
        <v>9</v>
      </c>
      <c r="C49" s="66" t="s">
        <v>74</v>
      </c>
      <c r="D49" s="88"/>
      <c r="E49" s="89"/>
      <c r="F49" s="89"/>
      <c r="G49" s="90">
        <f t="shared" si="4"/>
        <v>0</v>
      </c>
    </row>
    <row r="50" spans="1:7" x14ac:dyDescent="0.25">
      <c r="A50" s="66" t="s">
        <v>104</v>
      </c>
      <c r="B50" s="66" t="s">
        <v>9</v>
      </c>
      <c r="C50" s="66" t="s">
        <v>74</v>
      </c>
      <c r="D50" s="76">
        <v>2</v>
      </c>
      <c r="E50" s="82"/>
      <c r="F50" s="82"/>
      <c r="G50" s="74">
        <f t="shared" si="4"/>
        <v>0</v>
      </c>
    </row>
    <row r="51" spans="1:7" x14ac:dyDescent="0.25">
      <c r="A51" s="66" t="s">
        <v>91</v>
      </c>
      <c r="B51" s="66" t="s">
        <v>9</v>
      </c>
      <c r="C51" s="70" t="s">
        <v>73</v>
      </c>
      <c r="D51" s="76">
        <v>4</v>
      </c>
      <c r="E51" s="82"/>
      <c r="F51" s="82"/>
      <c r="G51" s="74">
        <f t="shared" si="4"/>
        <v>0</v>
      </c>
    </row>
    <row r="52" spans="1:7" x14ac:dyDescent="0.25">
      <c r="A52" s="66" t="s">
        <v>91</v>
      </c>
      <c r="B52" s="66" t="s">
        <v>16</v>
      </c>
      <c r="C52" s="70" t="s">
        <v>72</v>
      </c>
      <c r="D52" s="76">
        <v>2</v>
      </c>
      <c r="E52" s="82"/>
      <c r="F52" s="82"/>
      <c r="G52" s="74">
        <f t="shared" si="4"/>
        <v>0</v>
      </c>
    </row>
    <row r="53" spans="1:7" x14ac:dyDescent="0.25">
      <c r="A53" s="66" t="s">
        <v>107</v>
      </c>
      <c r="B53" s="66" t="s">
        <v>9</v>
      </c>
      <c r="C53" s="66" t="s">
        <v>74</v>
      </c>
      <c r="D53" s="76">
        <v>7</v>
      </c>
      <c r="E53" s="82"/>
      <c r="F53" s="82"/>
      <c r="G53" s="74">
        <f t="shared" ref="G53:G54" si="5">D53*F53*12</f>
        <v>0</v>
      </c>
    </row>
    <row r="54" spans="1:7" ht="15" customHeight="1" x14ac:dyDescent="0.25">
      <c r="A54" s="66" t="s">
        <v>107</v>
      </c>
      <c r="B54" s="66" t="s">
        <v>9</v>
      </c>
      <c r="C54" s="66" t="s">
        <v>74</v>
      </c>
      <c r="D54" s="88"/>
      <c r="E54" s="89"/>
      <c r="F54" s="89"/>
      <c r="G54" s="90">
        <f t="shared" si="5"/>
        <v>0</v>
      </c>
    </row>
    <row r="55" spans="1:7" ht="15" x14ac:dyDescent="0.25">
      <c r="A55" s="128" t="s">
        <v>77</v>
      </c>
      <c r="B55" s="129"/>
      <c r="C55" s="130"/>
      <c r="D55" s="69"/>
      <c r="E55" s="69"/>
      <c r="F55" s="75"/>
      <c r="G55" s="81"/>
    </row>
    <row r="56" spans="1:7" x14ac:dyDescent="0.25">
      <c r="A56" s="66" t="s">
        <v>92</v>
      </c>
      <c r="B56" s="66" t="s">
        <v>9</v>
      </c>
      <c r="C56" s="66" t="s">
        <v>74</v>
      </c>
      <c r="D56" s="91"/>
      <c r="E56" s="89"/>
      <c r="F56" s="89"/>
      <c r="G56" s="90">
        <f t="shared" ref="G56:G57" si="6">D56*F56*12</f>
        <v>0</v>
      </c>
    </row>
    <row r="57" spans="1:7" x14ac:dyDescent="0.25">
      <c r="A57" s="66" t="s">
        <v>93</v>
      </c>
      <c r="B57" s="66" t="s">
        <v>9</v>
      </c>
      <c r="C57" s="66" t="s">
        <v>74</v>
      </c>
      <c r="D57" s="76">
        <v>1</v>
      </c>
      <c r="E57" s="82"/>
      <c r="F57" s="82"/>
      <c r="G57" s="74">
        <f t="shared" si="6"/>
        <v>0</v>
      </c>
    </row>
    <row r="58" spans="1:7" ht="50.4" x14ac:dyDescent="0.25">
      <c r="A58" s="128" t="s">
        <v>78</v>
      </c>
      <c r="B58" s="129"/>
      <c r="C58" s="130"/>
      <c r="D58" s="77"/>
      <c r="E58" s="78"/>
      <c r="F58" s="73" t="s">
        <v>95</v>
      </c>
      <c r="G58" s="73" t="s">
        <v>96</v>
      </c>
    </row>
    <row r="59" spans="1:7" x14ac:dyDescent="0.25">
      <c r="A59" s="71" t="s">
        <v>84</v>
      </c>
      <c r="B59" s="66" t="s">
        <v>79</v>
      </c>
      <c r="C59" s="66"/>
      <c r="D59" s="80"/>
      <c r="E59" s="80"/>
      <c r="F59" s="82"/>
      <c r="G59" s="74">
        <f>F59*12</f>
        <v>0</v>
      </c>
    </row>
    <row r="60" spans="1:7" x14ac:dyDescent="0.25">
      <c r="A60" s="71" t="s">
        <v>85</v>
      </c>
      <c r="B60" s="66" t="s">
        <v>79</v>
      </c>
      <c r="C60" s="66"/>
      <c r="D60" s="80"/>
      <c r="E60" s="80"/>
      <c r="F60" s="82"/>
      <c r="G60" s="74">
        <f t="shared" ref="G60:G69" si="7">F60*12</f>
        <v>0</v>
      </c>
    </row>
    <row r="61" spans="1:7" x14ac:dyDescent="0.25">
      <c r="A61" s="71" t="s">
        <v>108</v>
      </c>
      <c r="B61" s="66" t="s">
        <v>79</v>
      </c>
      <c r="C61" s="66"/>
      <c r="D61" s="80"/>
      <c r="E61" s="80"/>
      <c r="F61" s="82"/>
      <c r="G61" s="74">
        <f t="shared" si="7"/>
        <v>0</v>
      </c>
    </row>
    <row r="62" spans="1:7" x14ac:dyDescent="0.25">
      <c r="A62" s="71" t="s">
        <v>86</v>
      </c>
      <c r="B62" s="66" t="s">
        <v>79</v>
      </c>
      <c r="C62" s="66"/>
      <c r="D62" s="80"/>
      <c r="E62" s="80"/>
      <c r="F62" s="82"/>
      <c r="G62" s="74">
        <f t="shared" si="7"/>
        <v>0</v>
      </c>
    </row>
    <row r="63" spans="1:7" x14ac:dyDescent="0.25">
      <c r="A63" s="66" t="s">
        <v>87</v>
      </c>
      <c r="B63" s="66" t="s">
        <v>79</v>
      </c>
      <c r="C63" s="66"/>
      <c r="D63" s="80"/>
      <c r="E63" s="80"/>
      <c r="F63" s="82"/>
      <c r="G63" s="74">
        <f t="shared" si="7"/>
        <v>0</v>
      </c>
    </row>
    <row r="64" spans="1:7" x14ac:dyDescent="0.25">
      <c r="A64" s="66" t="s">
        <v>88</v>
      </c>
      <c r="B64" s="66" t="s">
        <v>79</v>
      </c>
      <c r="C64" s="66"/>
      <c r="D64" s="80"/>
      <c r="E64" s="80"/>
      <c r="F64" s="82"/>
      <c r="G64" s="74">
        <f t="shared" si="7"/>
        <v>0</v>
      </c>
    </row>
    <row r="65" spans="1:7" x14ac:dyDescent="0.25">
      <c r="A65" s="66" t="s">
        <v>89</v>
      </c>
      <c r="B65" s="66" t="s">
        <v>79</v>
      </c>
      <c r="C65" s="66"/>
      <c r="D65" s="80"/>
      <c r="E65" s="80"/>
      <c r="F65" s="82"/>
      <c r="G65" s="74">
        <f t="shared" si="7"/>
        <v>0</v>
      </c>
    </row>
    <row r="66" spans="1:7" x14ac:dyDescent="0.25">
      <c r="A66" s="66" t="s">
        <v>90</v>
      </c>
      <c r="B66" s="66" t="s">
        <v>79</v>
      </c>
      <c r="C66" s="66"/>
      <c r="D66" s="80"/>
      <c r="E66" s="80"/>
      <c r="F66" s="82"/>
      <c r="G66" s="74">
        <f t="shared" si="7"/>
        <v>0</v>
      </c>
    </row>
    <row r="67" spans="1:7" x14ac:dyDescent="0.25">
      <c r="A67" s="66" t="s">
        <v>105</v>
      </c>
      <c r="B67" s="66" t="s">
        <v>79</v>
      </c>
      <c r="C67" s="66"/>
      <c r="D67" s="80"/>
      <c r="E67" s="80"/>
      <c r="F67" s="82"/>
      <c r="G67" s="74">
        <f t="shared" si="7"/>
        <v>0</v>
      </c>
    </row>
    <row r="68" spans="1:7" x14ac:dyDescent="0.25">
      <c r="A68" s="66" t="s">
        <v>104</v>
      </c>
      <c r="B68" s="66" t="s">
        <v>79</v>
      </c>
      <c r="C68" s="66"/>
      <c r="D68" s="80"/>
      <c r="E68" s="80"/>
      <c r="F68" s="82"/>
      <c r="G68" s="74">
        <f t="shared" si="7"/>
        <v>0</v>
      </c>
    </row>
    <row r="69" spans="1:7" x14ac:dyDescent="0.25">
      <c r="A69" s="66" t="s">
        <v>91</v>
      </c>
      <c r="B69" s="66" t="s">
        <v>79</v>
      </c>
      <c r="C69" s="66"/>
      <c r="D69" s="80"/>
      <c r="E69" s="80"/>
      <c r="F69" s="82"/>
      <c r="G69" s="74">
        <f t="shared" si="7"/>
        <v>0</v>
      </c>
    </row>
    <row r="70" spans="1:7" ht="15" x14ac:dyDescent="0.25">
      <c r="A70" s="123" t="s">
        <v>81</v>
      </c>
      <c r="B70" s="124"/>
      <c r="C70" s="125"/>
      <c r="F70" s="94"/>
      <c r="G70" s="74"/>
    </row>
    <row r="71" spans="1:7" x14ac:dyDescent="0.25">
      <c r="A71" s="68" t="s">
        <v>111</v>
      </c>
      <c r="B71" s="66" t="s">
        <v>79</v>
      </c>
      <c r="C71" s="68"/>
      <c r="D71" s="80"/>
      <c r="E71" s="80"/>
      <c r="F71" s="82"/>
      <c r="G71" s="74">
        <f>F71*12</f>
        <v>0</v>
      </c>
    </row>
    <row r="72" spans="1:7" x14ac:dyDescent="0.25">
      <c r="G72" s="74"/>
    </row>
    <row r="73" spans="1:7" ht="15.6" thickBot="1" x14ac:dyDescent="0.3">
      <c r="A73" s="123" t="s">
        <v>82</v>
      </c>
      <c r="B73" s="124"/>
      <c r="C73" s="125"/>
      <c r="D73" s="83"/>
      <c r="E73" s="83"/>
      <c r="F73" s="95">
        <f>SUM(F41:F71)</f>
        <v>0</v>
      </c>
      <c r="G73" s="74">
        <f>SUM(G41:G71)</f>
        <v>0</v>
      </c>
    </row>
    <row r="74" spans="1:7" ht="15.6" thickTop="1" x14ac:dyDescent="0.25">
      <c r="A74" s="126" t="s">
        <v>98</v>
      </c>
      <c r="B74" s="126"/>
      <c r="C74" s="126"/>
      <c r="D74" s="126"/>
      <c r="E74" s="126"/>
      <c r="F74" s="126"/>
      <c r="G74" s="126"/>
    </row>
    <row r="75" spans="1:7" ht="50.4" x14ac:dyDescent="0.25">
      <c r="A75" s="127" t="s">
        <v>110</v>
      </c>
      <c r="B75" s="127"/>
      <c r="C75" s="127"/>
      <c r="D75" s="72" t="s">
        <v>75</v>
      </c>
      <c r="E75" s="73" t="s">
        <v>83</v>
      </c>
      <c r="F75" s="73" t="s">
        <v>94</v>
      </c>
      <c r="G75" s="73" t="s">
        <v>113</v>
      </c>
    </row>
    <row r="76" spans="1:7" ht="15" customHeight="1" x14ac:dyDescent="0.25">
      <c r="A76" s="128" t="s">
        <v>76</v>
      </c>
      <c r="B76" s="129"/>
      <c r="C76" s="130"/>
      <c r="D76" s="77">
        <f>SUM(D77:D93)</f>
        <v>27</v>
      </c>
      <c r="E76" s="78"/>
      <c r="F76" s="78"/>
      <c r="G76" s="79"/>
    </row>
    <row r="77" spans="1:7" x14ac:dyDescent="0.25">
      <c r="A77" s="71" t="s">
        <v>84</v>
      </c>
      <c r="B77" s="66" t="s">
        <v>9</v>
      </c>
      <c r="C77" s="66" t="s">
        <v>74</v>
      </c>
      <c r="D77" s="67">
        <v>1</v>
      </c>
      <c r="E77" s="82"/>
      <c r="F77" s="82"/>
      <c r="G77" s="74">
        <f>D77*F77*6</f>
        <v>0</v>
      </c>
    </row>
    <row r="78" spans="1:7" x14ac:dyDescent="0.25">
      <c r="A78" s="71" t="s">
        <v>85</v>
      </c>
      <c r="B78" s="66" t="s">
        <v>9</v>
      </c>
      <c r="C78" s="66" t="s">
        <v>74</v>
      </c>
      <c r="D78" s="76">
        <v>2</v>
      </c>
      <c r="E78" s="82"/>
      <c r="F78" s="82"/>
      <c r="G78" s="74">
        <f>D78*F78*6</f>
        <v>0</v>
      </c>
    </row>
    <row r="79" spans="1:7" x14ac:dyDescent="0.25">
      <c r="A79" s="71" t="s">
        <v>106</v>
      </c>
      <c r="B79" s="66" t="s">
        <v>9</v>
      </c>
      <c r="C79" s="66" t="s">
        <v>74</v>
      </c>
      <c r="D79" s="88"/>
      <c r="E79" s="89"/>
      <c r="F79" s="89"/>
      <c r="G79" s="90">
        <f t="shared" ref="G79:G85" si="8">D79*F79*12</f>
        <v>0</v>
      </c>
    </row>
    <row r="80" spans="1:7" x14ac:dyDescent="0.25">
      <c r="A80" s="71" t="s">
        <v>86</v>
      </c>
      <c r="B80" s="66" t="s">
        <v>9</v>
      </c>
      <c r="C80" s="66" t="s">
        <v>74</v>
      </c>
      <c r="D80" s="76">
        <v>2</v>
      </c>
      <c r="E80" s="82"/>
      <c r="F80" s="82"/>
      <c r="G80" s="74">
        <f>D80*F80*6</f>
        <v>0</v>
      </c>
    </row>
    <row r="81" spans="1:7" x14ac:dyDescent="0.25">
      <c r="A81" s="66" t="s">
        <v>87</v>
      </c>
      <c r="B81" s="66" t="s">
        <v>9</v>
      </c>
      <c r="C81" s="66" t="s">
        <v>74</v>
      </c>
      <c r="D81" s="76">
        <v>2</v>
      </c>
      <c r="E81" s="82"/>
      <c r="F81" s="82"/>
      <c r="G81" s="74">
        <f t="shared" ref="G81:G82" si="9">D81*F81*6</f>
        <v>0</v>
      </c>
    </row>
    <row r="82" spans="1:7" x14ac:dyDescent="0.25">
      <c r="A82" s="66" t="s">
        <v>88</v>
      </c>
      <c r="B82" s="66" t="s">
        <v>9</v>
      </c>
      <c r="C82" s="66" t="s">
        <v>74</v>
      </c>
      <c r="D82" s="76">
        <v>2</v>
      </c>
      <c r="E82" s="82"/>
      <c r="F82" s="82"/>
      <c r="G82" s="74">
        <f t="shared" si="9"/>
        <v>0</v>
      </c>
    </row>
    <row r="83" spans="1:7" x14ac:dyDescent="0.25">
      <c r="A83" s="66" t="s">
        <v>89</v>
      </c>
      <c r="B83" s="66" t="s">
        <v>9</v>
      </c>
      <c r="C83" s="66" t="s">
        <v>74</v>
      </c>
      <c r="D83" s="88"/>
      <c r="E83" s="89"/>
      <c r="F83" s="89"/>
      <c r="G83" s="90">
        <f t="shared" si="8"/>
        <v>0</v>
      </c>
    </row>
    <row r="84" spans="1:7" x14ac:dyDescent="0.25">
      <c r="A84" s="66" t="s">
        <v>90</v>
      </c>
      <c r="B84" s="66" t="s">
        <v>9</v>
      </c>
      <c r="C84" s="66" t="s">
        <v>74</v>
      </c>
      <c r="D84" s="76">
        <v>2</v>
      </c>
      <c r="E84" s="82"/>
      <c r="F84" s="82"/>
      <c r="G84" s="74">
        <f>D84*F84*6</f>
        <v>0</v>
      </c>
    </row>
    <row r="85" spans="1:7" x14ac:dyDescent="0.25">
      <c r="A85" s="66" t="s">
        <v>105</v>
      </c>
      <c r="B85" s="66" t="s">
        <v>9</v>
      </c>
      <c r="C85" s="66" t="s">
        <v>74</v>
      </c>
      <c r="D85" s="88"/>
      <c r="E85" s="89"/>
      <c r="F85" s="89"/>
      <c r="G85" s="90">
        <f t="shared" si="8"/>
        <v>0</v>
      </c>
    </row>
    <row r="86" spans="1:7" x14ac:dyDescent="0.25">
      <c r="A86" s="66" t="s">
        <v>104</v>
      </c>
      <c r="B86" s="66" t="s">
        <v>9</v>
      </c>
      <c r="C86" s="66" t="s">
        <v>74</v>
      </c>
      <c r="D86" s="76">
        <v>2</v>
      </c>
      <c r="E86" s="82"/>
      <c r="F86" s="82"/>
      <c r="G86" s="74">
        <f>D86*F86*6</f>
        <v>0</v>
      </c>
    </row>
    <row r="87" spans="1:7" x14ac:dyDescent="0.25">
      <c r="A87" s="66" t="s">
        <v>91</v>
      </c>
      <c r="B87" s="66" t="s">
        <v>9</v>
      </c>
      <c r="C87" s="70" t="s">
        <v>73</v>
      </c>
      <c r="D87" s="76">
        <v>4</v>
      </c>
      <c r="E87" s="82"/>
      <c r="F87" s="82"/>
      <c r="G87" s="74">
        <f>D87*F87*6</f>
        <v>0</v>
      </c>
    </row>
    <row r="88" spans="1:7" x14ac:dyDescent="0.25">
      <c r="A88" s="66" t="s">
        <v>91</v>
      </c>
      <c r="B88" s="66" t="s">
        <v>16</v>
      </c>
      <c r="C88" s="70" t="s">
        <v>72</v>
      </c>
      <c r="D88" s="76">
        <v>2</v>
      </c>
      <c r="E88" s="82"/>
      <c r="F88" s="82"/>
      <c r="G88" s="74">
        <f>D88*F88*6</f>
        <v>0</v>
      </c>
    </row>
    <row r="89" spans="1:7" x14ac:dyDescent="0.25">
      <c r="A89" s="66" t="s">
        <v>91</v>
      </c>
      <c r="B89" s="66" t="s">
        <v>9</v>
      </c>
      <c r="C89" s="66" t="s">
        <v>74</v>
      </c>
      <c r="D89" s="76">
        <v>7</v>
      </c>
      <c r="E89" s="82"/>
      <c r="F89" s="82"/>
      <c r="G89" s="74">
        <f>D89*F89*6</f>
        <v>0</v>
      </c>
    </row>
    <row r="90" spans="1:7" ht="15" customHeight="1" x14ac:dyDescent="0.25">
      <c r="A90" s="66" t="s">
        <v>107</v>
      </c>
      <c r="B90" s="66" t="s">
        <v>9</v>
      </c>
      <c r="C90" s="66" t="s">
        <v>74</v>
      </c>
      <c r="D90" s="88"/>
      <c r="E90" s="89"/>
      <c r="F90" s="89"/>
      <c r="G90" s="90">
        <f t="shared" ref="G90" si="10">D90*F90*12</f>
        <v>0</v>
      </c>
    </row>
    <row r="91" spans="1:7" ht="15" x14ac:dyDescent="0.25">
      <c r="A91" s="128" t="s">
        <v>77</v>
      </c>
      <c r="B91" s="129"/>
      <c r="C91" s="130"/>
      <c r="D91" s="69"/>
      <c r="E91" s="69"/>
      <c r="F91" s="75"/>
      <c r="G91" s="81"/>
    </row>
    <row r="92" spans="1:7" x14ac:dyDescent="0.25">
      <c r="A92" s="66" t="s">
        <v>92</v>
      </c>
      <c r="B92" s="66" t="s">
        <v>9</v>
      </c>
      <c r="C92" s="66" t="s">
        <v>74</v>
      </c>
      <c r="D92" s="91"/>
      <c r="E92" s="89"/>
      <c r="F92" s="89"/>
      <c r="G92" s="90">
        <f t="shared" ref="G92" si="11">D92*F92*12</f>
        <v>0</v>
      </c>
    </row>
    <row r="93" spans="1:7" x14ac:dyDescent="0.25">
      <c r="A93" s="66" t="s">
        <v>93</v>
      </c>
      <c r="B93" s="66" t="s">
        <v>9</v>
      </c>
      <c r="C93" s="66" t="s">
        <v>74</v>
      </c>
      <c r="D93" s="76">
        <v>1</v>
      </c>
      <c r="E93" s="82"/>
      <c r="F93" s="82"/>
      <c r="G93" s="74">
        <f>D93*F93*6</f>
        <v>0</v>
      </c>
    </row>
    <row r="94" spans="1:7" ht="50.4" x14ac:dyDescent="0.25">
      <c r="A94" s="128" t="s">
        <v>78</v>
      </c>
      <c r="B94" s="129"/>
      <c r="C94" s="130"/>
      <c r="D94" s="77"/>
      <c r="E94" s="78"/>
      <c r="F94" s="73" t="s">
        <v>95</v>
      </c>
      <c r="G94" s="73" t="s">
        <v>113</v>
      </c>
    </row>
    <row r="95" spans="1:7" x14ac:dyDescent="0.25">
      <c r="A95" s="71" t="s">
        <v>84</v>
      </c>
      <c r="B95" s="66" t="s">
        <v>79</v>
      </c>
      <c r="C95" s="66"/>
      <c r="D95" s="80"/>
      <c r="E95" s="80"/>
      <c r="F95" s="82"/>
      <c r="G95" s="74">
        <f>F95*6</f>
        <v>0</v>
      </c>
    </row>
    <row r="96" spans="1:7" x14ac:dyDescent="0.25">
      <c r="A96" s="71" t="s">
        <v>85</v>
      </c>
      <c r="B96" s="66" t="s">
        <v>79</v>
      </c>
      <c r="C96" s="66"/>
      <c r="D96" s="80"/>
      <c r="E96" s="80"/>
      <c r="F96" s="82"/>
      <c r="G96" s="74">
        <f t="shared" ref="G96:G105" si="12">F96*6</f>
        <v>0</v>
      </c>
    </row>
    <row r="97" spans="1:7" x14ac:dyDescent="0.25">
      <c r="A97" s="71" t="s">
        <v>106</v>
      </c>
      <c r="B97" s="66" t="s">
        <v>79</v>
      </c>
      <c r="C97" s="66"/>
      <c r="D97" s="80"/>
      <c r="E97" s="80"/>
      <c r="F97" s="82"/>
      <c r="G97" s="74">
        <f t="shared" si="12"/>
        <v>0</v>
      </c>
    </row>
    <row r="98" spans="1:7" x14ac:dyDescent="0.25">
      <c r="A98" s="71" t="s">
        <v>86</v>
      </c>
      <c r="B98" s="66" t="s">
        <v>79</v>
      </c>
      <c r="C98" s="66"/>
      <c r="D98" s="80"/>
      <c r="E98" s="80"/>
      <c r="F98" s="82"/>
      <c r="G98" s="74">
        <f t="shared" si="12"/>
        <v>0</v>
      </c>
    </row>
    <row r="99" spans="1:7" x14ac:dyDescent="0.25">
      <c r="A99" s="66" t="s">
        <v>87</v>
      </c>
      <c r="B99" s="66" t="s">
        <v>79</v>
      </c>
      <c r="C99" s="66"/>
      <c r="D99" s="80"/>
      <c r="E99" s="80"/>
      <c r="F99" s="82"/>
      <c r="G99" s="74">
        <f t="shared" si="12"/>
        <v>0</v>
      </c>
    </row>
    <row r="100" spans="1:7" x14ac:dyDescent="0.25">
      <c r="A100" s="66" t="s">
        <v>88</v>
      </c>
      <c r="B100" s="66" t="s">
        <v>79</v>
      </c>
      <c r="C100" s="66"/>
      <c r="D100" s="80"/>
      <c r="E100" s="80"/>
      <c r="F100" s="82"/>
      <c r="G100" s="74">
        <f t="shared" si="12"/>
        <v>0</v>
      </c>
    </row>
    <row r="101" spans="1:7" x14ac:dyDescent="0.25">
      <c r="A101" s="66" t="s">
        <v>89</v>
      </c>
      <c r="B101" s="66" t="s">
        <v>79</v>
      </c>
      <c r="C101" s="66"/>
      <c r="D101" s="80"/>
      <c r="E101" s="80"/>
      <c r="F101" s="82"/>
      <c r="G101" s="74">
        <f t="shared" si="12"/>
        <v>0</v>
      </c>
    </row>
    <row r="102" spans="1:7" x14ac:dyDescent="0.25">
      <c r="A102" s="66" t="s">
        <v>90</v>
      </c>
      <c r="B102" s="66" t="s">
        <v>79</v>
      </c>
      <c r="C102" s="66"/>
      <c r="D102" s="80"/>
      <c r="E102" s="80"/>
      <c r="F102" s="82"/>
      <c r="G102" s="74">
        <f t="shared" si="12"/>
        <v>0</v>
      </c>
    </row>
    <row r="103" spans="1:7" x14ac:dyDescent="0.25">
      <c r="A103" s="66" t="s">
        <v>105</v>
      </c>
      <c r="B103" s="66" t="s">
        <v>79</v>
      </c>
      <c r="C103" s="66"/>
      <c r="D103" s="80"/>
      <c r="E103" s="80"/>
      <c r="F103" s="82"/>
      <c r="G103" s="74">
        <f t="shared" si="12"/>
        <v>0</v>
      </c>
    </row>
    <row r="104" spans="1:7" x14ac:dyDescent="0.25">
      <c r="A104" s="66" t="s">
        <v>104</v>
      </c>
      <c r="B104" s="66" t="s">
        <v>79</v>
      </c>
      <c r="C104" s="66"/>
      <c r="D104" s="80"/>
      <c r="E104" s="80"/>
      <c r="F104" s="82"/>
      <c r="G104" s="74">
        <f t="shared" si="12"/>
        <v>0</v>
      </c>
    </row>
    <row r="105" spans="1:7" x14ac:dyDescent="0.25">
      <c r="A105" s="66" t="s">
        <v>91</v>
      </c>
      <c r="B105" s="66" t="s">
        <v>79</v>
      </c>
      <c r="C105" s="66"/>
      <c r="D105" s="80"/>
      <c r="E105" s="80"/>
      <c r="F105" s="82"/>
      <c r="G105" s="74">
        <f t="shared" si="12"/>
        <v>0</v>
      </c>
    </row>
    <row r="106" spans="1:7" ht="15" x14ac:dyDescent="0.25">
      <c r="A106" s="123" t="s">
        <v>81</v>
      </c>
      <c r="B106" s="124"/>
      <c r="C106" s="125"/>
      <c r="G106" s="74"/>
    </row>
    <row r="107" spans="1:7" x14ac:dyDescent="0.25">
      <c r="A107" s="68" t="s">
        <v>110</v>
      </c>
      <c r="B107" s="66" t="s">
        <v>79</v>
      </c>
      <c r="C107" s="68"/>
      <c r="D107" s="80"/>
      <c r="E107" s="80"/>
      <c r="F107" s="82"/>
      <c r="G107" s="74">
        <f>F107*6</f>
        <v>0</v>
      </c>
    </row>
    <row r="109" spans="1:7" ht="15.6" thickBot="1" x14ac:dyDescent="0.3">
      <c r="A109" s="123" t="s">
        <v>82</v>
      </c>
      <c r="B109" s="124"/>
      <c r="C109" s="125"/>
      <c r="D109" s="83"/>
      <c r="E109" s="83"/>
      <c r="F109" s="84">
        <f>SUM(F77:F107)</f>
        <v>0</v>
      </c>
      <c r="G109" s="84">
        <f>SUM(G77:G107)</f>
        <v>0</v>
      </c>
    </row>
    <row r="110" spans="1:7" ht="16.2" thickTop="1" thickBot="1" x14ac:dyDescent="0.3">
      <c r="A110" s="86"/>
      <c r="B110" s="86"/>
      <c r="C110" s="86"/>
      <c r="D110" s="83"/>
      <c r="E110" s="83"/>
      <c r="F110" s="87"/>
      <c r="G110" s="87"/>
    </row>
    <row r="111" spans="1:7" ht="16.8" thickBot="1" x14ac:dyDescent="0.3">
      <c r="A111" s="85" t="s">
        <v>99</v>
      </c>
      <c r="B111" s="134" t="s">
        <v>101</v>
      </c>
      <c r="C111" s="135"/>
      <c r="D111" s="136" t="s">
        <v>102</v>
      </c>
      <c r="E111" s="137"/>
      <c r="F111" s="87"/>
      <c r="G111" s="87"/>
    </row>
    <row r="112" spans="1:7" ht="14.55" customHeight="1" x14ac:dyDescent="0.25">
      <c r="A112" s="96" t="s">
        <v>100</v>
      </c>
      <c r="B112" s="131" t="s">
        <v>100</v>
      </c>
      <c r="C112" s="132"/>
      <c r="D112" s="131" t="s">
        <v>100</v>
      </c>
      <c r="E112" s="132"/>
    </row>
    <row r="113" spans="1:6" ht="40.799999999999997" customHeight="1" x14ac:dyDescent="0.25">
      <c r="A113" s="97"/>
      <c r="B113" s="133"/>
      <c r="C113" s="133"/>
      <c r="D113" s="133"/>
      <c r="E113" s="133"/>
    </row>
    <row r="114" spans="1:6" ht="27.6" customHeight="1" x14ac:dyDescent="0.25">
      <c r="A114" s="98" t="s">
        <v>112</v>
      </c>
      <c r="B114" s="122" t="s">
        <v>112</v>
      </c>
      <c r="C114" s="122"/>
      <c r="D114" s="122" t="s">
        <v>112</v>
      </c>
      <c r="E114" s="122"/>
    </row>
    <row r="115" spans="1:6" ht="31.8" customHeight="1" x14ac:dyDescent="0.25">
      <c r="A115" s="99"/>
      <c r="B115" s="138"/>
      <c r="C115" s="133"/>
      <c r="D115" s="138"/>
      <c r="E115" s="133"/>
    </row>
    <row r="116" spans="1:6" ht="22.2" customHeight="1" x14ac:dyDescent="0.25">
      <c r="A116" s="98" t="s">
        <v>103</v>
      </c>
      <c r="B116" s="122" t="s">
        <v>103</v>
      </c>
      <c r="C116" s="122"/>
      <c r="D116" s="122" t="s">
        <v>103</v>
      </c>
      <c r="E116" s="122"/>
    </row>
    <row r="117" spans="1:6" ht="13.2" customHeight="1" x14ac:dyDescent="0.25">
      <c r="A117" s="133" t="s">
        <v>122</v>
      </c>
      <c r="B117" s="133"/>
      <c r="C117" s="133"/>
      <c r="D117" s="133"/>
      <c r="E117" s="133"/>
    </row>
    <row r="118" spans="1:6" ht="13.2" customHeight="1" x14ac:dyDescent="0.25">
      <c r="A118" s="133"/>
      <c r="B118" s="133"/>
      <c r="C118" s="133"/>
      <c r="D118" s="133"/>
      <c r="E118" s="133"/>
    </row>
    <row r="119" spans="1:6" ht="13.95" customHeight="1" x14ac:dyDescent="0.25">
      <c r="A119" s="133"/>
      <c r="B119" s="133"/>
      <c r="C119" s="133"/>
      <c r="D119" s="133"/>
      <c r="E119" s="133"/>
    </row>
    <row r="123" spans="1:6" ht="17.399999999999999" x14ac:dyDescent="0.25">
      <c r="A123" s="93" t="s">
        <v>114</v>
      </c>
    </row>
    <row r="125" spans="1:6" ht="39.6" customHeight="1" x14ac:dyDescent="0.25">
      <c r="A125" s="127" t="s">
        <v>115</v>
      </c>
      <c r="B125" s="92" t="s">
        <v>116</v>
      </c>
      <c r="C125" s="92" t="s">
        <v>117</v>
      </c>
      <c r="D125" s="92"/>
      <c r="E125" s="92" t="s">
        <v>120</v>
      </c>
      <c r="F125" s="92" t="s">
        <v>121</v>
      </c>
    </row>
    <row r="126" spans="1:6" ht="43.2" customHeight="1" x14ac:dyDescent="0.25">
      <c r="A126" s="127"/>
      <c r="B126" s="72" t="s">
        <v>116</v>
      </c>
      <c r="C126" s="72" t="s">
        <v>118</v>
      </c>
      <c r="D126" s="92"/>
      <c r="E126" s="92" t="s">
        <v>120</v>
      </c>
      <c r="F126" s="92" t="s">
        <v>121</v>
      </c>
    </row>
    <row r="127" spans="1:6" ht="26.4" customHeight="1" x14ac:dyDescent="0.25">
      <c r="A127" s="127"/>
      <c r="B127" s="142" t="s">
        <v>116</v>
      </c>
      <c r="C127" s="142" t="s">
        <v>119</v>
      </c>
      <c r="D127" s="139"/>
      <c r="E127" s="139" t="s">
        <v>120</v>
      </c>
      <c r="F127" s="139" t="s">
        <v>121</v>
      </c>
    </row>
    <row r="128" spans="1:6" x14ac:dyDescent="0.25">
      <c r="A128" s="127"/>
      <c r="B128" s="143"/>
      <c r="C128" s="143"/>
      <c r="D128" s="140"/>
      <c r="E128" s="140"/>
      <c r="F128" s="140"/>
    </row>
    <row r="129" spans="1:6" x14ac:dyDescent="0.25">
      <c r="A129" s="127"/>
      <c r="B129" s="144"/>
      <c r="C129" s="144"/>
      <c r="D129" s="141"/>
      <c r="E129" s="141"/>
      <c r="F129" s="141"/>
    </row>
  </sheetData>
  <mergeCells count="40">
    <mergeCell ref="F127:F129"/>
    <mergeCell ref="A125:A129"/>
    <mergeCell ref="B127:B129"/>
    <mergeCell ref="C127:C129"/>
    <mergeCell ref="D127:D129"/>
    <mergeCell ref="E127:E129"/>
    <mergeCell ref="A117:E119"/>
    <mergeCell ref="B115:C115"/>
    <mergeCell ref="D115:E115"/>
    <mergeCell ref="B116:C116"/>
    <mergeCell ref="D116:E116"/>
    <mergeCell ref="D112:E112"/>
    <mergeCell ref="B113:C113"/>
    <mergeCell ref="D113:E113"/>
    <mergeCell ref="A109:C109"/>
    <mergeCell ref="B111:C111"/>
    <mergeCell ref="D111:E111"/>
    <mergeCell ref="A36:C36"/>
    <mergeCell ref="A1:G1"/>
    <mergeCell ref="A2:C2"/>
    <mergeCell ref="A3:C3"/>
    <mergeCell ref="A18:C18"/>
    <mergeCell ref="A21:C21"/>
    <mergeCell ref="A33:C33"/>
    <mergeCell ref="B114:C114"/>
    <mergeCell ref="D114:E114"/>
    <mergeCell ref="A106:C106"/>
    <mergeCell ref="A38:G38"/>
    <mergeCell ref="A39:C39"/>
    <mergeCell ref="A40:C40"/>
    <mergeCell ref="A55:C55"/>
    <mergeCell ref="A74:G74"/>
    <mergeCell ref="A58:C58"/>
    <mergeCell ref="A70:C70"/>
    <mergeCell ref="A73:C73"/>
    <mergeCell ref="A91:C91"/>
    <mergeCell ref="A94:C94"/>
    <mergeCell ref="A75:C75"/>
    <mergeCell ref="A76:C76"/>
    <mergeCell ref="B112:C112"/>
  </mergeCells>
  <phoneticPr fontId="33" type="noConversion"/>
  <pageMargins left="0.25" right="0.25" top="0.75" bottom="0.75" header="0.3" footer="0.3"/>
  <pageSetup paperSize="9" scale="60" fitToWidth="0" orientation="portrait" horizontalDpi="4294967292" verticalDpi="4294967292" r:id="rId1"/>
  <headerFooter>
    <oddHeader>&amp;F</oddHeader>
    <oddFooter>&amp;L&amp;A&amp;C&amp;BMicrosoft Confidential&amp;B&amp;RPage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Manual Calculations</vt:lpstr>
      <vt:lpstr>Stellenbosch</vt:lpstr>
      <vt:lpstr>'Rural Calculation'!Print_Area</vt:lpstr>
      <vt:lpstr>Stellenbosch!Print_Area</vt:lpstr>
      <vt:lpstr>'Urban Calculation'!Print_Area</vt:lpstr>
      <vt:lpstr>Stellenbosch!Print_Titles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dsamuelsBarca</dc:creator>
  <cp:lastModifiedBy>Shameez Halifax</cp:lastModifiedBy>
  <cp:lastPrinted>2025-08-29T10:40:58Z</cp:lastPrinted>
  <dcterms:created xsi:type="dcterms:W3CDTF">1996-10-14T23:33:28Z</dcterms:created>
  <dcterms:modified xsi:type="dcterms:W3CDTF">2026-05-20T12:15:23Z</dcterms:modified>
</cp:coreProperties>
</file>