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namedSheetViews/namedSheetView1.xml" ContentType="application/vnd.ms-excel.namedsheetview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https://sanral-my.sharepoint.com/personal/kinge_sanral_co_za/Documents/SANRAL Projects/R.573-020-2019_5/STAGE 4 - CONSTRUCTION DOCUMENTATION AND PROCUREMENT/3. Tender Documents/3.2. Documents/R.573-020-2019_5R Tender Pack/Volume 3 - Project Document/BoQ/"/>
    </mc:Choice>
  </mc:AlternateContent>
  <xr:revisionPtr revIDLastSave="862" documentId="13_ncr:1_{E9B1B002-8DC8-4394-8B1C-138AD845F53F}" xr6:coauthVersionLast="47" xr6:coauthVersionMax="47" xr10:uidLastSave="{435D1450-9232-46CB-96A6-ED4C946D337C}"/>
  <workbookProtection workbookAlgorithmName="SHA-512" workbookHashValue="UHS2eHqlvYbBNu4kk5XL8Y9ZOh59HdQXSOJyjoLQDxhK+VWkV4a5EZeKROyztxhWDJK4c3ojCvbgs6zh3APf8w==" workbookSaltValue="ffBRCG7AWHPVSvPvJxLUVg==" workbookSpinCount="100000" lockStructure="1"/>
  <bookViews>
    <workbookView xWindow="-108" yWindow="-108" windowWidth="23256" windowHeight="12456" tabRatio="1000" firstSheet="1" activeTab="1" xr2:uid="{CDF11EBA-0F27-4A9D-92A5-4FCD15CC3B12}"/>
  </bookViews>
  <sheets>
    <sheet name="C2.2 ROADWORKS" sheetId="1" r:id="rId1"/>
    <sheet name="SCH A - ROADWORKS" sheetId="57" r:id="rId2"/>
    <sheet name="C2.2 STRUCTURES" sheetId="19" r:id="rId3"/>
    <sheet name="B0510" sheetId="63" r:id="rId4"/>
    <sheet name="SCH B - B0510" sheetId="64" r:id="rId5"/>
    <sheet name="C0728" sheetId="65" r:id="rId6"/>
    <sheet name="SCH B - C0728" sheetId="66" r:id="rId7"/>
    <sheet name="C0707" sheetId="67" r:id="rId8"/>
    <sheet name="SCH B - C0707" sheetId="68" r:id="rId9"/>
    <sheet name="C0708" sheetId="69" r:id="rId10"/>
    <sheet name="SCH B - C0708" sheetId="70" r:id="rId11"/>
    <sheet name="C0746" sheetId="71" r:id="rId12"/>
    <sheet name="SCH B - C0746" sheetId="72" r:id="rId13"/>
    <sheet name="PB - KWAGGA" sheetId="37" r:id="rId14"/>
    <sheet name="SCH B - PB - KWAGGA" sheetId="55" r:id="rId15"/>
    <sheet name="MED BAR" sheetId="39" r:id="rId16"/>
    <sheet name="SCH B - MED BAR " sheetId="56" r:id="rId17"/>
    <sheet name="SWM6.2" sheetId="73" r:id="rId18"/>
    <sheet name="SCH B - SWM6.2" sheetId="74" r:id="rId19"/>
    <sheet name="S6 SW CH" sheetId="75" r:id="rId20"/>
    <sheet name="SCH B - S6 SW CH" sheetId="76" r:id="rId21"/>
    <sheet name="C2.2 ELECTRICAL" sheetId="41" r:id="rId22"/>
    <sheet name="SCH C - ELEC" sheetId="42" r:id="rId23"/>
    <sheet name="C2.2 SCL + TL + TE" sheetId="45" r:id="rId24"/>
    <sheet name="SCH D - SCL + TL + TE" sheetId="46" r:id="rId25"/>
    <sheet name="Summary" sheetId="78" r:id="rId26"/>
    <sheet name="Form C2.3 Summary of Pricing Sc" sheetId="79" r:id="rId27"/>
  </sheets>
  <definedNames>
    <definedName name="_xlnm._FilterDatabase" localSheetId="1" hidden="1">'SCH A - ROADWORKS'!$A$4:$S$4</definedName>
    <definedName name="_xlnm._FilterDatabase" localSheetId="20" hidden="1">'SCH B - S6 SW CH'!$A$4:$K$181</definedName>
    <definedName name="_xlnm._FilterDatabase" localSheetId="18" hidden="1">'SCH B - SWM6.2'!$A$4:$K$160</definedName>
    <definedName name="_Hlk119335805" localSheetId="26">'Form C2.3 Summary of Pricing Sc'!#REF!</definedName>
    <definedName name="_SEC1200" localSheetId="26">#REF!</definedName>
    <definedName name="_SEC1200">#REF!</definedName>
    <definedName name="_Toc391906137" localSheetId="26">'Form C2.3 Summary of Pricing Sc'!$A$1</definedName>
    <definedName name="_Toc391906137" localSheetId="25">Summary!$A$1</definedName>
    <definedName name="_Toc407010575" localSheetId="26">'Form C2.3 Summary of Pricing Sc'!$A$1</definedName>
    <definedName name="_Toc407010575" localSheetId="25">Summary!$A$1</definedName>
    <definedName name="_Toc42260028" localSheetId="26">'Form C2.3 Summary of Pricing Sc'!#REF!</definedName>
    <definedName name="_Toc42260028" localSheetId="25">Summary!$A$1304</definedName>
    <definedName name="_xlnm.Print_Area" localSheetId="3">'B0510'!$A$1:$J$49</definedName>
    <definedName name="_xlnm.Print_Area" localSheetId="7">'C0707'!$A$1:$J$49</definedName>
    <definedName name="_xlnm.Print_Area" localSheetId="9">'C0708'!$A$1:$J$49</definedName>
    <definedName name="_xlnm.Print_Area" localSheetId="5">'C0728'!$A$1:$J$49</definedName>
    <definedName name="_xlnm.Print_Area" localSheetId="11">'C0746'!$A$1:$J$49</definedName>
    <definedName name="_xlnm.Print_Area" localSheetId="21">'C2.2 ELECTRICAL'!$A$1:$J$48</definedName>
    <definedName name="_xlnm.Print_Area" localSheetId="0">'C2.2 ROADWORKS'!$A$1:$J$48</definedName>
    <definedName name="_xlnm.Print_Area" localSheetId="23">'C2.2 SCL + TL + TE'!$A$1:$J$45</definedName>
    <definedName name="_xlnm.Print_Area" localSheetId="2">'C2.2 STRUCTURES'!$A$1:$J$48</definedName>
    <definedName name="_xlnm.Print_Area" localSheetId="26">'Form C2.3 Summary of Pricing Sc'!$A$1:$C$32</definedName>
    <definedName name="_xlnm.Print_Area" localSheetId="15">'MED BAR'!$A$1:$J$48</definedName>
    <definedName name="_xlnm.Print_Area" localSheetId="13">'PB - KWAGGA'!$A$1:$J$48</definedName>
    <definedName name="_xlnm.Print_Area" localSheetId="19">'S6 SW CH'!$A$1:$J$45</definedName>
    <definedName name="_xlnm.Print_Area" localSheetId="1">'SCH A - ROADWORKS'!$A$1:$K$1085</definedName>
    <definedName name="_xlnm.Print_Area" localSheetId="4">'SCH B - B0510'!$A$1:$K$314</definedName>
    <definedName name="_xlnm.Print_Area" localSheetId="8">'SCH B - C0707'!$A$1:$K$227</definedName>
    <definedName name="_xlnm.Print_Area" localSheetId="10">'SCH B - C0708'!$A$1:$K$222</definedName>
    <definedName name="_xlnm.Print_Area" localSheetId="6">'SCH B - C0728'!$A$1:$K$225</definedName>
    <definedName name="_xlnm.Print_Area" localSheetId="12">'SCH B - C0746'!$A$1:$K$1213</definedName>
    <definedName name="_xlnm.Print_Area" localSheetId="16">'SCH B - MED BAR '!$A$1:$K$171</definedName>
    <definedName name="_xlnm.Print_Area" localSheetId="14">'SCH B - PB - KWAGGA'!$A$1:$K$291</definedName>
    <definedName name="_xlnm.Print_Area" localSheetId="20">'SCH B - S6 SW CH'!$A$1:$K$181</definedName>
    <definedName name="_xlnm.Print_Area" localSheetId="18">'SCH B - SWM6.2'!$A$1:$K$160</definedName>
    <definedName name="_xlnm.Print_Area" localSheetId="22">'SCH C - ELEC'!$A$1:$G$460</definedName>
    <definedName name="_xlnm.Print_Area" localSheetId="24">'SCH D - SCL + TL + TE'!$A$1:$K$61</definedName>
    <definedName name="_xlnm.Print_Area" localSheetId="25">Summary!$A$1:$D$1440</definedName>
    <definedName name="_xlnm.Print_Area" localSheetId="17">'SWM6.2'!$A$1:$J$49</definedName>
    <definedName name="_xlnm.Print_Titles" localSheetId="1">'SCH A - ROADWORKS'!$1:$4</definedName>
    <definedName name="_xlnm.Print_Titles" localSheetId="4">'SCH B - B0510'!$1:$4</definedName>
    <definedName name="_xlnm.Print_Titles" localSheetId="8">'SCH B - C0707'!$1:$3</definedName>
    <definedName name="_xlnm.Print_Titles" localSheetId="10">'SCH B - C0708'!$1:$3</definedName>
    <definedName name="_xlnm.Print_Titles" localSheetId="6">'SCH B - C0728'!$1:$3</definedName>
    <definedName name="_xlnm.Print_Titles" localSheetId="12">'SCH B - C0746'!$1:$4</definedName>
    <definedName name="_xlnm.Print_Titles" localSheetId="16">'SCH B - MED BAR '!$1:$4</definedName>
    <definedName name="_xlnm.Print_Titles" localSheetId="14">'SCH B - PB - KWAGGA'!$1:$4</definedName>
    <definedName name="_xlnm.Print_Titles" localSheetId="20">'SCH B - S6 SW CH'!$1:$4</definedName>
    <definedName name="_xlnm.Print_Titles" localSheetId="18">'SCH B - SWM6.2'!$1:$4</definedName>
    <definedName name="_xlnm.Print_Titles" localSheetId="22">'SCH C - ELEC'!$1:$4</definedName>
    <definedName name="_xlnm.Print_Titles" localSheetId="24">'SCH D - SCL + TL + TE'!$1:$4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44" i="57" l="1"/>
  <c r="K206" i="72" l="1"/>
  <c r="K314" i="64"/>
  <c r="K252" i="55"/>
  <c r="G140" i="42"/>
  <c r="K204" i="57"/>
  <c r="K202" i="57"/>
  <c r="I50" i="57"/>
  <c r="K50" i="57" s="1"/>
  <c r="K47" i="57"/>
  <c r="I53" i="57"/>
  <c r="K53" i="57" s="1"/>
  <c r="I73" i="57"/>
  <c r="K73" i="57" s="1"/>
  <c r="K14" i="56"/>
  <c r="K800" i="57"/>
  <c r="K464" i="57"/>
  <c r="K16" i="56" l="1"/>
  <c r="K10" i="56"/>
  <c r="K18" i="56"/>
  <c r="K20" i="56"/>
  <c r="K22" i="56"/>
  <c r="K24" i="56"/>
  <c r="K972" i="57"/>
  <c r="K27" i="56" l="1"/>
  <c r="I1082" i="57"/>
  <c r="K1082" i="57" s="1"/>
  <c r="K825" i="57"/>
  <c r="K812" i="57"/>
  <c r="K813" i="57"/>
  <c r="K808" i="57"/>
  <c r="K799" i="57"/>
  <c r="K772" i="57"/>
  <c r="K749" i="57"/>
  <c r="K696" i="57"/>
  <c r="K637" i="57"/>
  <c r="K636" i="57"/>
  <c r="K208" i="57" l="1"/>
  <c r="K206" i="57"/>
  <c r="K19" i="57"/>
  <c r="K559" i="57"/>
  <c r="K240" i="57"/>
  <c r="K63" i="72"/>
  <c r="K61" i="72"/>
  <c r="K59" i="72"/>
  <c r="K68" i="70"/>
  <c r="K66" i="70"/>
  <c r="K68" i="68"/>
  <c r="K66" i="68"/>
  <c r="K65" i="66"/>
  <c r="K63" i="66"/>
  <c r="K61" i="66"/>
  <c r="D1297" i="78"/>
  <c r="D1294" i="78"/>
  <c r="D1265" i="78"/>
  <c r="D1238" i="78"/>
  <c r="D1235" i="78"/>
  <c r="D1232" i="78"/>
  <c r="D1221" i="78"/>
  <c r="D1213" i="78"/>
  <c r="D1209" i="78"/>
  <c r="D1202" i="78"/>
  <c r="D1170" i="78"/>
  <c r="D1167" i="78"/>
  <c r="D1138" i="78"/>
  <c r="D1110" i="78"/>
  <c r="D1107" i="78"/>
  <c r="D1104" i="78"/>
  <c r="D1093" i="78"/>
  <c r="D1085" i="78"/>
  <c r="D1081" i="78"/>
  <c r="D1074" i="78"/>
  <c r="D1067" i="78"/>
  <c r="D1062" i="78"/>
  <c r="D1056" i="78"/>
  <c r="D1043" i="78"/>
  <c r="D1011" i="78"/>
  <c r="D997" i="78"/>
  <c r="D983" i="78"/>
  <c r="D980" i="78"/>
  <c r="D977" i="78"/>
  <c r="D966" i="78"/>
  <c r="D958" i="78"/>
  <c r="D954" i="78"/>
  <c r="D947" i="78"/>
  <c r="D940" i="78"/>
  <c r="D935" i="78"/>
  <c r="D929" i="78"/>
  <c r="D884" i="78"/>
  <c r="D916" i="78"/>
  <c r="D913" i="78"/>
  <c r="D856" i="78"/>
  <c r="D853" i="78"/>
  <c r="D850" i="78"/>
  <c r="D839" i="78"/>
  <c r="D831" i="78"/>
  <c r="D820" i="78"/>
  <c r="D813" i="78"/>
  <c r="D808" i="78"/>
  <c r="D789" i="78"/>
  <c r="D786" i="78"/>
  <c r="D757" i="78"/>
  <c r="D743" i="78"/>
  <c r="D729" i="78"/>
  <c r="D726" i="78"/>
  <c r="D723" i="78"/>
  <c r="D712" i="78"/>
  <c r="D704" i="78"/>
  <c r="D700" i="78"/>
  <c r="D686" i="78"/>
  <c r="D681" i="78"/>
  <c r="D675" i="78"/>
  <c r="D662" i="78"/>
  <c r="D630" i="78"/>
  <c r="D602" i="78"/>
  <c r="D599" i="78"/>
  <c r="D596" i="78"/>
  <c r="D585" i="78"/>
  <c r="D577" i="78"/>
  <c r="D573" i="78"/>
  <c r="D566" i="78"/>
  <c r="D559" i="78"/>
  <c r="D554" i="78"/>
  <c r="D548" i="78"/>
  <c r="D527" i="78"/>
  <c r="D495" i="78"/>
  <c r="D467" i="78"/>
  <c r="D464" i="78"/>
  <c r="D461" i="78"/>
  <c r="D450" i="78"/>
  <c r="D442" i="78"/>
  <c r="D438" i="78"/>
  <c r="D431" i="78"/>
  <c r="D424" i="78"/>
  <c r="D419" i="78"/>
  <c r="D413" i="78"/>
  <c r="D392" i="78"/>
  <c r="D360" i="78"/>
  <c r="D332" i="78"/>
  <c r="D329" i="78"/>
  <c r="D326" i="78"/>
  <c r="D315" i="78"/>
  <c r="D307" i="78"/>
  <c r="D303" i="78"/>
  <c r="D296" i="78"/>
  <c r="D289" i="78"/>
  <c r="D284" i="78"/>
  <c r="D278" i="78"/>
  <c r="D225" i="78"/>
  <c r="D199" i="78"/>
  <c r="D196" i="78"/>
  <c r="D193" i="78"/>
  <c r="D182" i="78"/>
  <c r="D174" i="78"/>
  <c r="D170" i="78"/>
  <c r="D163" i="78"/>
  <c r="D151" i="78"/>
  <c r="D68" i="78" l="1"/>
  <c r="D51" i="78" l="1"/>
  <c r="D122" i="78"/>
  <c r="D109" i="78"/>
  <c r="D93" i="78"/>
  <c r="K56" i="46" l="1"/>
  <c r="I57" i="46" s="1"/>
  <c r="K57" i="46" s="1"/>
  <c r="K52" i="46"/>
  <c r="K49" i="46"/>
  <c r="K46" i="46"/>
  <c r="I47" i="46" s="1"/>
  <c r="K47" i="46" s="1"/>
  <c r="K43" i="46"/>
  <c r="I44" i="46" s="1"/>
  <c r="K44" i="46" s="1"/>
  <c r="K37" i="46"/>
  <c r="I38" i="46" s="1"/>
  <c r="K38" i="46" s="1"/>
  <c r="K33" i="46"/>
  <c r="I34" i="46" s="1"/>
  <c r="K34" i="46" s="1"/>
  <c r="K29" i="46"/>
  <c r="I30" i="46" s="1"/>
  <c r="K30" i="46" s="1"/>
  <c r="I10" i="46"/>
  <c r="K10" i="46" s="1"/>
  <c r="K58" i="46"/>
  <c r="K54" i="46"/>
  <c r="I53" i="46"/>
  <c r="K53" i="46" s="1"/>
  <c r="I50" i="46"/>
  <c r="K50" i="46" s="1"/>
  <c r="K48" i="46"/>
  <c r="K42" i="46"/>
  <c r="K35" i="46"/>
  <c r="K31" i="46"/>
  <c r="K26" i="46"/>
  <c r="K25" i="46"/>
  <c r="I24" i="46"/>
  <c r="K24" i="46" s="1"/>
  <c r="K21" i="46"/>
  <c r="K20" i="46"/>
  <c r="K19" i="46"/>
  <c r="K17" i="46"/>
  <c r="K16" i="46"/>
  <c r="K15" i="46"/>
  <c r="K14" i="46"/>
  <c r="K13" i="46"/>
  <c r="K40" i="46" l="1"/>
  <c r="K41" i="46" s="1"/>
  <c r="K61" i="46" s="1"/>
  <c r="C1375" i="78" s="1"/>
  <c r="D1375" i="78" s="1"/>
  <c r="C1377" i="78" s="1"/>
  <c r="C13" i="79" s="1"/>
  <c r="K891" i="57" l="1"/>
  <c r="K45" i="76"/>
  <c r="K266" i="64"/>
  <c r="K797" i="57"/>
  <c r="I1076" i="57"/>
  <c r="K1076" i="57" s="1"/>
  <c r="K1073" i="57"/>
  <c r="K974" i="57"/>
  <c r="K385" i="57"/>
  <c r="K498" i="57" l="1"/>
  <c r="K39" i="64"/>
  <c r="K53" i="64"/>
  <c r="K51" i="64"/>
  <c r="K49" i="64"/>
  <c r="K45" i="64"/>
  <c r="K37" i="64"/>
  <c r="K56" i="64" l="1"/>
  <c r="C155" i="78" s="1"/>
  <c r="D156" i="78" s="1"/>
  <c r="I284" i="57"/>
  <c r="I280" i="57"/>
  <c r="I285" i="57" s="1"/>
  <c r="K860" i="57" l="1"/>
  <c r="K854" i="57"/>
  <c r="K810" i="57"/>
  <c r="K470" i="57"/>
  <c r="K469" i="57"/>
  <c r="K468" i="57"/>
  <c r="K78" i="76"/>
  <c r="K157" i="74"/>
  <c r="K155" i="74"/>
  <c r="K151" i="74"/>
  <c r="K145" i="74"/>
  <c r="K136" i="74"/>
  <c r="K130" i="74"/>
  <c r="K119" i="74"/>
  <c r="K117" i="74"/>
  <c r="K107" i="74"/>
  <c r="K104" i="74"/>
  <c r="K100" i="74"/>
  <c r="K98" i="74"/>
  <c r="K92" i="74"/>
  <c r="K90" i="74"/>
  <c r="K79" i="74"/>
  <c r="K77" i="74"/>
  <c r="K75" i="74"/>
  <c r="K64" i="74"/>
  <c r="K60" i="74"/>
  <c r="K54" i="74"/>
  <c r="K52" i="74"/>
  <c r="K48" i="74"/>
  <c r="K37" i="74"/>
  <c r="K33" i="74"/>
  <c r="K31" i="74"/>
  <c r="K29" i="74"/>
  <c r="K27" i="74"/>
  <c r="K25" i="74"/>
  <c r="K23" i="74"/>
  <c r="K12" i="74"/>
  <c r="K10" i="74"/>
  <c r="K219" i="70"/>
  <c r="K222" i="70" s="1"/>
  <c r="C651" i="78" s="1"/>
  <c r="D659" i="78" s="1"/>
  <c r="K208" i="70"/>
  <c r="K206" i="70"/>
  <c r="K202" i="70"/>
  <c r="K196" i="70"/>
  <c r="K187" i="70"/>
  <c r="K183" i="70"/>
  <c r="K181" i="70"/>
  <c r="K175" i="70"/>
  <c r="K173" i="70"/>
  <c r="K162" i="70"/>
  <c r="K160" i="70"/>
  <c r="K156" i="70"/>
  <c r="K165" i="70" s="1"/>
  <c r="K147" i="70"/>
  <c r="K145" i="70"/>
  <c r="K141" i="70"/>
  <c r="K137" i="70"/>
  <c r="K133" i="70"/>
  <c r="K131" i="70"/>
  <c r="K125" i="70"/>
  <c r="K123" i="70"/>
  <c r="K112" i="70"/>
  <c r="K110" i="70"/>
  <c r="K108" i="70"/>
  <c r="K106" i="70"/>
  <c r="K102" i="70"/>
  <c r="K100" i="70"/>
  <c r="K89" i="70"/>
  <c r="K83" i="70"/>
  <c r="K79" i="70"/>
  <c r="K60" i="70"/>
  <c r="K58" i="70"/>
  <c r="K54" i="70"/>
  <c r="K52" i="70"/>
  <c r="K50" i="70"/>
  <c r="K46" i="70"/>
  <c r="K44" i="70"/>
  <c r="K42" i="70"/>
  <c r="K40" i="70"/>
  <c r="K29" i="70"/>
  <c r="K27" i="70"/>
  <c r="K25" i="70"/>
  <c r="K21" i="70"/>
  <c r="K14" i="70"/>
  <c r="K10" i="70"/>
  <c r="K223" i="68"/>
  <c r="K227" i="68" s="1"/>
  <c r="C516" i="78" s="1"/>
  <c r="D524" i="78" s="1"/>
  <c r="K212" i="68"/>
  <c r="K210" i="68"/>
  <c r="K206" i="68"/>
  <c r="K200" i="68"/>
  <c r="K191" i="68"/>
  <c r="K187" i="68"/>
  <c r="K185" i="68"/>
  <c r="K179" i="68"/>
  <c r="K177" i="68"/>
  <c r="K165" i="68"/>
  <c r="K163" i="68"/>
  <c r="K161" i="68"/>
  <c r="K157" i="68"/>
  <c r="K147" i="68"/>
  <c r="K145" i="68"/>
  <c r="K141" i="68"/>
  <c r="K137" i="68"/>
  <c r="K133" i="68"/>
  <c r="K131" i="68"/>
  <c r="K125" i="68"/>
  <c r="K123" i="68"/>
  <c r="K112" i="68"/>
  <c r="K110" i="68"/>
  <c r="K108" i="68"/>
  <c r="K106" i="68"/>
  <c r="K102" i="68"/>
  <c r="K100" i="68"/>
  <c r="K89" i="68"/>
  <c r="K83" i="68"/>
  <c r="K79" i="68"/>
  <c r="K60" i="68"/>
  <c r="K58" i="68"/>
  <c r="K54" i="68"/>
  <c r="K52" i="68"/>
  <c r="K50" i="68"/>
  <c r="K46" i="68"/>
  <c r="K44" i="68"/>
  <c r="K42" i="68"/>
  <c r="K40" i="68"/>
  <c r="K28" i="68"/>
  <c r="K26" i="68"/>
  <c r="K22" i="68"/>
  <c r="K15" i="68"/>
  <c r="K13" i="68"/>
  <c r="K9" i="68"/>
  <c r="K221" i="66"/>
  <c r="K225" i="66" s="1"/>
  <c r="C381" i="78" s="1"/>
  <c r="D389" i="78" s="1"/>
  <c r="K210" i="66"/>
  <c r="K208" i="66"/>
  <c r="K204" i="66"/>
  <c r="K198" i="66"/>
  <c r="K189" i="66"/>
  <c r="K185" i="66"/>
  <c r="K183" i="66"/>
  <c r="K177" i="66"/>
  <c r="K175" i="66"/>
  <c r="K163" i="66"/>
  <c r="K161" i="66"/>
  <c r="K159" i="66"/>
  <c r="K155" i="66"/>
  <c r="K145" i="66"/>
  <c r="K143" i="66"/>
  <c r="K139" i="66"/>
  <c r="K135" i="66"/>
  <c r="K131" i="66"/>
  <c r="K129" i="66"/>
  <c r="K123" i="66"/>
  <c r="K121" i="66"/>
  <c r="K109" i="66"/>
  <c r="K107" i="66"/>
  <c r="K105" i="66"/>
  <c r="K103" i="66"/>
  <c r="K99" i="66"/>
  <c r="K97" i="66"/>
  <c r="K86" i="66"/>
  <c r="K80" i="66"/>
  <c r="K76" i="66"/>
  <c r="K55" i="66"/>
  <c r="K51" i="66"/>
  <c r="K49" i="66"/>
  <c r="K47" i="66"/>
  <c r="K43" i="66"/>
  <c r="K41" i="66"/>
  <c r="K39" i="66"/>
  <c r="K37" i="66"/>
  <c r="K26" i="66"/>
  <c r="K24" i="66"/>
  <c r="K20" i="66"/>
  <c r="K13" i="66"/>
  <c r="K9" i="66"/>
  <c r="K202" i="72"/>
  <c r="K200" i="72"/>
  <c r="K196" i="72"/>
  <c r="K190" i="72"/>
  <c r="K181" i="72"/>
  <c r="K179" i="72"/>
  <c r="K175" i="72"/>
  <c r="K169" i="72"/>
  <c r="K158" i="72"/>
  <c r="K161" i="72" s="1"/>
  <c r="C765" i="78" s="1"/>
  <c r="K149" i="72"/>
  <c r="K147" i="72"/>
  <c r="K144" i="72"/>
  <c r="K141" i="72"/>
  <c r="K138" i="72"/>
  <c r="K134" i="72"/>
  <c r="K132" i="72"/>
  <c r="K130" i="72"/>
  <c r="K124" i="72"/>
  <c r="K122" i="72"/>
  <c r="K120" i="72"/>
  <c r="K108" i="72"/>
  <c r="K106" i="72"/>
  <c r="K102" i="72"/>
  <c r="K90" i="72"/>
  <c r="K86" i="72"/>
  <c r="K80" i="72"/>
  <c r="K78" i="72"/>
  <c r="K74" i="72"/>
  <c r="K53" i="72"/>
  <c r="K51" i="72"/>
  <c r="K49" i="72"/>
  <c r="K45" i="72"/>
  <c r="K43" i="72"/>
  <c r="K41" i="72"/>
  <c r="K39" i="72"/>
  <c r="K35" i="72"/>
  <c r="K33" i="72"/>
  <c r="K31" i="72"/>
  <c r="K29" i="72"/>
  <c r="K27" i="72"/>
  <c r="K16" i="72"/>
  <c r="K14" i="72"/>
  <c r="K12" i="72"/>
  <c r="K10" i="72"/>
  <c r="K295" i="64"/>
  <c r="K298" i="64" s="1"/>
  <c r="C246" i="78" s="1"/>
  <c r="D254" i="78" s="1"/>
  <c r="K284" i="64"/>
  <c r="K280" i="64"/>
  <c r="K278" i="64"/>
  <c r="K272" i="64"/>
  <c r="K268" i="64"/>
  <c r="K264" i="64"/>
  <c r="K262" i="64"/>
  <c r="K258" i="64"/>
  <c r="K256" i="64"/>
  <c r="K247" i="64"/>
  <c r="K245" i="64"/>
  <c r="K239" i="64"/>
  <c r="K228" i="64"/>
  <c r="K226" i="64"/>
  <c r="K222" i="64"/>
  <c r="K213" i="64"/>
  <c r="K208" i="64"/>
  <c r="K205" i="64"/>
  <c r="K202" i="64"/>
  <c r="K198" i="64"/>
  <c r="K196" i="64"/>
  <c r="K194" i="64"/>
  <c r="K188" i="64"/>
  <c r="K186" i="64"/>
  <c r="K184" i="64"/>
  <c r="K173" i="64"/>
  <c r="K171" i="64"/>
  <c r="K169" i="64"/>
  <c r="K158" i="64"/>
  <c r="K154" i="64"/>
  <c r="K148" i="64"/>
  <c r="K142" i="64"/>
  <c r="K138" i="64"/>
  <c r="K134" i="64"/>
  <c r="K123" i="64"/>
  <c r="K121" i="64"/>
  <c r="K117" i="64"/>
  <c r="K115" i="64"/>
  <c r="K113" i="64"/>
  <c r="K111" i="64"/>
  <c r="K107" i="64"/>
  <c r="K105" i="64"/>
  <c r="K101" i="64"/>
  <c r="K99" i="64"/>
  <c r="K97" i="64"/>
  <c r="K95" i="64"/>
  <c r="K93" i="64"/>
  <c r="K91" i="64"/>
  <c r="K83" i="64"/>
  <c r="K74" i="64"/>
  <c r="K72" i="64"/>
  <c r="K70" i="64"/>
  <c r="K66" i="64"/>
  <c r="K64" i="64"/>
  <c r="K26" i="64"/>
  <c r="K24" i="64"/>
  <c r="K22" i="64"/>
  <c r="K18" i="64"/>
  <c r="K16" i="64"/>
  <c r="K12" i="64"/>
  <c r="K97" i="76"/>
  <c r="K168" i="56"/>
  <c r="K171" i="56" s="1"/>
  <c r="C1034" i="78" s="1"/>
  <c r="D1040" i="78" s="1"/>
  <c r="K159" i="56"/>
  <c r="K157" i="56"/>
  <c r="K153" i="56"/>
  <c r="K151" i="56"/>
  <c r="K140" i="56"/>
  <c r="K138" i="56"/>
  <c r="K136" i="56"/>
  <c r="K125" i="56"/>
  <c r="K123" i="56"/>
  <c r="K114" i="56"/>
  <c r="K111" i="56"/>
  <c r="K107" i="56"/>
  <c r="K105" i="56"/>
  <c r="K101" i="56"/>
  <c r="K99" i="56"/>
  <c r="K94" i="56"/>
  <c r="K92" i="56"/>
  <c r="K81" i="56"/>
  <c r="K79" i="56"/>
  <c r="K68" i="56"/>
  <c r="K64" i="56"/>
  <c r="K60" i="56"/>
  <c r="K58" i="56"/>
  <c r="K47" i="56"/>
  <c r="K43" i="56"/>
  <c r="K41" i="56"/>
  <c r="K39" i="56"/>
  <c r="K37" i="56"/>
  <c r="K35" i="56"/>
  <c r="K288" i="55"/>
  <c r="K286" i="55"/>
  <c r="K277" i="55"/>
  <c r="K275" i="55"/>
  <c r="K273" i="55"/>
  <c r="K271" i="55"/>
  <c r="K269" i="55"/>
  <c r="K267" i="55"/>
  <c r="K265" i="55"/>
  <c r="K263" i="55"/>
  <c r="K259" i="55"/>
  <c r="K250" i="55"/>
  <c r="K248" i="55"/>
  <c r="K242" i="55"/>
  <c r="K238" i="55"/>
  <c r="K229" i="55"/>
  <c r="K225" i="55"/>
  <c r="K219" i="55"/>
  <c r="K217" i="55"/>
  <c r="K215" i="55"/>
  <c r="K209" i="55"/>
  <c r="K207" i="55"/>
  <c r="K205" i="55"/>
  <c r="K196" i="55"/>
  <c r="K194" i="55"/>
  <c r="K192" i="55"/>
  <c r="K190" i="55"/>
  <c r="K178" i="55"/>
  <c r="K175" i="55"/>
  <c r="K172" i="55"/>
  <c r="K169" i="55"/>
  <c r="K166" i="55"/>
  <c r="K162" i="55"/>
  <c r="K160" i="55"/>
  <c r="K158" i="55"/>
  <c r="K156" i="55"/>
  <c r="K152" i="55"/>
  <c r="K141" i="55"/>
  <c r="K139" i="55"/>
  <c r="K137" i="55"/>
  <c r="K126" i="55"/>
  <c r="K122" i="55"/>
  <c r="K120" i="55"/>
  <c r="K116" i="55"/>
  <c r="K114" i="55"/>
  <c r="K108" i="55"/>
  <c r="K106" i="55"/>
  <c r="K104" i="55"/>
  <c r="K102" i="55"/>
  <c r="K98" i="55"/>
  <c r="K96" i="55"/>
  <c r="K86" i="55"/>
  <c r="K84" i="55"/>
  <c r="K80" i="55"/>
  <c r="K78" i="55"/>
  <c r="K76" i="55"/>
  <c r="K74" i="55"/>
  <c r="K70" i="55"/>
  <c r="K68" i="55"/>
  <c r="K64" i="55"/>
  <c r="K62" i="55"/>
  <c r="K60" i="55"/>
  <c r="K58" i="55"/>
  <c r="K56" i="55"/>
  <c r="K54" i="55"/>
  <c r="K43" i="55"/>
  <c r="K41" i="55"/>
  <c r="K37" i="55"/>
  <c r="K27" i="55"/>
  <c r="K31" i="55" s="1"/>
  <c r="C824" i="78" s="1"/>
  <c r="D827" i="78" s="1"/>
  <c r="K16" i="55"/>
  <c r="K10" i="55"/>
  <c r="E396" i="42"/>
  <c r="E290" i="42"/>
  <c r="E288" i="42"/>
  <c r="E308" i="42"/>
  <c r="K46" i="55" l="1"/>
  <c r="C862" i="78" s="1"/>
  <c r="D870" i="78" s="1"/>
  <c r="K115" i="70"/>
  <c r="C767" i="78"/>
  <c r="K160" i="74"/>
  <c r="C1148" i="78" s="1"/>
  <c r="K128" i="56"/>
  <c r="C1019" i="78" s="1"/>
  <c r="K291" i="55"/>
  <c r="C898" i="78" s="1"/>
  <c r="K280" i="55"/>
  <c r="C897" i="78" s="1"/>
  <c r="K139" i="74"/>
  <c r="C1147" i="78" s="1"/>
  <c r="K122" i="74"/>
  <c r="C1146" i="78" s="1"/>
  <c r="K111" i="74"/>
  <c r="C1144" i="78" s="1"/>
  <c r="K40" i="74"/>
  <c r="C1141" i="78" s="1"/>
  <c r="K82" i="74"/>
  <c r="C1143" i="78" s="1"/>
  <c r="K67" i="74"/>
  <c r="C1142" i="78" s="1"/>
  <c r="K15" i="74"/>
  <c r="C1116" i="78" s="1"/>
  <c r="D1124" i="78" s="1"/>
  <c r="K162" i="56"/>
  <c r="C1021" i="78" s="1"/>
  <c r="K143" i="56"/>
  <c r="C1020" i="78" s="1"/>
  <c r="K84" i="56"/>
  <c r="C1016" i="78" s="1"/>
  <c r="K117" i="56"/>
  <c r="C1017" i="78" s="1"/>
  <c r="K71" i="56"/>
  <c r="C1015" i="78" s="1"/>
  <c r="K50" i="56"/>
  <c r="C1014" i="78" s="1"/>
  <c r="K255" i="55"/>
  <c r="C894" i="78" s="1"/>
  <c r="K232" i="55"/>
  <c r="C893" i="78" s="1"/>
  <c r="K144" i="55"/>
  <c r="C889" i="78" s="1"/>
  <c r="K199" i="55"/>
  <c r="C892" i="78" s="1"/>
  <c r="K129" i="55"/>
  <c r="C888" i="78" s="1"/>
  <c r="K182" i="55"/>
  <c r="C890" i="78" s="1"/>
  <c r="K90" i="55"/>
  <c r="C887" i="78" s="1"/>
  <c r="K19" i="55"/>
  <c r="C802" i="78" s="1"/>
  <c r="D802" i="78" s="1"/>
  <c r="K184" i="72"/>
  <c r="C766" i="78" s="1"/>
  <c r="K112" i="72"/>
  <c r="C762" i="78" s="1"/>
  <c r="K152" i="72"/>
  <c r="C763" i="78" s="1"/>
  <c r="K94" i="72"/>
  <c r="C761" i="78" s="1"/>
  <c r="K66" i="72"/>
  <c r="C760" i="78" s="1"/>
  <c r="K19" i="72"/>
  <c r="C690" i="78" s="1"/>
  <c r="D693" i="78" s="1"/>
  <c r="K211" i="70"/>
  <c r="C640" i="78" s="1"/>
  <c r="K190" i="70"/>
  <c r="C639" i="78" s="1"/>
  <c r="C638" i="78"/>
  <c r="K150" i="70"/>
  <c r="C636" i="78" s="1"/>
  <c r="C635" i="78"/>
  <c r="K71" i="70"/>
  <c r="C633" i="78" s="1"/>
  <c r="K92" i="70"/>
  <c r="C634" i="78" s="1"/>
  <c r="K17" i="70"/>
  <c r="C608" i="78" s="1"/>
  <c r="K32" i="70"/>
  <c r="C609" i="78" s="1"/>
  <c r="K215" i="68"/>
  <c r="C505" i="78" s="1"/>
  <c r="K194" i="68"/>
  <c r="C504" i="78" s="1"/>
  <c r="K169" i="68"/>
  <c r="C503" i="78" s="1"/>
  <c r="K115" i="68"/>
  <c r="C500" i="78" s="1"/>
  <c r="K151" i="68"/>
  <c r="C501" i="78" s="1"/>
  <c r="K92" i="68"/>
  <c r="C499" i="78" s="1"/>
  <c r="K32" i="68"/>
  <c r="C474" i="78" s="1"/>
  <c r="K71" i="68"/>
  <c r="C498" i="78" s="1"/>
  <c r="K18" i="68"/>
  <c r="C473" i="78" s="1"/>
  <c r="K213" i="66"/>
  <c r="C370" i="78" s="1"/>
  <c r="K192" i="66"/>
  <c r="C369" i="78" s="1"/>
  <c r="K113" i="66"/>
  <c r="C365" i="78" s="1"/>
  <c r="K89" i="66"/>
  <c r="C364" i="78" s="1"/>
  <c r="K167" i="66"/>
  <c r="C368" i="78" s="1"/>
  <c r="K149" i="66"/>
  <c r="C366" i="78" s="1"/>
  <c r="K68" i="66"/>
  <c r="C363" i="78" s="1"/>
  <c r="K29" i="66"/>
  <c r="C339" i="78" s="1"/>
  <c r="K16" i="66"/>
  <c r="C338" i="78" s="1"/>
  <c r="K287" i="64"/>
  <c r="C235" i="78" s="1"/>
  <c r="K250" i="64"/>
  <c r="C234" i="78" s="1"/>
  <c r="K231" i="64"/>
  <c r="C233" i="78" s="1"/>
  <c r="K216" i="64"/>
  <c r="C231" i="78" s="1"/>
  <c r="K176" i="64"/>
  <c r="C230" i="78" s="1"/>
  <c r="K161" i="64"/>
  <c r="C229" i="78" s="1"/>
  <c r="I85" i="64"/>
  <c r="K85" i="64" s="1"/>
  <c r="K126" i="64" s="1"/>
  <c r="C228" i="78" s="1"/>
  <c r="K29" i="64"/>
  <c r="C143" i="78" s="1"/>
  <c r="D145" i="78" s="1"/>
  <c r="K77" i="64"/>
  <c r="C204" i="78" s="1"/>
  <c r="D211" i="78" s="1"/>
  <c r="E164" i="42"/>
  <c r="E125" i="42"/>
  <c r="G125" i="42" s="1"/>
  <c r="G138" i="42"/>
  <c r="G136" i="42"/>
  <c r="G134" i="42"/>
  <c r="G127" i="42"/>
  <c r="G121" i="42"/>
  <c r="G119" i="42"/>
  <c r="G115" i="42"/>
  <c r="G113" i="42"/>
  <c r="G109" i="42"/>
  <c r="G107" i="42"/>
  <c r="G103" i="42"/>
  <c r="G101" i="42"/>
  <c r="G97" i="42"/>
  <c r="G95" i="42"/>
  <c r="G91" i="42"/>
  <c r="G89" i="42"/>
  <c r="G85" i="42"/>
  <c r="G83" i="42"/>
  <c r="G79" i="42"/>
  <c r="G77" i="42"/>
  <c r="G73" i="42"/>
  <c r="G71" i="42"/>
  <c r="G67" i="42"/>
  <c r="G65" i="42"/>
  <c r="D1154" i="78" l="1"/>
  <c r="C1172" i="78" s="1"/>
  <c r="D1027" i="78"/>
  <c r="C1045" i="78" s="1"/>
  <c r="D773" i="78"/>
  <c r="C791" i="78" s="1"/>
  <c r="D616" i="78"/>
  <c r="D646" i="78"/>
  <c r="D481" i="78"/>
  <c r="D511" i="78"/>
  <c r="D346" i="78"/>
  <c r="D376" i="78"/>
  <c r="D241" i="78"/>
  <c r="D900" i="78"/>
  <c r="C918" i="78" s="1"/>
  <c r="K10" i="76"/>
  <c r="K14" i="76"/>
  <c r="K18" i="76"/>
  <c r="K27" i="76"/>
  <c r="K35" i="76"/>
  <c r="K36" i="76"/>
  <c r="I49" i="76"/>
  <c r="K49" i="76" s="1"/>
  <c r="K59" i="76"/>
  <c r="K70" i="76"/>
  <c r="K68" i="76"/>
  <c r="K74" i="76"/>
  <c r="K76" i="76"/>
  <c r="K32" i="76"/>
  <c r="K87" i="76"/>
  <c r="K89" i="76"/>
  <c r="K93" i="76"/>
  <c r="K95" i="76"/>
  <c r="K106" i="76"/>
  <c r="K110" i="76"/>
  <c r="K116" i="76"/>
  <c r="K118" i="76"/>
  <c r="K129" i="76"/>
  <c r="K133" i="76"/>
  <c r="K135" i="76"/>
  <c r="K144" i="76"/>
  <c r="K147" i="76" s="1"/>
  <c r="C1271" i="78" s="1"/>
  <c r="K153" i="76"/>
  <c r="K155" i="76"/>
  <c r="K164" i="76"/>
  <c r="K166" i="76"/>
  <c r="K170" i="76"/>
  <c r="K178" i="76"/>
  <c r="K172" i="76"/>
  <c r="C529" i="78" l="1"/>
  <c r="C664" i="78"/>
  <c r="C394" i="78"/>
  <c r="K158" i="76"/>
  <c r="C1273" i="78" s="1"/>
  <c r="K138" i="76"/>
  <c r="C1270" i="78" s="1"/>
  <c r="K121" i="76"/>
  <c r="C1250" i="78" s="1"/>
  <c r="D1251" i="78" s="1"/>
  <c r="K100" i="76"/>
  <c r="C1195" i="78" s="1"/>
  <c r="K81" i="76"/>
  <c r="C1193" i="78" s="1"/>
  <c r="K39" i="76"/>
  <c r="C1184" i="78" s="1"/>
  <c r="I55" i="76"/>
  <c r="K55" i="76" s="1"/>
  <c r="K62" i="76" s="1"/>
  <c r="C1187" i="78" s="1"/>
  <c r="D1190" i="78" s="1"/>
  <c r="K21" i="76"/>
  <c r="C1183" i="78" s="1"/>
  <c r="K174" i="76"/>
  <c r="K181" i="76" s="1"/>
  <c r="C1274" i="78" s="1"/>
  <c r="D1195" i="78" l="1"/>
  <c r="D1184" i="78"/>
  <c r="D1281" i="78"/>
  <c r="I305" i="64"/>
  <c r="K305" i="64" s="1"/>
  <c r="I307" i="64"/>
  <c r="K307" i="64" s="1"/>
  <c r="I309" i="64"/>
  <c r="K309" i="64" s="1"/>
  <c r="I311" i="64"/>
  <c r="K311" i="64" s="1"/>
  <c r="C1299" i="78" l="1"/>
  <c r="C257" i="78"/>
  <c r="D257" i="78" s="1"/>
  <c r="C259" i="78" s="1"/>
  <c r="K209" i="72"/>
  <c r="K262" i="72" s="1"/>
  <c r="K265" i="72" s="1"/>
  <c r="K318" i="72" s="1"/>
  <c r="K321" i="72" s="1"/>
  <c r="K374" i="72" s="1"/>
  <c r="K377" i="72" s="1"/>
  <c r="K430" i="72" s="1"/>
  <c r="K433" i="72" s="1"/>
  <c r="K486" i="72" s="1"/>
  <c r="K489" i="72" s="1"/>
  <c r="K542" i="72" s="1"/>
  <c r="K545" i="72" s="1"/>
  <c r="K598" i="72" s="1"/>
  <c r="K601" i="72" s="1"/>
  <c r="K654" i="72" s="1"/>
  <c r="K657" i="72" s="1"/>
  <c r="K710" i="72" s="1"/>
  <c r="K713" i="72" s="1"/>
  <c r="K766" i="72" s="1"/>
  <c r="K769" i="72" s="1"/>
  <c r="K822" i="72" s="1"/>
  <c r="K825" i="72" s="1"/>
  <c r="K878" i="72" s="1"/>
  <c r="K881" i="72" s="1"/>
  <c r="K934" i="72" s="1"/>
  <c r="K937" i="72" s="1"/>
  <c r="K990" i="72" s="1"/>
  <c r="K993" i="72" s="1"/>
  <c r="K1046" i="72" s="1"/>
  <c r="K1049" i="72" s="1"/>
  <c r="K1102" i="72" s="1"/>
  <c r="K1105" i="72" s="1"/>
  <c r="K1158" i="72" s="1"/>
  <c r="K1161" i="72" s="1"/>
  <c r="K1214" i="72" s="1"/>
  <c r="C1301" i="78" l="1"/>
  <c r="C9" i="79" s="1"/>
  <c r="K877" i="57"/>
  <c r="G443" i="42" l="1"/>
  <c r="G441" i="42"/>
  <c r="G384" i="42"/>
  <c r="G344" i="42"/>
  <c r="G342" i="42"/>
  <c r="G340" i="42"/>
  <c r="G338" i="42"/>
  <c r="G336" i="42"/>
  <c r="G332" i="42"/>
  <c r="G330" i="42"/>
  <c r="G326" i="42"/>
  <c r="G324" i="42"/>
  <c r="G280" i="42"/>
  <c r="G278" i="42"/>
  <c r="G274" i="42"/>
  <c r="G272" i="42"/>
  <c r="G212" i="42"/>
  <c r="G210" i="42"/>
  <c r="G216" i="42"/>
  <c r="G202" i="42"/>
  <c r="G200" i="42"/>
  <c r="G57" i="42"/>
  <c r="G55" i="42"/>
  <c r="K633" i="57" l="1"/>
  <c r="I25" i="57" l="1"/>
  <c r="K25" i="57" s="1"/>
  <c r="K603" i="57"/>
  <c r="K201" i="57"/>
  <c r="K605" i="57"/>
  <c r="K601" i="57"/>
  <c r="K269" i="57"/>
  <c r="K268" i="57"/>
  <c r="K271" i="57"/>
  <c r="K270" i="57"/>
  <c r="I1080" i="57"/>
  <c r="K823" i="57"/>
  <c r="K731" i="57"/>
  <c r="K23" i="57"/>
  <c r="K22" i="57"/>
  <c r="K21" i="57"/>
  <c r="K20" i="57"/>
  <c r="K18" i="57"/>
  <c r="K17" i="57"/>
  <c r="K16" i="57"/>
  <c r="K1014" i="57" l="1"/>
  <c r="K965" i="57" l="1"/>
  <c r="K701" i="57"/>
  <c r="K263" i="57"/>
  <c r="K262" i="57"/>
  <c r="K261" i="57"/>
  <c r="K730" i="57" l="1"/>
  <c r="K690" i="57"/>
  <c r="I640" i="57" l="1"/>
  <c r="K640" i="57" s="1"/>
  <c r="K196" i="57"/>
  <c r="K1015" i="57"/>
  <c r="K1013" i="57"/>
  <c r="K1022" i="57"/>
  <c r="K1021" i="57"/>
  <c r="K1020" i="57"/>
  <c r="K1019" i="57"/>
  <c r="K10" i="57" l="1"/>
  <c r="G457" i="42"/>
  <c r="G455" i="42"/>
  <c r="K946" i="57"/>
  <c r="K944" i="57"/>
  <c r="K943" i="57"/>
  <c r="K259" i="57" l="1"/>
  <c r="K213" i="57" l="1"/>
  <c r="K211" i="57"/>
  <c r="K210" i="57"/>
  <c r="K727" i="57"/>
  <c r="K725" i="57"/>
  <c r="K709" i="57"/>
  <c r="K708" i="57"/>
  <c r="K707" i="57"/>
  <c r="K699" i="57"/>
  <c r="K715" i="57"/>
  <c r="K796" i="57"/>
  <c r="K781" i="57"/>
  <c r="K766" i="57" l="1"/>
  <c r="K1077" i="57"/>
  <c r="K1080" i="57"/>
  <c r="K694" i="57"/>
  <c r="K1085" i="57" l="1"/>
  <c r="C125" i="78" s="1"/>
  <c r="D125" i="78" s="1"/>
  <c r="K931" i="57"/>
  <c r="K754" i="57" l="1"/>
  <c r="K756" i="57"/>
  <c r="K753" i="57"/>
  <c r="K751" i="57"/>
  <c r="K748" i="57"/>
  <c r="K746" i="57"/>
  <c r="K630" i="57"/>
  <c r="K629" i="57"/>
  <c r="K627" i="57"/>
  <c r="K667" i="57" l="1"/>
  <c r="K666" i="57"/>
  <c r="K664" i="57"/>
  <c r="K663" i="57"/>
  <c r="K64" i="57"/>
  <c r="K63" i="57"/>
  <c r="K92" i="57"/>
  <c r="K156" i="57"/>
  <c r="K154" i="57"/>
  <c r="K152" i="57"/>
  <c r="K27" i="57"/>
  <c r="K28" i="57"/>
  <c r="K24" i="57"/>
  <c r="K13" i="57"/>
  <c r="K14" i="57"/>
  <c r="K12" i="57"/>
  <c r="G398" i="42"/>
  <c r="G396" i="42"/>
  <c r="K9" i="57" l="1"/>
  <c r="I31" i="57"/>
  <c r="K31" i="57" s="1"/>
  <c r="I33" i="57"/>
  <c r="K33" i="57" s="1"/>
  <c r="K36" i="57"/>
  <c r="K37" i="57"/>
  <c r="K38" i="57"/>
  <c r="K39" i="57"/>
  <c r="K40" i="57"/>
  <c r="K42" i="57"/>
  <c r="K43" i="57"/>
  <c r="K44" i="57"/>
  <c r="K45" i="57"/>
  <c r="K46" i="57"/>
  <c r="K66" i="57"/>
  <c r="K67" i="57"/>
  <c r="K69" i="57"/>
  <c r="K70" i="57"/>
  <c r="K71" i="57"/>
  <c r="K74" i="57"/>
  <c r="K84" i="57"/>
  <c r="K85" i="57"/>
  <c r="K86" i="57"/>
  <c r="K87" i="57"/>
  <c r="K88" i="57"/>
  <c r="K89" i="57"/>
  <c r="K90" i="57"/>
  <c r="K91" i="57"/>
  <c r="I93" i="57"/>
  <c r="K93" i="57" s="1"/>
  <c r="K95" i="57"/>
  <c r="K96" i="57"/>
  <c r="K97" i="57"/>
  <c r="K98" i="57"/>
  <c r="K99" i="57"/>
  <c r="K100" i="57"/>
  <c r="K101" i="57"/>
  <c r="K102" i="57"/>
  <c r="K103" i="57"/>
  <c r="K104" i="57"/>
  <c r="K106" i="57"/>
  <c r="K107" i="57"/>
  <c r="K108" i="57"/>
  <c r="K109" i="57"/>
  <c r="K110" i="57"/>
  <c r="K111" i="57"/>
  <c r="K112" i="57"/>
  <c r="K113" i="57"/>
  <c r="K114" i="57"/>
  <c r="K115" i="57"/>
  <c r="K116" i="57"/>
  <c r="K117" i="57"/>
  <c r="K118" i="57"/>
  <c r="K119" i="57"/>
  <c r="K120" i="57"/>
  <c r="K121" i="57"/>
  <c r="K122" i="57"/>
  <c r="K123" i="57"/>
  <c r="K124" i="57"/>
  <c r="K125" i="57"/>
  <c r="K126" i="57"/>
  <c r="K127" i="57"/>
  <c r="K128" i="57"/>
  <c r="K129" i="57"/>
  <c r="K130" i="57"/>
  <c r="K131" i="57"/>
  <c r="K132" i="57"/>
  <c r="K133" i="57"/>
  <c r="K134" i="57"/>
  <c r="K135" i="57"/>
  <c r="K136" i="57"/>
  <c r="K137" i="57"/>
  <c r="K138" i="57"/>
  <c r="K139" i="57"/>
  <c r="K140" i="57"/>
  <c r="K141" i="57"/>
  <c r="K142" i="57"/>
  <c r="K143" i="57"/>
  <c r="I153" i="57"/>
  <c r="K153" i="57" s="1"/>
  <c r="I155" i="57"/>
  <c r="K155" i="57" s="1"/>
  <c r="I157" i="57"/>
  <c r="K157" i="57" s="1"/>
  <c r="I159" i="57"/>
  <c r="K159" i="57" s="1"/>
  <c r="I161" i="57"/>
  <c r="K161" i="57" s="1"/>
  <c r="I163" i="57"/>
  <c r="K163" i="57" s="1"/>
  <c r="I165" i="57"/>
  <c r="K165" i="57" s="1"/>
  <c r="K168" i="57"/>
  <c r="K170" i="57"/>
  <c r="K172" i="57"/>
  <c r="K173" i="57"/>
  <c r="K176" i="57"/>
  <c r="K179" i="57"/>
  <c r="K187" i="57"/>
  <c r="K189" i="57"/>
  <c r="K190" i="57"/>
  <c r="K191" i="57"/>
  <c r="K195" i="57"/>
  <c r="K198" i="57"/>
  <c r="K200" i="57"/>
  <c r="K215" i="57"/>
  <c r="K216" i="57"/>
  <c r="I218" i="57"/>
  <c r="K218" i="57" s="1"/>
  <c r="K219" i="57"/>
  <c r="K221" i="57"/>
  <c r="K222" i="57"/>
  <c r="K225" i="57"/>
  <c r="K226" i="57"/>
  <c r="K227" i="57"/>
  <c r="K228" i="57"/>
  <c r="K229" i="57"/>
  <c r="K231" i="57"/>
  <c r="K232" i="57"/>
  <c r="K233" i="57"/>
  <c r="K242" i="57"/>
  <c r="K243" i="57"/>
  <c r="K245" i="57"/>
  <c r="K246" i="57"/>
  <c r="I249" i="57"/>
  <c r="K249" i="57" s="1"/>
  <c r="K279" i="57"/>
  <c r="K285" i="57"/>
  <c r="K281" i="57"/>
  <c r="K282" i="57"/>
  <c r="K284" i="57"/>
  <c r="K286" i="57"/>
  <c r="K287" i="57"/>
  <c r="K289" i="57"/>
  <c r="K290" i="57"/>
  <c r="K291" i="57"/>
  <c r="K300" i="57"/>
  <c r="K302" i="57"/>
  <c r="K303" i="57"/>
  <c r="K304" i="57"/>
  <c r="K305" i="57"/>
  <c r="K306" i="57"/>
  <c r="K307" i="57"/>
  <c r="K309" i="57"/>
  <c r="I312" i="57"/>
  <c r="K312" i="57" s="1"/>
  <c r="K320" i="57"/>
  <c r="K321" i="57"/>
  <c r="K324" i="57"/>
  <c r="K325" i="57"/>
  <c r="K327" i="57"/>
  <c r="K328" i="57"/>
  <c r="K329" i="57"/>
  <c r="I341" i="57"/>
  <c r="K341" i="57" s="1"/>
  <c r="I345" i="57"/>
  <c r="K345" i="57" s="1"/>
  <c r="I347" i="57"/>
  <c r="K347" i="57" s="1"/>
  <c r="K348" i="57"/>
  <c r="I352" i="57"/>
  <c r="K352" i="57" s="1"/>
  <c r="K356" i="57"/>
  <c r="K357" i="57"/>
  <c r="K359" i="57"/>
  <c r="K360" i="57"/>
  <c r="K362" i="57"/>
  <c r="G364" i="57"/>
  <c r="K364" i="57"/>
  <c r="K373" i="57"/>
  <c r="K374" i="57"/>
  <c r="K376" i="57"/>
  <c r="K378" i="57"/>
  <c r="K379" i="57"/>
  <c r="K381" i="57"/>
  <c r="K382" i="57"/>
  <c r="K383" i="57"/>
  <c r="K395" i="57"/>
  <c r="K396" i="57"/>
  <c r="K397" i="57"/>
  <c r="K398" i="57"/>
  <c r="K399" i="57"/>
  <c r="K400" i="57"/>
  <c r="K402" i="57"/>
  <c r="K403" i="57"/>
  <c r="K406" i="57"/>
  <c r="K407" i="57"/>
  <c r="K408" i="57"/>
  <c r="K411" i="57"/>
  <c r="K412" i="57"/>
  <c r="K413" i="57"/>
  <c r="K414" i="57"/>
  <c r="K416" i="57"/>
  <c r="K417" i="57"/>
  <c r="K419" i="57"/>
  <c r="K421" i="57"/>
  <c r="K423" i="57"/>
  <c r="K425" i="57"/>
  <c r="K426" i="57"/>
  <c r="K427" i="57"/>
  <c r="K429" i="57"/>
  <c r="K430" i="57"/>
  <c r="K432" i="57"/>
  <c r="K434" i="57"/>
  <c r="K436" i="57"/>
  <c r="K437" i="57"/>
  <c r="K446" i="57"/>
  <c r="K447" i="57"/>
  <c r="K448" i="57"/>
  <c r="K449" i="57"/>
  <c r="K450" i="57"/>
  <c r="K451" i="57"/>
  <c r="K460" i="57"/>
  <c r="K455" i="57"/>
  <c r="K456" i="57"/>
  <c r="K458" i="57"/>
  <c r="K459" i="57"/>
  <c r="C461" i="57"/>
  <c r="K463" i="57"/>
  <c r="K465" i="57"/>
  <c r="K473" i="57"/>
  <c r="K474" i="57"/>
  <c r="K475" i="57"/>
  <c r="K476" i="57"/>
  <c r="K477" i="57"/>
  <c r="K478" i="57"/>
  <c r="K480" i="57"/>
  <c r="K481" i="57"/>
  <c r="K482" i="57"/>
  <c r="K484" i="57"/>
  <c r="K494" i="57"/>
  <c r="K495" i="57"/>
  <c r="K497" i="57"/>
  <c r="K501" i="57"/>
  <c r="K503" i="57"/>
  <c r="K504" i="57"/>
  <c r="K505" i="57"/>
  <c r="K506" i="57"/>
  <c r="K508" i="57"/>
  <c r="K509" i="57"/>
  <c r="K511" i="57"/>
  <c r="K512" i="57"/>
  <c r="K513" i="57"/>
  <c r="K514" i="57"/>
  <c r="K516" i="57"/>
  <c r="K517" i="57"/>
  <c r="K518" i="57"/>
  <c r="K519" i="57"/>
  <c r="K520" i="57"/>
  <c r="K529" i="57"/>
  <c r="I532" i="57"/>
  <c r="K532" i="57" s="1"/>
  <c r="K534" i="57"/>
  <c r="I536" i="57"/>
  <c r="K536" i="57" s="1"/>
  <c r="K539" i="57"/>
  <c r="K540" i="57"/>
  <c r="K542" i="57"/>
  <c r="K543" i="57"/>
  <c r="K544" i="57"/>
  <c r="K546" i="57"/>
  <c r="K548" i="57"/>
  <c r="K549" i="57"/>
  <c r="K550" i="57"/>
  <c r="K551" i="57"/>
  <c r="K555" i="57"/>
  <c r="K556" i="57"/>
  <c r="K558" i="57"/>
  <c r="I568" i="57"/>
  <c r="K568" i="57" s="1"/>
  <c r="K570" i="57"/>
  <c r="K571" i="57"/>
  <c r="K572" i="57"/>
  <c r="K574" i="57"/>
  <c r="K575" i="57"/>
  <c r="K577" i="57"/>
  <c r="K578" i="57"/>
  <c r="K579" i="57"/>
  <c r="K581" i="57"/>
  <c r="K583" i="57"/>
  <c r="K584" i="57"/>
  <c r="K585" i="57"/>
  <c r="K588" i="57"/>
  <c r="I597" i="57"/>
  <c r="K597" i="57" s="1"/>
  <c r="K599" i="57"/>
  <c r="K604" i="57"/>
  <c r="K606" i="57"/>
  <c r="K607" i="57"/>
  <c r="K611" i="57"/>
  <c r="K612" i="57"/>
  <c r="K613" i="57"/>
  <c r="K615" i="57"/>
  <c r="K616" i="57"/>
  <c r="K617" i="57"/>
  <c r="K618" i="57"/>
  <c r="K628" i="57"/>
  <c r="K631" i="57"/>
  <c r="K632" i="57"/>
  <c r="K634" i="57"/>
  <c r="G649" i="57"/>
  <c r="K649" i="57"/>
  <c r="G652" i="57"/>
  <c r="K652" i="57"/>
  <c r="G655" i="57"/>
  <c r="K655" i="57"/>
  <c r="G656" i="57"/>
  <c r="K656" i="57"/>
  <c r="G658" i="57"/>
  <c r="K658" i="57"/>
  <c r="G659" i="57"/>
  <c r="K659" i="57"/>
  <c r="G661" i="57"/>
  <c r="K661" i="57"/>
  <c r="G670" i="57"/>
  <c r="K670" i="57"/>
  <c r="K679" i="57"/>
  <c r="K680" i="57"/>
  <c r="K681" i="57"/>
  <c r="K683" i="57"/>
  <c r="K695" i="57"/>
  <c r="K697" i="57"/>
  <c r="K698" i="57"/>
  <c r="K700" i="57"/>
  <c r="K702" i="57"/>
  <c r="K703" i="57"/>
  <c r="K706" i="57"/>
  <c r="K710" i="57"/>
  <c r="K712" i="57"/>
  <c r="K713" i="57"/>
  <c r="K724" i="57"/>
  <c r="K726" i="57"/>
  <c r="K732" i="57"/>
  <c r="K733" i="57"/>
  <c r="K742" i="57"/>
  <c r="K744" i="57"/>
  <c r="K765" i="57"/>
  <c r="I769" i="57"/>
  <c r="K769" i="57" s="1"/>
  <c r="K771" i="57"/>
  <c r="K780" i="57"/>
  <c r="K782" i="57"/>
  <c r="K795" i="57"/>
  <c r="K803" i="57"/>
  <c r="K806" i="57"/>
  <c r="K822" i="57"/>
  <c r="K827" i="57"/>
  <c r="K835" i="57"/>
  <c r="K836" i="57"/>
  <c r="K838" i="57"/>
  <c r="K840" i="57"/>
  <c r="K841" i="57"/>
  <c r="I844" i="57"/>
  <c r="K844" i="57" s="1"/>
  <c r="K853" i="57"/>
  <c r="K855" i="57"/>
  <c r="K857" i="57"/>
  <c r="K858" i="57"/>
  <c r="K859" i="57"/>
  <c r="K861" i="57"/>
  <c r="K864" i="57"/>
  <c r="K866" i="57"/>
  <c r="K868" i="57"/>
  <c r="K869" i="57"/>
  <c r="K871" i="57"/>
  <c r="K872" i="57"/>
  <c r="K874" i="57"/>
  <c r="K876" i="57"/>
  <c r="K878" i="57"/>
  <c r="K880" i="57"/>
  <c r="K886" i="57"/>
  <c r="K887" i="57"/>
  <c r="K889" i="57"/>
  <c r="K890" i="57"/>
  <c r="K899" i="57"/>
  <c r="K900" i="57"/>
  <c r="K901" i="57"/>
  <c r="K904" i="57"/>
  <c r="K906" i="57"/>
  <c r="K909" i="57"/>
  <c r="K912" i="57"/>
  <c r="K913" i="57"/>
  <c r="K914" i="57"/>
  <c r="K915" i="57"/>
  <c r="K918" i="57"/>
  <c r="K919" i="57"/>
  <c r="K920" i="57"/>
  <c r="K921" i="57"/>
  <c r="K922" i="57"/>
  <c r="K923" i="57"/>
  <c r="K925" i="57"/>
  <c r="K927" i="57"/>
  <c r="K928" i="57"/>
  <c r="K929" i="57"/>
  <c r="K930" i="57"/>
  <c r="K940" i="57"/>
  <c r="K941" i="57"/>
  <c r="K945" i="57"/>
  <c r="K948" i="57"/>
  <c r="K949" i="57"/>
  <c r="K252" i="57"/>
  <c r="K253" i="57"/>
  <c r="K254" i="57"/>
  <c r="K951" i="57"/>
  <c r="K952" i="57"/>
  <c r="K256" i="57"/>
  <c r="K257" i="57"/>
  <c r="K258" i="57"/>
  <c r="K953" i="57"/>
  <c r="K956" i="57"/>
  <c r="K958" i="57"/>
  <c r="K961" i="57"/>
  <c r="K962" i="57"/>
  <c r="K963" i="57"/>
  <c r="K964" i="57"/>
  <c r="K967" i="57"/>
  <c r="K968" i="57"/>
  <c r="K969" i="57"/>
  <c r="K970" i="57"/>
  <c r="K983" i="57"/>
  <c r="K985" i="57"/>
  <c r="K986" i="57"/>
  <c r="K987" i="57"/>
  <c r="K996" i="57"/>
  <c r="K997" i="57"/>
  <c r="K998" i="57"/>
  <c r="K1000" i="57"/>
  <c r="K1001" i="57"/>
  <c r="K1002" i="57"/>
  <c r="K1003" i="57"/>
  <c r="K1007" i="57"/>
  <c r="K1008" i="57"/>
  <c r="K1009" i="57"/>
  <c r="K1011" i="57"/>
  <c r="K1023" i="57"/>
  <c r="K1024" i="57"/>
  <c r="K265" i="57"/>
  <c r="K266" i="57"/>
  <c r="K1025" i="57"/>
  <c r="K1033" i="57"/>
  <c r="K1034" i="57"/>
  <c r="K1036" i="57"/>
  <c r="K1037" i="57"/>
  <c r="K1039" i="57"/>
  <c r="K1041" i="57"/>
  <c r="K1043" i="57"/>
  <c r="K1044" i="57"/>
  <c r="K1045" i="57"/>
  <c r="K1046" i="57"/>
  <c r="K1049" i="57"/>
  <c r="K1050" i="57"/>
  <c r="K1051" i="57"/>
  <c r="K1052" i="57"/>
  <c r="K1054" i="57"/>
  <c r="K1062" i="57"/>
  <c r="K1064" i="57"/>
  <c r="K1065" i="57"/>
  <c r="K644" i="57" l="1"/>
  <c r="C31" i="78" s="1"/>
  <c r="K58" i="57"/>
  <c r="C9" i="78" s="1"/>
  <c r="K235" i="57"/>
  <c r="K775" i="57"/>
  <c r="C43" i="78" s="1"/>
  <c r="K1068" i="57"/>
  <c r="C79" i="78" s="1"/>
  <c r="K1057" i="57"/>
  <c r="C78" i="78" s="1"/>
  <c r="K1028" i="57"/>
  <c r="C77" i="78" s="1"/>
  <c r="K977" i="57"/>
  <c r="K980" i="57" s="1"/>
  <c r="K990" i="57" s="1"/>
  <c r="C76" i="78" s="1"/>
  <c r="K934" i="57"/>
  <c r="C75" i="78" s="1"/>
  <c r="K847" i="57"/>
  <c r="C71" i="78" s="1"/>
  <c r="K830" i="57"/>
  <c r="C65" i="78" s="1"/>
  <c r="D65" i="78" s="1"/>
  <c r="K785" i="57"/>
  <c r="C54" i="78" s="1"/>
  <c r="D62" i="78" s="1"/>
  <c r="K760" i="57"/>
  <c r="C42" i="78" s="1"/>
  <c r="K736" i="57"/>
  <c r="C38" i="78" s="1"/>
  <c r="K719" i="57"/>
  <c r="C37" i="78" s="1"/>
  <c r="K686" i="57"/>
  <c r="C36" i="78" s="1"/>
  <c r="K673" i="57"/>
  <c r="C35" i="78" s="1"/>
  <c r="K621" i="57"/>
  <c r="C30" i="78" s="1"/>
  <c r="K591" i="57"/>
  <c r="C29" i="78" s="1"/>
  <c r="K562" i="57"/>
  <c r="C28" i="78" s="1"/>
  <c r="K523" i="57"/>
  <c r="C25" i="78" s="1"/>
  <c r="K389" i="57"/>
  <c r="C18" i="78" s="1"/>
  <c r="K367" i="57"/>
  <c r="C17" i="78" s="1"/>
  <c r="K334" i="57"/>
  <c r="C14" i="78" s="1"/>
  <c r="K146" i="57"/>
  <c r="K149" i="57" s="1"/>
  <c r="K182" i="57" s="1"/>
  <c r="C11" i="78" s="1"/>
  <c r="K79" i="57"/>
  <c r="C10" i="78" s="1"/>
  <c r="K435" i="57"/>
  <c r="K440" i="57" s="1"/>
  <c r="C23" i="78" s="1"/>
  <c r="K882" i="57"/>
  <c r="K881" i="57"/>
  <c r="K453" i="57"/>
  <c r="K487" i="57" s="1"/>
  <c r="C24" i="78" s="1"/>
  <c r="K280" i="57"/>
  <c r="K315" i="57" s="1"/>
  <c r="C13" i="78" s="1"/>
  <c r="D43" i="78" l="1"/>
  <c r="D25" i="78"/>
  <c r="D32" i="78"/>
  <c r="D39" i="78"/>
  <c r="D20" i="78"/>
  <c r="K238" i="57"/>
  <c r="K883" i="57"/>
  <c r="K274" i="57" l="1"/>
  <c r="C12" i="78" s="1"/>
  <c r="D14" i="78" s="1"/>
  <c r="K884" i="57"/>
  <c r="K885" i="57" l="1"/>
  <c r="K894" i="57" s="1"/>
  <c r="C74" i="78" s="1"/>
  <c r="D79" i="78" s="1"/>
  <c r="C127" i="78" s="1"/>
  <c r="C7" i="79" s="1"/>
  <c r="G453" i="42" l="1"/>
  <c r="G451" i="42"/>
  <c r="G437" i="42"/>
  <c r="G434" i="42"/>
  <c r="G430" i="42"/>
  <c r="G424" i="42"/>
  <c r="G418" i="42"/>
  <c r="G410" i="42"/>
  <c r="G408" i="42"/>
  <c r="G404" i="42"/>
  <c r="G402" i="42"/>
  <c r="G382" i="42"/>
  <c r="G378" i="42"/>
  <c r="G376" i="42"/>
  <c r="G372" i="42"/>
  <c r="G370" i="42"/>
  <c r="G364" i="42"/>
  <c r="G362" i="42"/>
  <c r="G358" i="42"/>
  <c r="G356" i="42"/>
  <c r="G320" i="42"/>
  <c r="G318" i="42"/>
  <c r="G310" i="42"/>
  <c r="G308" i="42"/>
  <c r="G304" i="42"/>
  <c r="G302" i="42"/>
  <c r="G298" i="42"/>
  <c r="G296" i="42"/>
  <c r="G264" i="42"/>
  <c r="G262" i="42"/>
  <c r="G258" i="42"/>
  <c r="G256" i="42"/>
  <c r="G252" i="42"/>
  <c r="G250" i="42"/>
  <c r="G244" i="42"/>
  <c r="G242" i="42"/>
  <c r="G236" i="42"/>
  <c r="G234" i="42"/>
  <c r="G230" i="42"/>
  <c r="G228" i="42"/>
  <c r="G194" i="42"/>
  <c r="G192" i="42"/>
  <c r="G184" i="42"/>
  <c r="G182" i="42"/>
  <c r="G176" i="42"/>
  <c r="G174" i="42"/>
  <c r="G168" i="42"/>
  <c r="G166" i="42"/>
  <c r="G164" i="42"/>
  <c r="G162" i="42"/>
  <c r="G160" i="42"/>
  <c r="G158" i="42"/>
  <c r="G156" i="42"/>
  <c r="G154" i="42"/>
  <c r="G152" i="42"/>
  <c r="G150" i="42"/>
  <c r="G51" i="42"/>
  <c r="G49" i="42"/>
  <c r="G45" i="42"/>
  <c r="G43" i="42"/>
  <c r="G39" i="42"/>
  <c r="G37" i="42"/>
  <c r="G33" i="42"/>
  <c r="G31" i="42"/>
  <c r="G27" i="42"/>
  <c r="G25" i="42"/>
  <c r="G17" i="42"/>
  <c r="G15" i="42"/>
  <c r="G9" i="42"/>
  <c r="G205" i="42" l="1"/>
  <c r="G206" i="42" s="1"/>
  <c r="G219" i="42" s="1"/>
  <c r="C1306" i="78" s="1"/>
  <c r="G283" i="42"/>
  <c r="E439" i="42"/>
  <c r="G439" i="42" s="1"/>
  <c r="G60" i="42"/>
  <c r="G290" i="42" l="1"/>
  <c r="G288" i="42"/>
  <c r="G61" i="42" l="1"/>
  <c r="G130" i="42" l="1"/>
  <c r="G131" i="42" l="1"/>
  <c r="G143" i="42" l="1"/>
  <c r="C1305" i="78" s="1"/>
  <c r="G284" i="42"/>
  <c r="G347" i="42" s="1"/>
  <c r="C1307" i="78" s="1"/>
  <c r="G387" i="42"/>
  <c r="G388" i="42" s="1"/>
  <c r="G448" i="42" l="1"/>
  <c r="G449" i="42" s="1"/>
  <c r="G460" i="42" s="1"/>
  <c r="C1308" i="78" s="1"/>
  <c r="D1308" i="78" s="1"/>
  <c r="C1310" i="78" s="1"/>
  <c r="C11" i="79" s="1"/>
  <c r="C16" i="79" s="1"/>
  <c r="C21" i="79" s="1"/>
  <c r="C23" i="79" s="1"/>
</calcChain>
</file>

<file path=xl/sharedStrings.xml><?xml version="1.0" encoding="utf-8"?>
<sst xmlns="http://schemas.openxmlformats.org/spreadsheetml/2006/main" count="10216" uniqueCount="2774">
  <si>
    <t>SCHEDULE A: ROADWORKS</t>
  </si>
  <si>
    <t>CONTRACT SANRAL R.573-020-2019/5R</t>
  </si>
  <si>
    <t>FOR THE UPGRADING OF NATIONAL ROUTE R573 SECTION 2: WORK PACKAGE B FROM KM 36.20 TO KM 48.16</t>
  </si>
  <si>
    <t>ITEM</t>
  </si>
  <si>
    <t>DESCRIPTION</t>
  </si>
  <si>
    <t>UNIT</t>
  </si>
  <si>
    <t>QUANTITY</t>
  </si>
  <si>
    <t>RATE</t>
  </si>
  <si>
    <t>AMOUNT</t>
  </si>
  <si>
    <t>CHAPTER 1 - GENERAL
1.2 GENERAL REQUIREMENTS AND PROVISIONS</t>
  </si>
  <si>
    <t>C1.2.1</t>
  </si>
  <si>
    <t>Environmental Management</t>
  </si>
  <si>
    <t>C1.2.1.1</t>
  </si>
  <si>
    <t>Monitoring of compliance with and reporting on the EMP</t>
  </si>
  <si>
    <t>month</t>
  </si>
  <si>
    <t>C1.2.1.2</t>
  </si>
  <si>
    <t>Dedicated Environmental Officer</t>
  </si>
  <si>
    <t>C1.2.2</t>
  </si>
  <si>
    <t>Programming and Reporting</t>
  </si>
  <si>
    <t>C1.2.2.4</t>
  </si>
  <si>
    <t>Submission of a Scheme 2 Full Programme</t>
  </si>
  <si>
    <t>lump sum</t>
  </si>
  <si>
    <t>C1.2.2.5</t>
  </si>
  <si>
    <t>Reviewing and updating a Scheme 2 programme every month</t>
  </si>
  <si>
    <t>C1.2.2.6</t>
  </si>
  <si>
    <t>Preparation and submission of all information and reports specified in the Contract Documentation</t>
  </si>
  <si>
    <t>C1.2.3</t>
  </si>
  <si>
    <t>Routine road maintenance of existing public roads within the Site of the Works or other public roads outside the Site of the Works which are used as detours</t>
  </si>
  <si>
    <t>C1.2.3.1</t>
  </si>
  <si>
    <t>Grass cutting</t>
  </si>
  <si>
    <t>hectare (ha)</t>
  </si>
  <si>
    <t>C1.2.3.2</t>
  </si>
  <si>
    <t>Drain cleaning</t>
  </si>
  <si>
    <t>kilometre (km)</t>
  </si>
  <si>
    <t>C1.2.3.3</t>
  </si>
  <si>
    <t>Cleaning out culverts</t>
  </si>
  <si>
    <r>
      <t>cubic metre (m</t>
    </r>
    <r>
      <rPr>
        <vertAlign val="superscript"/>
        <sz val="9"/>
        <rFont val="Arial"/>
        <family val="2"/>
      </rPr>
      <t>3</t>
    </r>
    <r>
      <rPr>
        <sz val="9"/>
        <rFont val="Arial"/>
        <family val="2"/>
      </rPr>
      <t>)</t>
    </r>
  </si>
  <si>
    <t>C1.2.3.4</t>
  </si>
  <si>
    <t>Collection of rubbish/litter</t>
  </si>
  <si>
    <t>C.1.2.3.6</t>
  </si>
  <si>
    <t>Base and/or surface patching using cold premixed asphalt</t>
  </si>
  <si>
    <t>kilograme (kg)</t>
  </si>
  <si>
    <t>C1.2.3.8</t>
  </si>
  <si>
    <t>Replacement of damaged guardrails including posts</t>
  </si>
  <si>
    <t>metre (m)</t>
  </si>
  <si>
    <t>C1.2.3.9</t>
  </si>
  <si>
    <t>Grading of temporary gravel deviations and existing roads used as detours</t>
  </si>
  <si>
    <t>C1.2.3.10</t>
  </si>
  <si>
    <t>Watering of gravel deviations and existign roads used as detours</t>
  </si>
  <si>
    <t>kilolitre (kl)</t>
  </si>
  <si>
    <t>C1.2.3.11</t>
  </si>
  <si>
    <t>Other road maintenance work ordered by the Engineer</t>
  </si>
  <si>
    <t>provisional sum</t>
  </si>
  <si>
    <t>C1.2.3.12</t>
  </si>
  <si>
    <t>Handling cost, profit and all other charges in respect of item C1.2.3.11</t>
  </si>
  <si>
    <t>percentage (%)</t>
  </si>
  <si>
    <t>C1.2.5</t>
  </si>
  <si>
    <t>Safety</t>
  </si>
  <si>
    <t>C1.2.5.1</t>
  </si>
  <si>
    <t>Health and safety plan</t>
  </si>
  <si>
    <t>C1.2.5.2</t>
  </si>
  <si>
    <t>Implementation of health and safety plan</t>
  </si>
  <si>
    <t>C1.2.7</t>
  </si>
  <si>
    <t>Road safety audits</t>
  </si>
  <si>
    <t>C1.2.7.1</t>
  </si>
  <si>
    <t>Stage 4 work zone traffic management audit</t>
  </si>
  <si>
    <t>Prov</t>
  </si>
  <si>
    <t>Sum</t>
  </si>
  <si>
    <t>PC1.2.7.2</t>
  </si>
  <si>
    <t>Handling cost, profit and all other charges in respect of item P1.2.7.1</t>
  </si>
  <si>
    <t>C1.2.7.3</t>
  </si>
  <si>
    <t>Stage 5 pre-opening stage traffic safety audit</t>
  </si>
  <si>
    <t>PC1.2.7.4</t>
  </si>
  <si>
    <t>Handling cost, profit and all other charges in respect of item P1.2.7.3</t>
  </si>
  <si>
    <t>C1.2.8</t>
  </si>
  <si>
    <t>Dayworks</t>
  </si>
  <si>
    <t>C1.2.8.1</t>
  </si>
  <si>
    <t>Personnel</t>
  </si>
  <si>
    <t>(a)</t>
  </si>
  <si>
    <t>Unskilled labourer</t>
  </si>
  <si>
    <t>hour (h)</t>
  </si>
  <si>
    <t>(b)</t>
  </si>
  <si>
    <t>Semi-skilled labourer</t>
  </si>
  <si>
    <t>(c)</t>
  </si>
  <si>
    <t>Skilled labourer</t>
  </si>
  <si>
    <t>(d)</t>
  </si>
  <si>
    <t>Gang leader</t>
  </si>
  <si>
    <t>(e)</t>
  </si>
  <si>
    <t>Foreman</t>
  </si>
  <si>
    <t>C1.2.8.2</t>
  </si>
  <si>
    <t>Construction equipment</t>
  </si>
  <si>
    <t>Motor grader</t>
  </si>
  <si>
    <t>Vibrating roller</t>
  </si>
  <si>
    <t>Pneumatic roller</t>
  </si>
  <si>
    <t>Front end loader</t>
  </si>
  <si>
    <t>(f)</t>
  </si>
  <si>
    <t>Excavator</t>
  </si>
  <si>
    <t>(h)</t>
  </si>
  <si>
    <t>Water cart</t>
  </si>
  <si>
    <t>C1.2.8.4</t>
  </si>
  <si>
    <t>Materials</t>
  </si>
  <si>
    <t>Procurement of materials</t>
  </si>
  <si>
    <t>Contractor's handling costs, profit and all other charges in respect of item C1.2.8.4(a)</t>
  </si>
  <si>
    <t>C1.2.9</t>
  </si>
  <si>
    <t>Disposal of non-usable assets</t>
  </si>
  <si>
    <t>C1.2.9.2</t>
  </si>
  <si>
    <t>Disposal of non-usable assets not identified at time of tender</t>
  </si>
  <si>
    <t>C1.2.9.3</t>
  </si>
  <si>
    <t>Handling cost, profit and all other charges in respect of item C1.2.9.2</t>
  </si>
  <si>
    <t>C1.2.10</t>
  </si>
  <si>
    <t>Dispute Adjudication Board (DAB)</t>
  </si>
  <si>
    <t>C1.2.10.1</t>
  </si>
  <si>
    <t>Employer’s contribution to DAB (50%)</t>
  </si>
  <si>
    <t>prime cost (PC) sum</t>
  </si>
  <si>
    <t>Prime</t>
  </si>
  <si>
    <t>Cost</t>
  </si>
  <si>
    <t>C1.2</t>
  </si>
  <si>
    <t>TOTAL CARRIED FORWARD TO SUMMARY</t>
  </si>
  <si>
    <t>CHAPTER 1 - GENERAL
1.3  CONTRACTOR'S SITE ESTABLISHMENT AND GENERAL OBLIGATIONS</t>
  </si>
  <si>
    <t>C1.3.1</t>
  </si>
  <si>
    <t>The Contractor's general obligations</t>
  </si>
  <si>
    <t>C1.3.1.1</t>
  </si>
  <si>
    <t>Fixed obligations</t>
  </si>
  <si>
    <t>C1.3.1.2</t>
  </si>
  <si>
    <t>Value-related obligations</t>
  </si>
  <si>
    <t>C1.3.1.3</t>
  </si>
  <si>
    <t>Time-related obligations</t>
  </si>
  <si>
    <t>Mobilisation period</t>
  </si>
  <si>
    <t>Execution of the works</t>
  </si>
  <si>
    <t>C1.3.1.4</t>
  </si>
  <si>
    <t>Suspension Cost</t>
  </si>
  <si>
    <t>De-establishment</t>
  </si>
  <si>
    <t>number</t>
  </si>
  <si>
    <t>Re-establishment</t>
  </si>
  <si>
    <t>Suspension period</t>
  </si>
  <si>
    <t>Engineer's cost</t>
  </si>
  <si>
    <t>prime</t>
  </si>
  <si>
    <t>cost</t>
  </si>
  <si>
    <t xml:space="preserve">(e) </t>
  </si>
  <si>
    <t>Handling  cost, profit and all other charges in respect of item C1.3.1.4(d)</t>
  </si>
  <si>
    <t>C1.3.2</t>
  </si>
  <si>
    <t>Contract sign boards</t>
  </si>
  <si>
    <r>
      <t>square metre (m</t>
    </r>
    <r>
      <rPr>
        <vertAlign val="superscript"/>
        <sz val="10"/>
        <rFont val="Arial"/>
        <family val="2"/>
      </rPr>
      <t>2</t>
    </r>
    <r>
      <rPr>
        <sz val="10"/>
        <rFont val="Arial"/>
        <family val="2"/>
      </rPr>
      <t>)</t>
    </r>
  </si>
  <si>
    <t>C1.3</t>
  </si>
  <si>
    <t>CHAPTER 1 - GENERAL
1.4  FACILITIES FOR THE ENGINEER</t>
  </si>
  <si>
    <t>C1.4.1</t>
  </si>
  <si>
    <t>Site accommodation</t>
  </si>
  <si>
    <t>C1.4.1.1</t>
  </si>
  <si>
    <t xml:space="preserve">Offices and conference room </t>
  </si>
  <si>
    <t>C1.4.1.2</t>
  </si>
  <si>
    <t>Laboratories</t>
  </si>
  <si>
    <t>C1.4.1.3</t>
  </si>
  <si>
    <t>Open concrete working floors and verandas</t>
  </si>
  <si>
    <t>C1.4.1.4</t>
  </si>
  <si>
    <t>Roofs over open concrete working floors and verandas</t>
  </si>
  <si>
    <t>C1.4.1.5</t>
  </si>
  <si>
    <t xml:space="preserve">Store rooms inside the laboratory </t>
  </si>
  <si>
    <t>C1.4.1.6</t>
  </si>
  <si>
    <t>Car ports</t>
  </si>
  <si>
    <t>number (No.)</t>
  </si>
  <si>
    <t>C1.4.1.7</t>
  </si>
  <si>
    <t>Ablution unit (equipped as specified)</t>
  </si>
  <si>
    <r>
      <t xml:space="preserve">Ablution unit </t>
    </r>
    <r>
      <rPr>
        <i/>
        <sz val="10"/>
        <rFont val="Arial"/>
        <family val="2"/>
      </rPr>
      <t>(equipped as specified)</t>
    </r>
  </si>
  <si>
    <t>C1.4.1.9</t>
  </si>
  <si>
    <t>Kitchen unit (equipped as specified)</t>
  </si>
  <si>
    <r>
      <t xml:space="preserve">Kitchen unit </t>
    </r>
    <r>
      <rPr>
        <sz val="10"/>
        <rFont val="Arial"/>
        <family val="2"/>
      </rPr>
      <t>(equipped as specified)</t>
    </r>
  </si>
  <si>
    <t>C1.4.1.13</t>
  </si>
  <si>
    <t>Rented housing paid for by the Contractor</t>
  </si>
  <si>
    <t>C1.4.1.14</t>
  </si>
  <si>
    <t>Contractor's handling costs, profit and all other charges in respect of item C1.4.1.13</t>
  </si>
  <si>
    <t>C1.4.2</t>
  </si>
  <si>
    <t>Items measured by area</t>
  </si>
  <si>
    <t>C1.4.2.1</t>
  </si>
  <si>
    <t>Shelving as specified, complete with brackets</t>
  </si>
  <si>
    <t>C1.4.2.2</t>
  </si>
  <si>
    <t>Work benches with a concrete slab top</t>
  </si>
  <si>
    <t>C1.4.2.3</t>
  </si>
  <si>
    <t>Work-benches with a wooden top</t>
  </si>
  <si>
    <t>C1.4.2.4</t>
  </si>
  <si>
    <t>Constant-temperature baths of concrete and/or plastered brick</t>
  </si>
  <si>
    <t>C1.4.2.5</t>
  </si>
  <si>
    <t>Concrete footings and pedestals for laboratory equipment</t>
  </si>
  <si>
    <t>C1.4.2.7</t>
  </si>
  <si>
    <t>Venetian blinds</t>
  </si>
  <si>
    <t>C1.4.2.8</t>
  </si>
  <si>
    <t>Notice boards</t>
  </si>
  <si>
    <t>C1.4.2.9</t>
  </si>
  <si>
    <t>White boards</t>
  </si>
  <si>
    <t>C1.4.2.10</t>
  </si>
  <si>
    <t>Galvanised wire mesh fencing for store rooms</t>
  </si>
  <si>
    <t>C1.4.2.11</t>
  </si>
  <si>
    <t>Galvanised wire mesh store room gate with a padlock</t>
  </si>
  <si>
    <t>C1.4.3</t>
  </si>
  <si>
    <t>Items measured by number</t>
  </si>
  <si>
    <t>C1.4.3.1</t>
  </si>
  <si>
    <t>Office swivel chair</t>
  </si>
  <si>
    <t>C1.4.3.2</t>
  </si>
  <si>
    <t xml:space="preserve">Office chair </t>
  </si>
  <si>
    <t>C1.4.3.3</t>
  </si>
  <si>
    <t>Draughtsman's stool</t>
  </si>
  <si>
    <t>C1.4.3.4</t>
  </si>
  <si>
    <t>Laboratory high chair</t>
  </si>
  <si>
    <t>C1.4.3.5</t>
  </si>
  <si>
    <r>
      <t xml:space="preserve">Office desk with 3 drawers </t>
    </r>
    <r>
      <rPr>
        <i/>
        <sz val="9"/>
        <rFont val="Arial"/>
        <family val="2"/>
      </rPr>
      <t>(at least one lockable drawer)</t>
    </r>
  </si>
  <si>
    <r>
      <t xml:space="preserve">Office desk with 3 drawers </t>
    </r>
    <r>
      <rPr>
        <i/>
        <sz val="10"/>
        <rFont val="Arial"/>
        <family val="2"/>
      </rPr>
      <t>(at least one lockable drawer)</t>
    </r>
  </si>
  <si>
    <t>C1.4.3.6</t>
  </si>
  <si>
    <r>
      <t xml:space="preserve">Typist desk </t>
    </r>
    <r>
      <rPr>
        <i/>
        <sz val="9"/>
        <rFont val="Arial"/>
        <family val="2"/>
      </rPr>
      <t>(L-shaped)</t>
    </r>
  </si>
  <si>
    <r>
      <t xml:space="preserve">Typist desk </t>
    </r>
    <r>
      <rPr>
        <i/>
        <sz val="10"/>
        <rFont val="Arial"/>
        <family val="2"/>
      </rPr>
      <t>(L-shaped)</t>
    </r>
  </si>
  <si>
    <t>C1.4.3.7</t>
  </si>
  <si>
    <t>Drawing table</t>
  </si>
  <si>
    <t>C1.4.3.8</t>
  </si>
  <si>
    <t>Conference table</t>
  </si>
  <si>
    <t>C1.4.3.9</t>
  </si>
  <si>
    <t>Bookcase</t>
  </si>
  <si>
    <t>C1.4.3.10</t>
  </si>
  <si>
    <t>Filing cabinet</t>
  </si>
  <si>
    <t>C1.4.3.11</t>
  </si>
  <si>
    <t>General purpose steel cabinet with shelves</t>
  </si>
  <si>
    <t>C1.4.3.12</t>
  </si>
  <si>
    <t>Wall mounted pivot plan filing system</t>
  </si>
  <si>
    <t>C1.4.3.13</t>
  </si>
  <si>
    <t>220/250 volt power outlet plug point</t>
  </si>
  <si>
    <t>C1.4.3.14</t>
  </si>
  <si>
    <t>400/231 volt 3-phase power outlet plug point</t>
  </si>
  <si>
    <t>C1.4.3.15</t>
  </si>
  <si>
    <t>Single 1500m, 58 watt fluorescent tube ceiling light</t>
  </si>
  <si>
    <t>C1.4.3.16</t>
  </si>
  <si>
    <t>Single 1500mm, 22 watt LED tube ceiling light</t>
  </si>
  <si>
    <t>C1.4.3.17</t>
  </si>
  <si>
    <t>11 watt compact fluorescent bulb ceiling light</t>
  </si>
  <si>
    <t>C1.4.3.18</t>
  </si>
  <si>
    <t xml:space="preserve">7 watt LED bulb ceiling light </t>
  </si>
  <si>
    <t>C1.4.3.19</t>
  </si>
  <si>
    <t xml:space="preserve">Wash-hand basin </t>
  </si>
  <si>
    <t>C1.4.3.20</t>
  </si>
  <si>
    <t xml:space="preserve">Laboratory basin </t>
  </si>
  <si>
    <t>C1.4.3.21</t>
  </si>
  <si>
    <t>Extractor fan</t>
  </si>
  <si>
    <t>C1.4.3.22</t>
  </si>
  <si>
    <t>Fume cupboard</t>
  </si>
  <si>
    <t>C1.4.3.23</t>
  </si>
  <si>
    <t>Fire extinguisher 9,0 kg, dry powder type</t>
  </si>
  <si>
    <t>C1.4.3.24</t>
  </si>
  <si>
    <t>Air-conditioning unit</t>
  </si>
  <si>
    <t>C1.4.3.25</t>
  </si>
  <si>
    <t>Heater</t>
  </si>
  <si>
    <t>C1.4.3.26</t>
  </si>
  <si>
    <t>Concrete specimen curing bath</t>
  </si>
  <si>
    <t>C1.4.3.27</t>
  </si>
  <si>
    <t>Waste paper basket</t>
  </si>
  <si>
    <t>C1.4.3.28</t>
  </si>
  <si>
    <t>UPS / Voltage stabiliser</t>
  </si>
  <si>
    <t>C1.4.3.29</t>
  </si>
  <si>
    <t>A3 / A4 colour printer, copier, scanner</t>
  </si>
  <si>
    <t>C1.4.3.30</t>
  </si>
  <si>
    <t>A4 colour printer, copier, scanner</t>
  </si>
  <si>
    <t>C1.4.3.31</t>
  </si>
  <si>
    <t>Rain gauge</t>
  </si>
  <si>
    <t>C1.4.3.32</t>
  </si>
  <si>
    <t>Minimum/maximum atmospheric temperature gauge</t>
  </si>
  <si>
    <t>C1.4.3.33</t>
  </si>
  <si>
    <t>Digital thermometer</t>
  </si>
  <si>
    <t>C1.4.3.34</t>
  </si>
  <si>
    <t>Mobile outdoor weather station</t>
  </si>
  <si>
    <t>C1.4.3.35</t>
  </si>
  <si>
    <t>3,0m aluminium straight edge complete with two measuring wedges</t>
  </si>
  <si>
    <t>C1.4.3.36</t>
  </si>
  <si>
    <t>Measuring wheel</t>
  </si>
  <si>
    <t>C1.4.3.37</t>
  </si>
  <si>
    <t>First aid kit</t>
  </si>
  <si>
    <t>C1.4.3.38</t>
  </si>
  <si>
    <t>Standpipe complete with 30m of 19mm dia. heavy duty hose pipe</t>
  </si>
  <si>
    <t>TOTAL CARRIED FORWARD</t>
  </si>
  <si>
    <t>TOTAL BROUGHT FORWARD</t>
  </si>
  <si>
    <t>C1.4.4</t>
  </si>
  <si>
    <t>Prime cost items</t>
  </si>
  <si>
    <t>C1.4.4.1</t>
  </si>
  <si>
    <t>Cell phones costs, including pro-rata rentals, for calls made in connection with contract administration</t>
  </si>
  <si>
    <t>C1.4.4.2</t>
  </si>
  <si>
    <t>Handling costs and profit in respect of item C1.4.4.1</t>
  </si>
  <si>
    <t>C1.4.4.5</t>
  </si>
  <si>
    <t>The provision of internet connectivity and WiFi data for Engineer’s site staff</t>
  </si>
  <si>
    <t>C1.4.4.6</t>
  </si>
  <si>
    <t>Handling costs and profit in respect of item C1.4.4.5</t>
  </si>
  <si>
    <t>C1.4.4.7</t>
  </si>
  <si>
    <t xml:space="preserve">The provision of paper and ink for a combination colour printer/copier/scanner </t>
  </si>
  <si>
    <t>C1.4.4.8</t>
  </si>
  <si>
    <t>Handling costs and profit in respect of item C1.4.4.7</t>
  </si>
  <si>
    <t>C1.4.4.9</t>
  </si>
  <si>
    <t>The provision of a complete 220/250 volt single phase electrical power installation, including all poles, insulators, wiring, switchboards, mains connections, meters etc.</t>
  </si>
  <si>
    <t>C1.4.4.10</t>
  </si>
  <si>
    <t>Handling costs and profit in respect of item C1.4.4.9</t>
  </si>
  <si>
    <t>C1.4.4.11</t>
  </si>
  <si>
    <t>The provision of a complete 440/231 volt three phase electrical power installation, including all poles, insulators, wiring, switchboards, mains connections, meters etc.</t>
  </si>
  <si>
    <t>C1.4.4.12</t>
  </si>
  <si>
    <t>Handling costs and profit in respect of item C1.4.4.11</t>
  </si>
  <si>
    <t>C1.4.4.13</t>
  </si>
  <si>
    <t>Provision of a 440/231 volt three phase electricity generator if electricity from a power supply authority is not available on site</t>
  </si>
  <si>
    <t>C1.4.4.14</t>
  </si>
  <si>
    <t>Handling costs and profit in respect of item C1.4.4.13</t>
  </si>
  <si>
    <t>C1.4.4.15</t>
  </si>
  <si>
    <t>The provision of all gas installations required at the site offices, laboratories and at the Engineer’s staff accommodation (if required), including gas storage cylinders, tubing, regulators, gas burners and shut-off cocks</t>
  </si>
  <si>
    <t>C1.4.4.16</t>
  </si>
  <si>
    <t>Handling costs and profit in respect of item C1.4.4.15</t>
  </si>
  <si>
    <t>C1.4.5</t>
  </si>
  <si>
    <t>Services at site offices, laboratories and site accommodation</t>
  </si>
  <si>
    <t>C1.4.5.1</t>
  </si>
  <si>
    <t>Fixed costs</t>
  </si>
  <si>
    <t>lump</t>
  </si>
  <si>
    <t>sum</t>
  </si>
  <si>
    <t>C1.4.5.2</t>
  </si>
  <si>
    <t>Running costs</t>
  </si>
  <si>
    <t>C1.4.6</t>
  </si>
  <si>
    <t>Office staff</t>
  </si>
  <si>
    <t>C1.4.6.1</t>
  </si>
  <si>
    <t>Secretary / receptionist</t>
  </si>
  <si>
    <t>Technical assistant</t>
  </si>
  <si>
    <t>C1.4.7</t>
  </si>
  <si>
    <t>Site inspection transport</t>
  </si>
  <si>
    <t>C1.4.7.1</t>
  </si>
  <si>
    <t>per day</t>
  </si>
  <si>
    <t>C1.4.7.2</t>
  </si>
  <si>
    <t>Travel on site</t>
  </si>
  <si>
    <t>C1.4.8</t>
  </si>
  <si>
    <t>Site security measures for the Engineer’s facilities</t>
  </si>
  <si>
    <t>C1.4.8.1</t>
  </si>
  <si>
    <t>Supply and installation of all required security measures at the Engineer’s site offices and laboratories</t>
  </si>
  <si>
    <t>C1.4.8.2</t>
  </si>
  <si>
    <t>Provision of security guards / watchmen and an armed response service at the Engineer’s site offices and laboratories</t>
  </si>
  <si>
    <t>C1.4.8.3</t>
  </si>
  <si>
    <t>Supply and installation of all required security measures at the Engineer’s site accommodation</t>
  </si>
  <si>
    <t>C1.4.8.5</t>
  </si>
  <si>
    <t>C1.4.8.6</t>
  </si>
  <si>
    <t>C1.4</t>
  </si>
  <si>
    <t>CHAPTER 1 - GENERAL
1.5  ACCOMODATION OF TRAFFIC</t>
  </si>
  <si>
    <t>C1.5.1</t>
  </si>
  <si>
    <t>Accommodation of pedestrian and non-motorised traffic</t>
  </si>
  <si>
    <t>C1.5.1.1</t>
  </si>
  <si>
    <t>C1.5.1.2</t>
  </si>
  <si>
    <t>Construction of temporary pedestrian walkways and/or cycle paths:</t>
  </si>
  <si>
    <t>Gravel surfaced pedestrian walkways / cycle paths</t>
  </si>
  <si>
    <t>C1.5.2</t>
  </si>
  <si>
    <t>Accommodation of vehicular traffic</t>
  </si>
  <si>
    <t>C1.5.3</t>
  </si>
  <si>
    <t>Liaison with traffic authorities</t>
  </si>
  <si>
    <t>C1.5.4</t>
  </si>
  <si>
    <t>Construction of temporary deviations</t>
  </si>
  <si>
    <t>C1.5.4 / C3.1.1</t>
  </si>
  <si>
    <t>Excavation for open drains:</t>
  </si>
  <si>
    <t>C1.5.4 / C3.1.1.1</t>
  </si>
  <si>
    <t>Excavating all material situated within the following depth ranges below the surface level using conventional methods:</t>
  </si>
  <si>
    <t>0m to 1.5m</t>
  </si>
  <si>
    <r>
      <t>cubic metre (m</t>
    </r>
    <r>
      <rPr>
        <vertAlign val="superscript"/>
        <sz val="10"/>
        <rFont val="Arial"/>
        <family val="2"/>
      </rPr>
      <t>3</t>
    </r>
    <r>
      <rPr>
        <sz val="10"/>
        <rFont val="Arial"/>
        <family val="2"/>
      </rPr>
      <t>)</t>
    </r>
  </si>
  <si>
    <t>C1.5.4 / C3.2.3.2</t>
  </si>
  <si>
    <t>Concrete pipe culverts:
On Class B bedding
750mm diameter, class 100D</t>
  </si>
  <si>
    <t>C1.5.4 / C5.1.1</t>
  </si>
  <si>
    <t>Roadbed construction and compaction:</t>
  </si>
  <si>
    <t>C1.5.4 / C5.1.1.2</t>
  </si>
  <si>
    <t>Compaction of in-situ material to 93% of MDD</t>
  </si>
  <si>
    <t>C1.5.4 / C5.3.2</t>
  </si>
  <si>
    <t>Construction of pavement layers:</t>
  </si>
  <si>
    <t>C1.5.4 / 
C5.3.2.1 
(g)</t>
  </si>
  <si>
    <t>Gravel wearing course layer (150mm) compacted to 95% of MDD</t>
  </si>
  <si>
    <t>C1.5.4 / C5.3.2.1 (n)</t>
  </si>
  <si>
    <t>Gravel base layer (chemically stabilised), (150mm) compacted to 97% of MDD</t>
  </si>
  <si>
    <r>
      <t xml:space="preserve">Upper subbase gravel layer (chemically stabilised) </t>
    </r>
    <r>
      <rPr>
        <i/>
        <sz val="9"/>
        <rFont val="Arial"/>
        <family val="2"/>
      </rPr>
      <t>(layer thickness indicated)</t>
    </r>
    <r>
      <rPr>
        <sz val="9"/>
        <rFont val="Arial"/>
        <family val="2"/>
      </rPr>
      <t xml:space="preserve"> compacted to 95% of MDD</t>
    </r>
  </si>
  <si>
    <t>C1.5.4 / C5.4.2.1</t>
  </si>
  <si>
    <t>Chemical stabilisation (150mm) of pavement layers (gravel base layer)</t>
  </si>
  <si>
    <t>C1.5.4 / C5.4.5.1</t>
  </si>
  <si>
    <t>Addition of cementitious stabilisation agents for pavement layers</t>
  </si>
  <si>
    <t>32,5N CEM II B-L Cement (C3 and C4 subbase layers)</t>
  </si>
  <si>
    <t>Cement (subbase)</t>
  </si>
  <si>
    <t>ton (t)</t>
  </si>
  <si>
    <t>C1.5.4 / C5.3.9.1</t>
  </si>
  <si>
    <t>Construction of a trial section using conventional methods of construction</t>
  </si>
  <si>
    <t>Stabilised gravel layer (150mm, C4) trail section</t>
  </si>
  <si>
    <t>C1.5.4 / C5.3.10</t>
  </si>
  <si>
    <t>Removal of a completed trial section</t>
  </si>
  <si>
    <t>C1.5.4 / C5.3.10.1</t>
  </si>
  <si>
    <t>Stabilised layer</t>
  </si>
  <si>
    <t>C1.5.4 / C9.1.2</t>
  </si>
  <si>
    <t>Construction of trial sections:</t>
  </si>
  <si>
    <t>C1.5.4 / C9.1.2.1</t>
  </si>
  <si>
    <t>Asphalt layers (sand skeletal continuously graded surfacing mix, 30mm thick and paver placed, 7.1mm NMPS, PG64S-16 binder, Level IB design)</t>
  </si>
  <si>
    <t>C1.5.4 / C9.1.2.2</t>
  </si>
  <si>
    <t>Removal of trial section where so instructed by the Engineer</t>
  </si>
  <si>
    <t>C1.5.4 / C9.1.5</t>
  </si>
  <si>
    <t>Asphalt surfacing:</t>
  </si>
  <si>
    <t>C1.5.4 / C9.1.5.1</t>
  </si>
  <si>
    <t>Sand skeletal mix – continuously graded as defined (30mm, PG64S-16 binder, 7.1mm NMPS, PG64S-16 binder, Level IB design)</t>
  </si>
  <si>
    <t>C1.5.5</t>
  </si>
  <si>
    <t>Maintenance of temporary deviations</t>
  </si>
  <si>
    <t>C1.5.5.9</t>
  </si>
  <si>
    <t>Grading of temporary deviations and existing roads used as detours</t>
  </si>
  <si>
    <t>C1.5.5.10</t>
  </si>
  <si>
    <t>Watering of temporary deviations and existing roads used as detours</t>
  </si>
  <si>
    <t>kilolitre (kℓ)</t>
  </si>
  <si>
    <t>C1.5.5.11</t>
  </si>
  <si>
    <t>C1.5.5.12</t>
  </si>
  <si>
    <t>Handling cost, profit and all other charges in respect of item C1.5.6.11</t>
  </si>
  <si>
    <t>C1.5.6</t>
  </si>
  <si>
    <t>Removal of temporary deviations</t>
  </si>
  <si>
    <t>C1.5.7</t>
  </si>
  <si>
    <t>Temporary traffic control facilities</t>
  </si>
  <si>
    <t>C1.5.7.2</t>
  </si>
  <si>
    <t>Traffic cones, minimum height 750mm</t>
  </si>
  <si>
    <t>C1.5.7.3</t>
  </si>
  <si>
    <t>Flagmen</t>
  </si>
  <si>
    <t>man-shift</t>
  </si>
  <si>
    <t>C1.5.7.5</t>
  </si>
  <si>
    <t>Provision of illuminated traffic signs:</t>
  </si>
  <si>
    <r>
      <t xml:space="preserve">Sign mounted flashing amber lights </t>
    </r>
    <r>
      <rPr>
        <i/>
        <sz val="9"/>
        <rFont val="Arial"/>
        <family val="2"/>
      </rPr>
      <t>(2 lights with the specified power supply)</t>
    </r>
    <r>
      <rPr>
        <sz val="9"/>
        <rFont val="Arial"/>
        <family val="2"/>
      </rPr>
      <t xml:space="preserve"> mounted on a backing board which is:</t>
    </r>
  </si>
  <si>
    <r>
      <t xml:space="preserve">Sign mounted flashing amber lights </t>
    </r>
    <r>
      <rPr>
        <i/>
        <sz val="10"/>
        <rFont val="Arial"/>
        <family val="2"/>
      </rPr>
      <t>(2 lights with the specified power supply)</t>
    </r>
    <r>
      <rPr>
        <sz val="10"/>
        <rFont val="Arial"/>
        <family val="2"/>
      </rPr>
      <t xml:space="preserve"> mounted on a backing board which is:</t>
    </r>
  </si>
  <si>
    <t>(i)</t>
  </si>
  <si>
    <t>900mm wide x 150mm high</t>
  </si>
  <si>
    <t>(ii)</t>
  </si>
  <si>
    <t>1200mm wide x 200mm high</t>
  </si>
  <si>
    <t>Flashing LED illuminated arrow board</t>
  </si>
  <si>
    <t>Mobile variable message sign</t>
  </si>
  <si>
    <t>Mobile variable message sign with a speed measuring and display capability</t>
  </si>
  <si>
    <t>C1.5.7.7</t>
  </si>
  <si>
    <t>Traffic calming devices:</t>
  </si>
  <si>
    <t>25mm high x 100mm wide asphalt rumble strips</t>
  </si>
  <si>
    <t>C1.5.8</t>
  </si>
  <si>
    <t>Traffic safety officer</t>
  </si>
  <si>
    <t>C1.5.9</t>
  </si>
  <si>
    <t>Traffic safety vehicle</t>
  </si>
  <si>
    <t>PC1.5.7.10</t>
  </si>
  <si>
    <t>Delinators including mounting bases and ballast</t>
  </si>
  <si>
    <t>Reboundable delineators, double sided (1 000 mm x 
250 mm, TW401 and TW402, 20 kg base)</t>
  </si>
  <si>
    <t>C1.5.10</t>
  </si>
  <si>
    <t>Tow trucks</t>
  </si>
  <si>
    <t>C1.5.10.1</t>
  </si>
  <si>
    <t>Provision of a tow truck on call for light vehicles weighing less than two tonnes</t>
  </si>
  <si>
    <t>C1.5.10.2</t>
  </si>
  <si>
    <t>Provision of a tow truck on call for heavy vehicles weighing two tonnes or more. (Up to 20 tons)</t>
  </si>
  <si>
    <t>Provision of a tow truck on call for heavy vehicles weighing two tonnes or more</t>
  </si>
  <si>
    <t>C1.5.11</t>
  </si>
  <si>
    <t>Provision of safety equipment for visitors</t>
  </si>
  <si>
    <t>C1.5.11.1</t>
  </si>
  <si>
    <t>Provision of reflective safety vests for visitors</t>
  </si>
  <si>
    <t>C1.5.11.2</t>
  </si>
  <si>
    <t>Provision of hard hats for visitors</t>
  </si>
  <si>
    <t>C1.5.12</t>
  </si>
  <si>
    <t>Additional traffic accommodation facilities ordered by the Engineer:</t>
  </si>
  <si>
    <t>C1.5.12.1</t>
  </si>
  <si>
    <t xml:space="preserve">Provision of additional traffic accommodation facilities </t>
  </si>
  <si>
    <t>C1.5.12.2</t>
  </si>
  <si>
    <t>Handling cost, profit and all other charges in respect of item C1.5.12.1</t>
  </si>
  <si>
    <t>C1.5/11.6.1</t>
  </si>
  <si>
    <t>Road signboards with painted or coloured semi-matt background. Symbols, lettering  and borders in semi- matt black or in Class I retro-reflective material, where the sign board is constructed from:</t>
  </si>
  <si>
    <t>C1.5/C11.6.1.8</t>
  </si>
  <si>
    <t>Regulatory signs, temporary</t>
  </si>
  <si>
    <t>600mm diameter (prepainted galvanized steel plate, background and symbol retro-reflective class III)</t>
  </si>
  <si>
    <r>
      <t xml:space="preserve">600mm diameter </t>
    </r>
    <r>
      <rPr>
        <i/>
        <sz val="9"/>
        <rFont val="Arial"/>
        <family val="2"/>
      </rPr>
      <t>(signboard material, background and symbol retro-reflective class indicated)</t>
    </r>
  </si>
  <si>
    <t>900mm diameter (prepainted galvanized steel plate, background and symbol retro-reflective class III)</t>
  </si>
  <si>
    <r>
      <t xml:space="preserve">900mm diameter </t>
    </r>
    <r>
      <rPr>
        <i/>
        <sz val="9"/>
        <rFont val="Arial"/>
        <family val="2"/>
      </rPr>
      <t>(signboard material, background and symbol retro-reflective class indicated)</t>
    </r>
  </si>
  <si>
    <t>1200mm diameter (prepainted galvanized steel plate, background and symbol retro-reflective class III)</t>
  </si>
  <si>
    <r>
      <t xml:space="preserve">1200mm diameter </t>
    </r>
    <r>
      <rPr>
        <i/>
        <sz val="9"/>
        <rFont val="Arial"/>
        <family val="2"/>
      </rPr>
      <t>(signboard material, background and symbol retro-reflective class indicated)</t>
    </r>
  </si>
  <si>
    <t>C1.5/C11.6.1.10</t>
  </si>
  <si>
    <r>
      <t>Warning signs, temporary</t>
    </r>
    <r>
      <rPr>
        <b/>
        <i/>
        <sz val="9"/>
        <rFont val="Arial"/>
        <family val="2"/>
      </rPr>
      <t xml:space="preserve"> </t>
    </r>
  </si>
  <si>
    <t>900mm size (prepainted galvanized steel plate, background and symbol retro-reflective class III)</t>
  </si>
  <si>
    <r>
      <t xml:space="preserve">900mm size </t>
    </r>
    <r>
      <rPr>
        <i/>
        <sz val="9"/>
        <rFont val="Arial"/>
        <family val="2"/>
      </rPr>
      <t>(signboard material, background and symbol retro-reflective class indicated)</t>
    </r>
  </si>
  <si>
    <t>1200mm size (prepainted galvanized steel plate, background and symbol retro-reflective class III)</t>
  </si>
  <si>
    <r>
      <t xml:space="preserve">1200mm size </t>
    </r>
    <r>
      <rPr>
        <i/>
        <sz val="9"/>
        <rFont val="Arial"/>
        <family val="2"/>
      </rPr>
      <t>(signboard material, background and symbol retro-reflective class indicated)</t>
    </r>
  </si>
  <si>
    <t>1500mm size (prepainted galvanized steel plate, background and symbol retro-reflective class III)</t>
  </si>
  <si>
    <r>
      <t xml:space="preserve">1500mm size </t>
    </r>
    <r>
      <rPr>
        <i/>
        <sz val="9"/>
        <rFont val="Arial"/>
        <family val="2"/>
      </rPr>
      <t>(signboard material, background and symbol retro-reflective class indicated)</t>
    </r>
  </si>
  <si>
    <t>C1.5/PC11.6.1.13</t>
  </si>
  <si>
    <t xml:space="preserve">Moveable barricade/road sign combination (1,4 mm thick prepainted galvanised steel, background Class III and symbol retro-reflective Class III) </t>
  </si>
  <si>
    <t>C1.5/11.7</t>
  </si>
  <si>
    <t xml:space="preserve">Temporary road studs compliant to SANS 1442 or 1463 </t>
  </si>
  <si>
    <r>
      <t xml:space="preserve">Temporary road studs compliant to SANS 1442 or 1463 </t>
    </r>
    <r>
      <rPr>
        <b/>
        <i/>
        <sz val="9"/>
        <rFont val="Arial"/>
        <family val="2"/>
      </rPr>
      <t>(type/classification &amp; colours stated)</t>
    </r>
  </si>
  <si>
    <t>C1.5/C11.7.7.3</t>
  </si>
  <si>
    <t>RSA-T White/red</t>
  </si>
  <si>
    <t>RSA-T Red/red</t>
  </si>
  <si>
    <t>RSA-T Yellow/red</t>
  </si>
  <si>
    <t>C1.5/C11.7.10</t>
  </si>
  <si>
    <t>Removal of existing, temporary or final road markings by:</t>
  </si>
  <si>
    <t>C1.5/C11.7.10.1</t>
  </si>
  <si>
    <t>Sandblasting</t>
  </si>
  <si>
    <r>
      <t>square metre (m</t>
    </r>
    <r>
      <rPr>
        <vertAlign val="superscript"/>
        <sz val="9"/>
        <rFont val="Arial"/>
        <family val="2"/>
      </rPr>
      <t>2</t>
    </r>
    <r>
      <rPr>
        <sz val="9"/>
        <rFont val="Arial"/>
        <family val="2"/>
      </rPr>
      <t>)</t>
    </r>
  </si>
  <si>
    <t>C1.5/C11.7.11</t>
  </si>
  <si>
    <t>Removal of existing road studs</t>
  </si>
  <si>
    <t>PC1.5.13</t>
  </si>
  <si>
    <t>Temporary Median Barriers</t>
  </si>
  <si>
    <t>Barrier sections provided and erected (H2 containment level - EN1317)</t>
  </si>
  <si>
    <t>metre/month</t>
  </si>
  <si>
    <t>Moving and re-erecting the vehicle restraint system at another location on site</t>
  </si>
  <si>
    <t>Terminal attenuator sections</t>
  </si>
  <si>
    <t>Removable barrier sections</t>
  </si>
  <si>
    <t>C1.5</t>
  </si>
  <si>
    <t>CHAPTER 1 - GENERAL
1.6  CLEARING AND GRUBBING</t>
  </si>
  <si>
    <t>C1.6.1</t>
  </si>
  <si>
    <t>Clearing</t>
  </si>
  <si>
    <t>C1.6.1.1</t>
  </si>
  <si>
    <t>Clearing with machines and some hand labour where necessary</t>
  </si>
  <si>
    <t>C1.6.1.2</t>
  </si>
  <si>
    <t>Clearing with hand labour only when labour enhanced work is specified</t>
  </si>
  <si>
    <t>C1.6.1.3</t>
  </si>
  <si>
    <r>
      <t xml:space="preserve">Clearing for new fence lines </t>
    </r>
    <r>
      <rPr>
        <i/>
        <sz val="9"/>
        <rFont val="Arial"/>
        <family val="2"/>
      </rPr>
      <t>(over a width of 2,0m)</t>
    </r>
  </si>
  <si>
    <t>C1.6.1.4</t>
  </si>
  <si>
    <r>
      <t xml:space="preserve">Clearing for service trenches </t>
    </r>
    <r>
      <rPr>
        <i/>
        <sz val="9"/>
        <rFont val="Arial"/>
        <family val="2"/>
      </rPr>
      <t>(over the agreed width required)</t>
    </r>
  </si>
  <si>
    <t>C1.6.2</t>
  </si>
  <si>
    <t>Grubbing</t>
  </si>
  <si>
    <t>C1.6.2.1</t>
  </si>
  <si>
    <t>Grubbing with machines and some hand labour where necessary</t>
  </si>
  <si>
    <t>C1.6.2.2</t>
  </si>
  <si>
    <t>Grubbing with hand labour when labour enhancement work is specified or it is not practical to use a machine</t>
  </si>
  <si>
    <t>C1.6.2.3</t>
  </si>
  <si>
    <r>
      <t xml:space="preserve">Grubbing by hand for new fence lines </t>
    </r>
    <r>
      <rPr>
        <i/>
        <sz val="9"/>
        <rFont val="Arial"/>
        <family val="2"/>
      </rPr>
      <t>(over a width of 2,0m)</t>
    </r>
  </si>
  <si>
    <t>C1.6.2.4</t>
  </si>
  <si>
    <t>Grubbing by hand for service trenches (over the agreed width required)</t>
  </si>
  <si>
    <t>C1.6.3</t>
  </si>
  <si>
    <t>Removal and grubbing of large trees and tree stumps:</t>
  </si>
  <si>
    <t>C1.6.3.1</t>
  </si>
  <si>
    <t>Girth equal to or exceeding 1,0m up to and including 2,0m</t>
  </si>
  <si>
    <t>C1.6.3.2</t>
  </si>
  <si>
    <t>Girth exceeding 2,0m up to and including 3,0m</t>
  </si>
  <si>
    <t>C1.6.3.3</t>
  </si>
  <si>
    <t>Girth exceeding 3,0m</t>
  </si>
  <si>
    <t>C1.6.4</t>
  </si>
  <si>
    <t>Removal of buildings and structures</t>
  </si>
  <si>
    <t>C1.6.4.1</t>
  </si>
  <si>
    <t>Informal structures and buildings Roundabout No 33 (km 37.1)</t>
  </si>
  <si>
    <t>… (Identify type and location of each building or structure with a separate sub-item)</t>
  </si>
  <si>
    <t>C1.6.4.2</t>
  </si>
  <si>
    <t>Buildings at Busstop (km 37.3)</t>
  </si>
  <si>
    <t>C1.6.4.3</t>
  </si>
  <si>
    <t>Buildings at Left-in-left-out No 34 (km 37.7)</t>
  </si>
  <si>
    <t>C1.6.4.4</t>
  </si>
  <si>
    <t>Buildings at Roundabout No 35 (km 38,5)</t>
  </si>
  <si>
    <t>C1.6.4.5</t>
  </si>
  <si>
    <t>Informal structures at Left-in-left-out No 36 (km 39.1)</t>
  </si>
  <si>
    <t>C1.6.4.6</t>
  </si>
  <si>
    <t>Boundary walls between 37,1 to 39,1</t>
  </si>
  <si>
    <t>C1.6.4.8</t>
  </si>
  <si>
    <t>Other informal or formal building and structures which was developed after the aerial photos were takenduring design phase</t>
  </si>
  <si>
    <t>C1.6.7</t>
  </si>
  <si>
    <t>Re-clearing of previously cleared areas</t>
  </si>
  <si>
    <t>C1.6.8</t>
  </si>
  <si>
    <t>Conservation of vegetation:</t>
  </si>
  <si>
    <t>C1.6.8.1</t>
  </si>
  <si>
    <t>Establishment of a temporary nursery</t>
  </si>
  <si>
    <t>C1.6.8.2</t>
  </si>
  <si>
    <t>Removal, storage and maintenance of shrubs</t>
  </si>
  <si>
    <t>C1.6.8.3</t>
  </si>
  <si>
    <t>Removal, storage and maintenance of trees, girth up to and including 1,0m</t>
  </si>
  <si>
    <t>C1.6.8.4</t>
  </si>
  <si>
    <t>Removal, storage and maintenance of trees, girth exceeding 1,0m up to and including 2,0m</t>
  </si>
  <si>
    <t>C1.6.8.5</t>
  </si>
  <si>
    <t>Removal, storage and maintenance of trees, girth exceeding 2,0m up to and including 3,0m</t>
  </si>
  <si>
    <t>C1.6.8.6</t>
  </si>
  <si>
    <t>Removal, storage and maintenance of trees, girth exceeding 3,0m</t>
  </si>
  <si>
    <t>C1.6.9</t>
  </si>
  <si>
    <t>Conservation of topsoil:</t>
  </si>
  <si>
    <t>C1.6.9.1</t>
  </si>
  <si>
    <t>Stockpiling topsoil</t>
  </si>
  <si>
    <t>C1.6.10</t>
  </si>
  <si>
    <t>Disposal of hazardous waste material:</t>
  </si>
  <si>
    <t>C1.6.10.1</t>
  </si>
  <si>
    <t>Disposal of hazardous waste material at an approved hazardous waste material facility</t>
  </si>
  <si>
    <t>C1.6.10.2</t>
  </si>
  <si>
    <t>Handling cost, profit and all other charges in respect of item C1.6.10.1</t>
  </si>
  <si>
    <t>C1.6</t>
  </si>
  <si>
    <t>CHAPTER 1 - GENERAL
1.7  LOADING AND HAULING</t>
  </si>
  <si>
    <t>C1.7.1</t>
  </si>
  <si>
    <t>Loading</t>
  </si>
  <si>
    <t>C1.7.1.1</t>
  </si>
  <si>
    <t>Loading from stockpile using machines and some hand labour where necessary</t>
  </si>
  <si>
    <t>C1.7.1.3</t>
  </si>
  <si>
    <t>Loading by hand only from stockpile or heaps when labour enhancement work is specified or it is not possible to use machines</t>
  </si>
  <si>
    <t>C1.7.2</t>
  </si>
  <si>
    <t>Hauling</t>
  </si>
  <si>
    <t>C1.7.2.1</t>
  </si>
  <si>
    <t>Hauling material for use in the Works and off-loading it on the site of the Works:</t>
  </si>
  <si>
    <t>Soil, gravel, crushed stone and pavement layer material</t>
  </si>
  <si>
    <r>
      <t>cubic metre - kilometre (m</t>
    </r>
    <r>
      <rPr>
        <vertAlign val="superscript"/>
        <sz val="9"/>
        <rFont val="Arial"/>
        <family val="2"/>
      </rPr>
      <t xml:space="preserve">3 </t>
    </r>
    <r>
      <rPr>
        <sz val="9"/>
        <rFont val="Arial"/>
        <family val="2"/>
      </rPr>
      <t>- km)</t>
    </r>
  </si>
  <si>
    <t>Boulders and hard material</t>
  </si>
  <si>
    <t>C1.7.2.2</t>
  </si>
  <si>
    <t>Hauling material to spoil and off-loading it at a designated spoil or stockpile area:</t>
  </si>
  <si>
    <r>
      <t xml:space="preserve">Cleared and grubbed material </t>
    </r>
    <r>
      <rPr>
        <i/>
        <sz val="9"/>
        <rFont val="Arial"/>
        <family val="2"/>
      </rPr>
      <t>(organic matter and all other unsuitable or waste material)</t>
    </r>
  </si>
  <si>
    <t>Soil and gravel material</t>
  </si>
  <si>
    <t>Boulders, hard material and concrete</t>
  </si>
  <si>
    <t>C1.7</t>
  </si>
  <si>
    <t>CHAPTER 2 - SERVICES
2.1  GENERAL REQUIREMENTS AND TRENCHING FOR SERVICES</t>
  </si>
  <si>
    <t>C2.1.1</t>
  </si>
  <si>
    <t>Location, identification, protection and relocation of existing services</t>
  </si>
  <si>
    <t>C2.1.1.1</t>
  </si>
  <si>
    <t>Contractor’s obligations</t>
  </si>
  <si>
    <t>C2.1.1.2</t>
  </si>
  <si>
    <t>Permanent services relocation or protection work by others</t>
  </si>
  <si>
    <t>C2.1.1.3</t>
  </si>
  <si>
    <t>Handling costs and profit in respect of item C2.1.1.2 above</t>
  </si>
  <si>
    <t>C2.1.1.4</t>
  </si>
  <si>
    <t>Permanent services relocation or protection work by the Contractor</t>
  </si>
  <si>
    <t>C2.1.2</t>
  </si>
  <si>
    <t xml:space="preserve">Existing services location, detection and verification </t>
  </si>
  <si>
    <r>
      <t>Existing services location, detection and verification</t>
    </r>
    <r>
      <rPr>
        <sz val="10"/>
        <rFont val="Arial"/>
        <family val="2"/>
      </rPr>
      <t xml:space="preserve"> </t>
    </r>
  </si>
  <si>
    <t>C2.1.2.1</t>
  </si>
  <si>
    <r>
      <t xml:space="preserve">Using specialist detection services </t>
    </r>
    <r>
      <rPr>
        <i/>
        <sz val="9"/>
        <rFont val="Arial"/>
        <family val="2"/>
      </rPr>
      <t xml:space="preserve">(ground penetrating radar, radio detection etc.) </t>
    </r>
    <r>
      <rPr>
        <sz val="9"/>
        <rFont val="Arial"/>
        <family val="2"/>
      </rPr>
      <t xml:space="preserve"> </t>
    </r>
  </si>
  <si>
    <r>
      <t xml:space="preserve">Using specialist detection services </t>
    </r>
    <r>
      <rPr>
        <i/>
        <sz val="10"/>
        <rFont val="Arial"/>
        <family val="2"/>
      </rPr>
      <t xml:space="preserve">(ground penetrating radar, radio detection etc.) </t>
    </r>
    <r>
      <rPr>
        <sz val="10"/>
        <rFont val="Arial"/>
        <family val="2"/>
      </rPr>
      <t xml:space="preserve"> </t>
    </r>
  </si>
  <si>
    <t>C2.1.2.2</t>
  </si>
  <si>
    <t>Handling costs and profit in respect of item C2.1.2.1 above</t>
  </si>
  <si>
    <t>C2.1.2.3</t>
  </si>
  <si>
    <t>Survey to verify existing service positions</t>
  </si>
  <si>
    <t>C2.1.2.4</t>
  </si>
  <si>
    <t xml:space="preserve">Handling costs and profit in respect of item C2.1.2.3 above </t>
  </si>
  <si>
    <t>C2.1.2.5</t>
  </si>
  <si>
    <r>
      <t xml:space="preserve">Using hand excavation to locate, expose and verify services </t>
    </r>
    <r>
      <rPr>
        <b/>
        <sz val="9"/>
        <rFont val="Arial"/>
        <family val="2"/>
      </rPr>
      <t xml:space="preserve"> </t>
    </r>
  </si>
  <si>
    <r>
      <t xml:space="preserve">Using hand excavation to locate, expose and verify services </t>
    </r>
    <r>
      <rPr>
        <b/>
        <sz val="10"/>
        <rFont val="Arial"/>
        <family val="2"/>
      </rPr>
      <t xml:space="preserve"> </t>
    </r>
  </si>
  <si>
    <t>C2.1.3</t>
  </si>
  <si>
    <t>Obtaining construction or work permits</t>
  </si>
  <si>
    <t>C2.1.4</t>
  </si>
  <si>
    <t xml:space="preserve">Provision of guarantees or deposits for services </t>
  </si>
  <si>
    <t>C2.1.4.1</t>
  </si>
  <si>
    <t xml:space="preserve">Providing guarantees and deposits                          </t>
  </si>
  <si>
    <t>C2.1.4.2</t>
  </si>
  <si>
    <t xml:space="preserve">Handling costs and profit in respect of item C2.1.4.1 above            </t>
  </si>
  <si>
    <t>C2.1.5</t>
  </si>
  <si>
    <t>Provision of record drawings and applicable data</t>
  </si>
  <si>
    <t>C2.1.6</t>
  </si>
  <si>
    <t>Trench excavation (in soft material)</t>
  </si>
  <si>
    <t>C2.1.6.1</t>
  </si>
  <si>
    <t>Trenches up to 1,0m wide</t>
  </si>
  <si>
    <t>Up to 1,0m deep</t>
  </si>
  <si>
    <t>Over 1,0m and up to 2,0m deep</t>
  </si>
  <si>
    <t>C2.1.6.2</t>
  </si>
  <si>
    <t>Trenches over 1,0m and up to 2,0m wide</t>
  </si>
  <si>
    <t>C2.1.7</t>
  </si>
  <si>
    <t>Extra over items C2.1.6, C2.1.8 and C2.1.16 for excavating in:</t>
  </si>
  <si>
    <t>C2.1.7.1</t>
  </si>
  <si>
    <t xml:space="preserve">Hard material irrespective of depth </t>
  </si>
  <si>
    <t>C2.1.27</t>
  </si>
  <si>
    <t>Demolition of existing manholes, access chambers and other service structures consisting of:</t>
  </si>
  <si>
    <t>C2.1.27.2</t>
  </si>
  <si>
    <t>Reinforced concrete</t>
  </si>
  <si>
    <t>C2.1</t>
  </si>
  <si>
    <t>CHAPTER 2 - SERVICES
2.2  DRY SERVICES</t>
  </si>
  <si>
    <t>C2.2.1</t>
  </si>
  <si>
    <t>Supply, lay and prove ducts</t>
  </si>
  <si>
    <t>C2.2.1.1</t>
  </si>
  <si>
    <t>Normal duty PVC (conforming to SANS 286 Class C)</t>
  </si>
  <si>
    <r>
      <t xml:space="preserve">… </t>
    </r>
    <r>
      <rPr>
        <i/>
        <sz val="10"/>
        <rFont val="Arial"/>
        <family val="2"/>
      </rPr>
      <t>(state diameter (example 110mm diameter (OD))</t>
    </r>
  </si>
  <si>
    <t>110mm diameter (OD)</t>
  </si>
  <si>
    <t>160mm diameter (OD)</t>
  </si>
  <si>
    <r>
      <t xml:space="preserve">… </t>
    </r>
    <r>
      <rPr>
        <i/>
        <sz val="10"/>
        <rFont val="Arial"/>
        <family val="2"/>
      </rPr>
      <t>(state diameter (example 160mm diameter (OD))</t>
    </r>
  </si>
  <si>
    <t>C2.2.4</t>
  </si>
  <si>
    <t>Bedding for ducts compacted to 90 % of MDD (100 % for sand) using material:</t>
  </si>
  <si>
    <t>C2.2.4.1</t>
  </si>
  <si>
    <t>Selected from the excavated trench material</t>
  </si>
  <si>
    <t>C2.2.5</t>
  </si>
  <si>
    <t>Concrete for bedding and encasement of ducts</t>
  </si>
  <si>
    <t>C2.2.5.1</t>
  </si>
  <si>
    <r>
      <t xml:space="preserve">Concrete bedding </t>
    </r>
    <r>
      <rPr>
        <i/>
        <sz val="9"/>
        <rFont val="Arial"/>
        <family val="2"/>
      </rPr>
      <t>(Class C16/20-20)</t>
    </r>
  </si>
  <si>
    <r>
      <t xml:space="preserve">Concrete bedding </t>
    </r>
    <r>
      <rPr>
        <i/>
        <sz val="10"/>
        <rFont val="Arial"/>
        <family val="2"/>
      </rPr>
      <t>(state class of concrete)</t>
    </r>
  </si>
  <si>
    <t>C2.2.5.2</t>
  </si>
  <si>
    <r>
      <t xml:space="preserve">Concrete encasement of ducts </t>
    </r>
    <r>
      <rPr>
        <i/>
        <sz val="9"/>
        <rFont val="Arial"/>
        <family val="2"/>
      </rPr>
      <t>(Class C16/20-20)</t>
    </r>
    <r>
      <rPr>
        <b/>
        <sz val="9"/>
        <rFont val="Arial"/>
        <family val="2"/>
      </rPr>
      <t xml:space="preserve"> </t>
    </r>
  </si>
  <si>
    <r>
      <t xml:space="preserve">Concrete encasement of ducts </t>
    </r>
    <r>
      <rPr>
        <i/>
        <sz val="10"/>
        <rFont val="Arial"/>
        <family val="2"/>
      </rPr>
      <t>(state class of concrete)</t>
    </r>
    <r>
      <rPr>
        <b/>
        <sz val="10"/>
        <rFont val="Arial"/>
        <family val="2"/>
      </rPr>
      <t xml:space="preserve"> </t>
    </r>
  </si>
  <si>
    <t>C2.2.6</t>
  </si>
  <si>
    <t>Duct accessories (markers, marking, draw wires and end caps etc.)</t>
  </si>
  <si>
    <t>C2.2.6.1</t>
  </si>
  <si>
    <t xml:space="preserve">Duct markers (Refer to drawing numbers: 60487450-11-0-C-DA-107 and 108) </t>
  </si>
  <si>
    <r>
      <t xml:space="preserve">Duct markers </t>
    </r>
    <r>
      <rPr>
        <i/>
        <sz val="10"/>
        <rFont val="Arial"/>
        <family val="2"/>
      </rPr>
      <t>(state type)</t>
    </r>
    <r>
      <rPr>
        <sz val="10"/>
        <rFont val="Arial"/>
        <family val="2"/>
      </rPr>
      <t xml:space="preserve"> </t>
    </r>
  </si>
  <si>
    <t>C2.2.6.3</t>
  </si>
  <si>
    <t xml:space="preserve">Draw wires (Refer to drawing numbers: 60487450-11-0-C-DA-107 and 108) </t>
  </si>
  <si>
    <r>
      <t xml:space="preserve">Draw wires </t>
    </r>
    <r>
      <rPr>
        <i/>
        <sz val="10"/>
        <rFont val="Arial"/>
        <family val="2"/>
      </rPr>
      <t>(state type)</t>
    </r>
  </si>
  <si>
    <t>C2.2.6.4</t>
  </si>
  <si>
    <t xml:space="preserve">End caps or plugs (Refer to drawing numbers: 60487450-11-0-C-DA-107 and 108) </t>
  </si>
  <si>
    <r>
      <t xml:space="preserve">End caps or plugs </t>
    </r>
    <r>
      <rPr>
        <i/>
        <sz val="10"/>
        <rFont val="Arial"/>
        <family val="2"/>
      </rPr>
      <t>(state type)</t>
    </r>
    <r>
      <rPr>
        <sz val="10"/>
        <rFont val="Arial"/>
        <family val="2"/>
      </rPr>
      <t xml:space="preserve">  </t>
    </r>
  </si>
  <si>
    <t>C2.2.7</t>
  </si>
  <si>
    <t xml:space="preserve">Handholes, manholes and access chambers for ducts </t>
  </si>
  <si>
    <t>C2.2.7.1</t>
  </si>
  <si>
    <t>The 800mm (l)x800mm (w)x1100mm (d) internal size manhole shall consist of 230mm brick walls positioned on a 250mm thick Class C20/25-20 with ref. 395 mesh concrete floor slab.  The manhole shall be covered by a 150mm thick Class C20/25-20 with Y12 rods concrete cover slab with a heavy duty ductile iron manhole cover and frame. Refer to Electrical drawings 60487450-11-1-E-AF-101 &amp; 60487450-11-1-E-AF-102.</t>
  </si>
  <si>
    <t>C2.2</t>
  </si>
  <si>
    <t>CHAPTER 3 - DRAINAGE
3.1  DRAINS</t>
  </si>
  <si>
    <t>C3.1.1</t>
  </si>
  <si>
    <t>C3.1.1.1</t>
  </si>
  <si>
    <t>0m to 1,5m</t>
  </si>
  <si>
    <t>Exceeding 1,5m and up to 3,0m</t>
  </si>
  <si>
    <t>C3.1.1.2</t>
  </si>
  <si>
    <t>Extra over sub-item C3.1.1.1 for excavation in hard and boulder material, irrespective of depth</t>
  </si>
  <si>
    <t>C3.1.1.3</t>
  </si>
  <si>
    <t>Extra over sub-item C3.1.1.1 for excavation in stabilised existing road layers, irrespective of depth</t>
  </si>
  <si>
    <t>C3.1.1.4</t>
  </si>
  <si>
    <t>Excavating soft material situated 0m to 1,5m below the surface level using labour enhanced construction methods</t>
  </si>
  <si>
    <t>C3.1.1.5</t>
  </si>
  <si>
    <t>Excavating intermediate material situated 0m to 1,5m below the surface level using labour enhanced construction methods</t>
  </si>
  <si>
    <t>C3.1.2</t>
  </si>
  <si>
    <t xml:space="preserve">Clearing, shaping and disposal of accumulated sediment in existing unlined open drains </t>
  </si>
  <si>
    <t>C3.1.2.1</t>
  </si>
  <si>
    <t>Using conventional methods</t>
  </si>
  <si>
    <t>C3.1.2.2</t>
  </si>
  <si>
    <t>Using labour enhanced construction methods</t>
  </si>
  <si>
    <t>C3.1.3</t>
  </si>
  <si>
    <t>Excavation, clearing and disposal of accumulated sediment in existing lined drains and drainage systems</t>
  </si>
  <si>
    <t>C3.1.3.1</t>
  </si>
  <si>
    <t>Using conventional methods (up to 1,5m):</t>
  </si>
  <si>
    <t>Manholes and inlet and outlet structures</t>
  </si>
  <si>
    <t>Culvert barrels</t>
  </si>
  <si>
    <t>Concrete or other lined side drains</t>
  </si>
  <si>
    <t>C3.1.4</t>
  </si>
  <si>
    <t>Excavation and disposal of material for subsoil drainage systems:</t>
  </si>
  <si>
    <t>C3.1.4.1</t>
  </si>
  <si>
    <t>Excavating in all material situated within the following depth ranges below the surface:</t>
  </si>
  <si>
    <t>C3.1.4.2</t>
  </si>
  <si>
    <t>Excavating soft material situated within 0m to 1,5m below the surface level using labour enhanced construction methods</t>
  </si>
  <si>
    <t>C3.1.4.3</t>
  </si>
  <si>
    <t>Excavating intermediate material situated within 0m to 1,5m below the surface level using labour enhanced construction methods</t>
  </si>
  <si>
    <t>C3.1.4.4</t>
  </si>
  <si>
    <t>Extra over sub-item C3.1.4.1 for excavation in hard and boulder material, irrespective of depth</t>
  </si>
  <si>
    <t>C3.1.5</t>
  </si>
  <si>
    <t>Impermeable backfilling to subsoil drainage systems</t>
  </si>
  <si>
    <t>C3.1.5.2</t>
  </si>
  <si>
    <t>G5A material obtained from commercial sources</t>
  </si>
  <si>
    <t>G5 material obtained from commercial sources</t>
  </si>
  <si>
    <t>C3.1.5.3</t>
  </si>
  <si>
    <t>Extra over items C3.1.5.2 for stabilisation with 4,0% CEM II (32.5) cement</t>
  </si>
  <si>
    <t>C3.1.7</t>
  </si>
  <si>
    <t>Natural permeable material in subsoil drainage systems (approved crushed stone):</t>
  </si>
  <si>
    <t>C3.1.7.2</t>
  </si>
  <si>
    <t>20mm crushed stone obtained from commercial sources</t>
  </si>
  <si>
    <r>
      <t xml:space="preserve">Crushed stone obtained from commercial sources </t>
    </r>
    <r>
      <rPr>
        <i/>
        <sz val="9"/>
        <rFont val="Arial"/>
        <family val="2"/>
      </rPr>
      <t>(state grade)</t>
    </r>
  </si>
  <si>
    <t>C3.1.8</t>
  </si>
  <si>
    <t>Natural permeable material in subsoil drainage systems (approved natural sand):</t>
  </si>
  <si>
    <t>C3.1.8.2</t>
  </si>
  <si>
    <t>Natural sand from commercial sources, fine sand with 0,2 mm nominal maximum particle size (Filter criteria indicated on drawing number 60487450-11-0-C-DA-113)</t>
  </si>
  <si>
    <r>
      <t xml:space="preserve">Natural sand obtained from approved sources </t>
    </r>
    <r>
      <rPr>
        <i/>
        <sz val="9"/>
        <rFont val="Arial"/>
        <family val="2"/>
      </rPr>
      <t>(state grade &amp; source)</t>
    </r>
  </si>
  <si>
    <t>C3.1.9</t>
  </si>
  <si>
    <t>Pipes in subsoil drainage systems:</t>
  </si>
  <si>
    <t>C3.1.9.1</t>
  </si>
  <si>
    <r>
      <t xml:space="preserve">U-PVC pipes and fittings, normal duty, complete with couplings </t>
    </r>
    <r>
      <rPr>
        <i/>
        <sz val="9"/>
        <rFont val="Arial"/>
        <family val="2"/>
      </rPr>
      <t>(100mm ID, perforated)</t>
    </r>
  </si>
  <si>
    <t>C3.1.10</t>
  </si>
  <si>
    <t>Polymer film sheeting or similar approved material, for lining subsoil drainage systems:</t>
  </si>
  <si>
    <t>C3.1.10.1</t>
  </si>
  <si>
    <t>0,15mm thick</t>
  </si>
  <si>
    <t>C3.1.10.2</t>
  </si>
  <si>
    <t>0,25mm thick</t>
  </si>
  <si>
    <t>C3.1.11</t>
  </si>
  <si>
    <r>
      <t xml:space="preserve">Geotextiles </t>
    </r>
    <r>
      <rPr>
        <sz val="9"/>
        <rFont val="Arial"/>
        <family val="2"/>
      </rPr>
      <t>(Grade 2 with 200mm overlap)</t>
    </r>
  </si>
  <si>
    <r>
      <t xml:space="preserve">Geotextiles </t>
    </r>
    <r>
      <rPr>
        <i/>
        <sz val="9"/>
        <rFont val="Arial"/>
        <family val="2"/>
      </rPr>
      <t>(A4)</t>
    </r>
  </si>
  <si>
    <t>C3.1.13</t>
  </si>
  <si>
    <t>Concrete outlet structures, manhole boxes, junction boxes and cleaning eyes for subsoil drainage systems:</t>
  </si>
  <si>
    <t>C3.1.13.1</t>
  </si>
  <si>
    <t>Outlet structures (Drawing number 60487450-11-0-C-DA-114)</t>
  </si>
  <si>
    <r>
      <t xml:space="preserve">Outlet structures </t>
    </r>
    <r>
      <rPr>
        <i/>
        <sz val="9"/>
        <rFont val="Arial"/>
        <family val="2"/>
      </rPr>
      <t>(specify each type and drawing reference)</t>
    </r>
  </si>
  <si>
    <t>C3.1.13.4</t>
  </si>
  <si>
    <t>Cleaning eyes (Drawing number 60487450-11-0-C-DA-114)</t>
  </si>
  <si>
    <r>
      <t xml:space="preserve">Cleaning eyes </t>
    </r>
    <r>
      <rPr>
        <i/>
        <sz val="9"/>
        <rFont val="Arial"/>
        <family val="2"/>
      </rPr>
      <t>(specify each type and drawing reference)</t>
    </r>
  </si>
  <si>
    <t>C3.1.14</t>
  </si>
  <si>
    <t>Caps for subsoil drain pipes:</t>
  </si>
  <si>
    <t>C3.1.14.1</t>
  </si>
  <si>
    <t>Concrete caps</t>
  </si>
  <si>
    <t>C3.1.15</t>
  </si>
  <si>
    <t>Repairing or replacing existing drainage systems</t>
  </si>
  <si>
    <t>C3.1.16</t>
  </si>
  <si>
    <t>Loading and hauling of material in excess of 1,0 km</t>
  </si>
  <si>
    <t>cubic metre - kilometre (m3 - km)</t>
  </si>
  <si>
    <t>C3.1.18</t>
  </si>
  <si>
    <t>Backfilling of drains with selected material compacted to 93% of MDD prior to construction of concrete lining and/or stone pitched lining</t>
  </si>
  <si>
    <t>C3.1.22</t>
  </si>
  <si>
    <t>Test flushing of subsoil drain pipe systems</t>
  </si>
  <si>
    <t>C3.1.23</t>
  </si>
  <si>
    <r>
      <t>Subsoil drain outlet marker</t>
    </r>
    <r>
      <rPr>
        <sz val="9"/>
        <rFont val="Arial"/>
        <family val="2"/>
      </rPr>
      <t xml:space="preserve"> (Refer to drawing numbers: 60487450-11-0-C-DA-113 and 114)</t>
    </r>
  </si>
  <si>
    <r>
      <t xml:space="preserve">Subsoil drain outlet marker </t>
    </r>
    <r>
      <rPr>
        <b/>
        <i/>
        <sz val="9"/>
        <rFont val="Arial"/>
        <family val="2"/>
      </rPr>
      <t>(type or drawing specified)</t>
    </r>
  </si>
  <si>
    <t>C3.1</t>
  </si>
  <si>
    <t>CHAPTER 3 - DRAINAGE
3.2  CULVERTS</t>
  </si>
  <si>
    <t>C3.2.1</t>
  </si>
  <si>
    <t>Excavation for culvert structures:</t>
  </si>
  <si>
    <t>C3.2.1.1</t>
  </si>
  <si>
    <t>Excavating in all material situated within the following depth ranges below the surface level:</t>
  </si>
  <si>
    <t>C3.2.1.2</t>
  </si>
  <si>
    <t>Excavating soft material 0m to 1,5m below the surface level using labour enhanced construction methods, or instructed by hand under Clause A3.2.7.2(d)</t>
  </si>
  <si>
    <t>C3.2.1.3</t>
  </si>
  <si>
    <t>Excavating intermediate material 0m to 1,5m below the surface level using labour enhanced construction methods, or instructed by hand under Clause A3.2.7.2(d)</t>
  </si>
  <si>
    <t>C3.2.1.4</t>
  </si>
  <si>
    <t>Extra over sub-item C3.2.1.1 for excavation in hard or boulder material, irrespective of depth</t>
  </si>
  <si>
    <t>C3.2.1.5</t>
  </si>
  <si>
    <t>Extra over sub-item C3.2.1.1 for excavation in stabilised existing road layers, irrespective of depth</t>
  </si>
  <si>
    <t>C3.2.2</t>
  </si>
  <si>
    <t>Backfilling</t>
  </si>
  <si>
    <t>C3.2.2.1</t>
  </si>
  <si>
    <t>Using the excavated material</t>
  </si>
  <si>
    <t>C3.2.2.2</t>
  </si>
  <si>
    <t>Using imported selected material:</t>
  </si>
  <si>
    <t>From commercial sources (G5B material)</t>
  </si>
  <si>
    <r>
      <t xml:space="preserve">From commercial sources </t>
    </r>
    <r>
      <rPr>
        <i/>
        <sz val="9"/>
        <rFont val="Arial"/>
        <family val="2"/>
      </rPr>
      <t>(State type)</t>
    </r>
  </si>
  <si>
    <t>From sources on site (G5B material)</t>
  </si>
  <si>
    <r>
      <t xml:space="preserve">From sources on site </t>
    </r>
    <r>
      <rPr>
        <i/>
        <sz val="9"/>
        <rFont val="Arial"/>
        <family val="2"/>
      </rPr>
      <t>(State type)</t>
    </r>
  </si>
  <si>
    <t>C3.2.2.3</t>
  </si>
  <si>
    <t xml:space="preserve">Extra over sub-items C3.2.2.1 and C3.2.2.2 for soil cement backfilling </t>
  </si>
  <si>
    <t>With wet mixture (CEM II class 32.5 cement) of 5% cement</t>
  </si>
  <si>
    <r>
      <t xml:space="preserve">With wet mixture </t>
    </r>
    <r>
      <rPr>
        <i/>
        <sz val="9"/>
        <rFont val="Arial"/>
        <family val="2"/>
      </rPr>
      <t>(specify cement content)</t>
    </r>
    <r>
      <rPr>
        <sz val="9"/>
        <rFont val="Arial"/>
        <family val="2"/>
      </rPr>
      <t xml:space="preserve"> of 3% cement</t>
    </r>
  </si>
  <si>
    <t>With dry mixture (CEM II class 32.5 cement) of 3% cement</t>
  </si>
  <si>
    <r>
      <t xml:space="preserve">With dry mixture </t>
    </r>
    <r>
      <rPr>
        <i/>
        <sz val="9"/>
        <rFont val="Arial"/>
        <family val="2"/>
      </rPr>
      <t>(specify cement content)</t>
    </r>
    <r>
      <rPr>
        <sz val="9"/>
        <rFont val="Arial"/>
        <family val="2"/>
      </rPr>
      <t xml:space="preserve"> of 3% cement</t>
    </r>
  </si>
  <si>
    <t>C3.2.2.4</t>
  </si>
  <si>
    <t>Extra over sub-items C3.2.2.1 and C3.2.2.2 for screed layers (Concrete Class C20/25-20)</t>
  </si>
  <si>
    <t>Extra over sub-items C3.2.2.1 and C3.2.2.2 for screed layers (class of concrete indicated)</t>
  </si>
  <si>
    <t>C3.2.3</t>
  </si>
  <si>
    <t>Concrete pipe culverts:</t>
  </si>
  <si>
    <t>C3.2.3.2</t>
  </si>
  <si>
    <t>On Class B bedding</t>
  </si>
  <si>
    <r>
      <t xml:space="preserve">On Class B bedding </t>
    </r>
    <r>
      <rPr>
        <i/>
        <sz val="9"/>
        <rFont val="Arial"/>
        <family val="2"/>
      </rPr>
      <t>(type and diameter indicated)</t>
    </r>
  </si>
  <si>
    <t>450mm diameter, class 100D (S&amp;S with rubber O-rings)</t>
  </si>
  <si>
    <t>750mm diameter, class 100D (S&amp;S with rubber O-rings)</t>
  </si>
  <si>
    <t>C3.2.3.5</t>
  </si>
  <si>
    <r>
      <t xml:space="preserve">Provision of skew ends of pipe culvert </t>
    </r>
    <r>
      <rPr>
        <i/>
        <sz val="9"/>
        <rFont val="Arial"/>
        <family val="2"/>
      </rPr>
      <t>(750mm diameter)</t>
    </r>
  </si>
  <si>
    <r>
      <t xml:space="preserve">Provision of skew ends of pipe culvert </t>
    </r>
    <r>
      <rPr>
        <i/>
        <sz val="9"/>
        <rFont val="Arial"/>
        <family val="2"/>
      </rPr>
      <t>(type and diameter indicated)</t>
    </r>
  </si>
  <si>
    <t>C3.2.5</t>
  </si>
  <si>
    <t>Rectangular culverts with prefabricated elements:</t>
  </si>
  <si>
    <t>C3.2.5.1</t>
  </si>
  <si>
    <t>Prefabricated portal culverts; wall and roof combination</t>
  </si>
  <si>
    <r>
      <t xml:space="preserve">Prefabricated portal culverts; wall and roof combination </t>
    </r>
    <r>
      <rPr>
        <i/>
        <sz val="9"/>
        <rFont val="Arial"/>
        <family val="2"/>
      </rPr>
      <t>(size and type indicated)</t>
    </r>
  </si>
  <si>
    <t>(a) 1 200mm x 600mm Type 150S</t>
  </si>
  <si>
    <t>(a) 1 200mm x 900mm Type 150S</t>
  </si>
  <si>
    <t>(a) 1 500mm x 600mm Type 100S</t>
  </si>
  <si>
    <t>C3.2.7</t>
  </si>
  <si>
    <t>Cast in situ concrete and formwork:</t>
  </si>
  <si>
    <t>C3.2.7.1</t>
  </si>
  <si>
    <t>In Class A bedding, screeds, concrete backfill and the encasing for pipes, including formwork</t>
  </si>
  <si>
    <r>
      <t xml:space="preserve">In Class A bedding, screeds, concrete backfill and the encasing for pipes, including formwork </t>
    </r>
    <r>
      <rPr>
        <i/>
        <sz val="9"/>
        <rFont val="Arial"/>
        <family val="2"/>
      </rPr>
      <t>(class of concrete indicated)</t>
    </r>
  </si>
  <si>
    <t>Class C25/30-20</t>
  </si>
  <si>
    <t>C3.2.7.2</t>
  </si>
  <si>
    <r>
      <t xml:space="preserve">In complete in situ floor slabs for rectangular culverts, manholes and catchpits including formwork, joints and Class U2 surface finish </t>
    </r>
    <r>
      <rPr>
        <i/>
        <sz val="9"/>
        <rFont val="Arial"/>
        <family val="2"/>
      </rPr>
      <t>(Class C25/30-20)</t>
    </r>
    <r>
      <rPr>
        <sz val="9"/>
        <rFont val="Arial"/>
        <family val="2"/>
      </rPr>
      <t xml:space="preserve"> (installed at a standard depth of 1,0m)</t>
    </r>
  </si>
  <si>
    <r>
      <t xml:space="preserve">In complete in situ floor slabs for rectangular culverts, manholes and catchpits including formwork, joints and Class U2 surface finish </t>
    </r>
    <r>
      <rPr>
        <i/>
        <sz val="9"/>
        <rFont val="Arial"/>
        <family val="2"/>
      </rPr>
      <t>(class of concrete indicated)</t>
    </r>
    <r>
      <rPr>
        <sz val="9"/>
        <rFont val="Arial"/>
        <family val="2"/>
      </rPr>
      <t xml:space="preserve"> (installed at a standard depth of 1,0m)</t>
    </r>
  </si>
  <si>
    <t>C3.2.7.3</t>
  </si>
  <si>
    <r>
      <t xml:space="preserve">In walls, excluding formwork but including Class U2 surface finish </t>
    </r>
    <r>
      <rPr>
        <i/>
        <sz val="9"/>
        <rFont val="Arial"/>
        <family val="2"/>
      </rPr>
      <t xml:space="preserve"> (Class C25/30-20) </t>
    </r>
  </si>
  <si>
    <r>
      <t xml:space="preserve">In walls, excluding formwork but including Class U2 surface finish </t>
    </r>
    <r>
      <rPr>
        <i/>
        <sz val="9"/>
        <rFont val="Arial"/>
        <family val="2"/>
      </rPr>
      <t>(class of concrete indicated)</t>
    </r>
  </si>
  <si>
    <t>C3.2.7.5</t>
  </si>
  <si>
    <t>In inlet and outlet structures including kerbs, chutes and downpipes, skewed ends, catchpits, manholes, thrust and anchor blocks, excluding formwork but including Class U2 surfacing finish (concrete Class C25/30-20)</t>
  </si>
  <si>
    <t>In inlet and outlet structures including kerbs, chutes and downpipes, skewed ends, catchpits, manholes, thrust and anchor blocks, excluding formwork but including Class U2 surfacing finish (class of concrete indicated)</t>
  </si>
  <si>
    <t>C3.2.7.6</t>
  </si>
  <si>
    <r>
      <t xml:space="preserve">Formwork of concrete under items C3.2.7.2 to 5 above </t>
    </r>
    <r>
      <rPr>
        <i/>
        <sz val="9"/>
        <rFont val="Arial"/>
        <family val="2"/>
      </rPr>
      <t>(Class U2 surface finish)</t>
    </r>
  </si>
  <si>
    <r>
      <t xml:space="preserve">Formwork of concrete under items C3.2.7.3 to 5 above </t>
    </r>
    <r>
      <rPr>
        <i/>
        <sz val="9"/>
        <rFont val="Arial"/>
        <family val="2"/>
      </rPr>
      <t>(Class of finish indicated)</t>
    </r>
  </si>
  <si>
    <t>C3.2.8</t>
  </si>
  <si>
    <r>
      <t xml:space="preserve">Concrete backfill or encasement for culverts </t>
    </r>
    <r>
      <rPr>
        <b/>
        <i/>
        <sz val="9"/>
        <rFont val="Arial"/>
        <family val="2"/>
      </rPr>
      <t>(Concrete Class C20/25-20)</t>
    </r>
  </si>
  <si>
    <r>
      <t xml:space="preserve">Concrete backfill or encasement for culverts </t>
    </r>
    <r>
      <rPr>
        <i/>
        <sz val="9"/>
        <rFont val="Arial"/>
        <family val="2"/>
      </rPr>
      <t>(Type and Class of concrete indicated)</t>
    </r>
  </si>
  <si>
    <t>C3.2.10</t>
  </si>
  <si>
    <t>Reinforcement:</t>
  </si>
  <si>
    <t>C3.2.10.1</t>
  </si>
  <si>
    <t>Mild steel bars</t>
  </si>
  <si>
    <t>C3.2.10.2</t>
  </si>
  <si>
    <t>High-tensile steel bars</t>
  </si>
  <si>
    <t>C3.2.10.3</t>
  </si>
  <si>
    <t>Welded steel fabric</t>
  </si>
  <si>
    <t>kilogram (kg)</t>
  </si>
  <si>
    <t>C3.2.12</t>
  </si>
  <si>
    <t>Demolition of concrete members or elements:</t>
  </si>
  <si>
    <t>C3.2.12.1</t>
  </si>
  <si>
    <r>
      <t xml:space="preserve">Full member or element </t>
    </r>
    <r>
      <rPr>
        <i/>
        <sz val="9"/>
        <rFont val="Arial"/>
        <family val="2"/>
      </rPr>
      <t xml:space="preserve">(existing headwalls) </t>
    </r>
  </si>
  <si>
    <r>
      <t xml:space="preserve">Full member or element </t>
    </r>
    <r>
      <rPr>
        <i/>
        <sz val="9"/>
        <rFont val="Arial"/>
        <family val="2"/>
      </rPr>
      <t xml:space="preserve">(location and description) </t>
    </r>
  </si>
  <si>
    <t>C3.2</t>
  </si>
  <si>
    <t>CHAPTER 3 - DRAINAGE
3.3  CONCRETE KERBING AND CHANNELING, ASPHALT BERMS, CHUTES, DOWNPIPES, CONCRETE, STONE PITCHED AND GABION LININGS FOR OPEN DRAINS</t>
  </si>
  <si>
    <t>C3.3.1</t>
  </si>
  <si>
    <t>Concrete kerbing:</t>
  </si>
  <si>
    <t>C3.3.1.1</t>
  </si>
  <si>
    <t>Prefabricated kerbing</t>
  </si>
  <si>
    <r>
      <t xml:space="preserve">Prefabricated kerbing </t>
    </r>
    <r>
      <rPr>
        <i/>
        <sz val="9"/>
        <rFont val="Arial"/>
        <family val="2"/>
      </rPr>
      <t>(description of type of kerb and bedding with reference to drawing)</t>
    </r>
  </si>
  <si>
    <t>Barrier kerb (Figure 7) along centre islands at roundabouts and pedestrian refuge areas as show on drawing 60487450-11-0-C-BA-101 and 102-T-00</t>
  </si>
  <si>
    <r>
      <t xml:space="preserve">… </t>
    </r>
    <r>
      <rPr>
        <i/>
        <sz val="9"/>
        <rFont val="Arial"/>
        <family val="2"/>
      </rPr>
      <t>(state type of kerb and bedding with reference to drawing)</t>
    </r>
  </si>
  <si>
    <t>Barrier kerb (Figure 11) as backing for side walks as shown on drawing 60487450-11-0-C-BA-101 and 102-T-00</t>
  </si>
  <si>
    <r>
      <t xml:space="preserve">… </t>
    </r>
    <r>
      <rPr>
        <i/>
        <sz val="9"/>
        <rFont val="Arial"/>
        <family val="2"/>
      </rPr>
      <t>(etc. for other types)</t>
    </r>
  </si>
  <si>
    <t>C3.3.1.2</t>
  </si>
  <si>
    <t xml:space="preserve">Cast in situ kerbing </t>
  </si>
  <si>
    <t>Class 35/45-20 roundabout apron kerbs as per drawing 60487450-11-0-C-BA-102</t>
  </si>
  <si>
    <t>Class C25/30-20 edge restraints for precast slotted drains</t>
  </si>
  <si>
    <t>C3.3.2</t>
  </si>
  <si>
    <t>Concrete kerbing-channeling combination:</t>
  </si>
  <si>
    <t>C3.3.2.1</t>
  </si>
  <si>
    <t>Prefabricated kerbing-channeling</t>
  </si>
  <si>
    <r>
      <t xml:space="preserve">Prefabricated kerbing-channeling </t>
    </r>
    <r>
      <rPr>
        <i/>
        <sz val="9"/>
        <rFont val="Arial"/>
        <family val="2"/>
      </rPr>
      <t>(description of type of channel and bedding with reference to drawing)</t>
    </r>
  </si>
  <si>
    <t>Barrier kerbs (Figure 7 and Figure 3) along both sides of the road edge as shown on drawing 60487450-11-0-C-BA-102-T-00</t>
  </si>
  <si>
    <t>C3.3.3</t>
  </si>
  <si>
    <t>Extra over items C3.3.1 and C3.3.2 for concrete kerbing or concrete kerbing and channeling on curves</t>
  </si>
  <si>
    <t>C3.3.3.1</t>
  </si>
  <si>
    <t>On curves of radii more than or equal to 5,0m but less than 20m</t>
  </si>
  <si>
    <t>C3.3.3.2</t>
  </si>
  <si>
    <t>On curves with radii more than or equal to 1,0m but less than 5,0m</t>
  </si>
  <si>
    <t>C3.3.3.3</t>
  </si>
  <si>
    <t>On curves with radii less than 1,0m</t>
  </si>
  <si>
    <t>C3.3.4</t>
  </si>
  <si>
    <t>Extra over item C3.3.2 for drop kerbs at pedestrian crossings and driveways</t>
  </si>
  <si>
    <t>C3.3.8</t>
  </si>
  <si>
    <t>Linings for open drains:</t>
  </si>
  <si>
    <t>C3.3.8.1</t>
  </si>
  <si>
    <t>Cast in situ concrete lining (concrete class C25/30-20; type E and type F)</t>
  </si>
  <si>
    <r>
      <t xml:space="preserve">Cast in situ concrete lining </t>
    </r>
    <r>
      <rPr>
        <i/>
        <sz val="9"/>
        <rFont val="Arial"/>
        <family val="2"/>
      </rPr>
      <t>(class of concrete and type of open drain indicated)</t>
    </r>
  </si>
  <si>
    <t>C3.3.8.2</t>
  </si>
  <si>
    <t>Class U2 surface finish to cast in situ concrete (concrete class C25/30-20)</t>
  </si>
  <si>
    <t>Class U2 surface finish to cast in situ concrete (type of open drain indicated)</t>
  </si>
  <si>
    <t>C3.3.9</t>
  </si>
  <si>
    <t>Formwork to cast in situ concrete lining for open drains (Class F2 surface finish):</t>
  </si>
  <si>
    <t>C3.3.9.2</t>
  </si>
  <si>
    <r>
      <t xml:space="preserve">To sides with formwork on both internal and external faces </t>
    </r>
    <r>
      <rPr>
        <i/>
        <sz val="9"/>
        <rFont val="Arial"/>
        <family val="2"/>
      </rPr>
      <t>(each face measured)</t>
    </r>
  </si>
  <si>
    <t>C3.3.9.3</t>
  </si>
  <si>
    <t>To ends of slabs</t>
  </si>
  <si>
    <t>C3.3.10</t>
  </si>
  <si>
    <t>Sealed joints in concrete and stone pitched linings of open drains (ASTM D5893 compliant) as shown on 60487450-11-0-C-DA-110</t>
  </si>
  <si>
    <r>
      <t xml:space="preserve">Sealed joints in concrete and stone pitched linings of open drains </t>
    </r>
    <r>
      <rPr>
        <i/>
        <sz val="9"/>
        <rFont val="Arial"/>
        <family val="2"/>
      </rPr>
      <t>(description of each type with reference to drawing)</t>
    </r>
  </si>
  <si>
    <t>C3.3.13</t>
  </si>
  <si>
    <r>
      <t xml:space="preserve">Polymer film sheeting </t>
    </r>
    <r>
      <rPr>
        <b/>
        <i/>
        <sz val="9"/>
        <rFont val="Arial"/>
        <family val="2"/>
      </rPr>
      <t>(150 micron)</t>
    </r>
    <r>
      <rPr>
        <b/>
        <sz val="9"/>
        <rFont val="Arial"/>
        <family val="2"/>
      </rPr>
      <t xml:space="preserve"> for concrete-lined open drains</t>
    </r>
  </si>
  <si>
    <t>C3.3.15</t>
  </si>
  <si>
    <t>Energy dissipaters in outlet structures</t>
  </si>
  <si>
    <t>C3.3.15.1</t>
  </si>
  <si>
    <t>Precast concrete blocks in outlet structures</t>
  </si>
  <si>
    <t>C3.3.16</t>
  </si>
  <si>
    <r>
      <t xml:space="preserve">Demolition and removal of existing kerbs and/or channel </t>
    </r>
    <r>
      <rPr>
        <b/>
        <i/>
        <sz val="9"/>
        <rFont val="Arial"/>
        <family val="2"/>
      </rPr>
      <t>(kerbs at existing bus laybys)</t>
    </r>
  </si>
  <si>
    <r>
      <t xml:space="preserve">Demolition and removal of existing kerbs and/or channel </t>
    </r>
    <r>
      <rPr>
        <i/>
        <sz val="9"/>
        <rFont val="Arial"/>
        <family val="2"/>
      </rPr>
      <t>(specify maximum size)</t>
    </r>
  </si>
  <si>
    <t>PC3.3.17</t>
  </si>
  <si>
    <t>Drop outlet complete as per drawing number 60487450-11-0-C-DA-129 with the positions shown on the layout plans</t>
  </si>
  <si>
    <t>PC3.3.18</t>
  </si>
  <si>
    <t>Kerb inlet with chute complete as per drawing number 60487450-11-0-C-DA-129 with the positions shown on the layout plans</t>
  </si>
  <si>
    <t>PC3.3.19</t>
  </si>
  <si>
    <t>Precast slotted drains complete as per drawing number 60487450-11-0-C-DA-124 with the positions shown on the layout plans</t>
  </si>
  <si>
    <t>C3.3</t>
  </si>
  <si>
    <t>CHAPTER 4 - EARTHWORKS AND PAVEMENT LAYERS: MATERIALS
4.1  BORROW MATERIALS</t>
  </si>
  <si>
    <t>C4.1.1</t>
  </si>
  <si>
    <t>Compiling and implementing M&amp;U plans</t>
  </si>
  <si>
    <t>C4.1.1.2</t>
  </si>
  <si>
    <t>For quarries</t>
  </si>
  <si>
    <r>
      <t xml:space="preserve">For quarries </t>
    </r>
    <r>
      <rPr>
        <i/>
        <sz val="9"/>
        <rFont val="Arial"/>
        <family val="2"/>
      </rPr>
      <t>(list all quarries separately)</t>
    </r>
  </si>
  <si>
    <t>Quarry No3 (Approx. 6.5km east at km 19.5)</t>
  </si>
  <si>
    <t>C4.1.2</t>
  </si>
  <si>
    <t>Additional material investigations during the supplementary exploration</t>
  </si>
  <si>
    <t>C4.1.2.1</t>
  </si>
  <si>
    <t xml:space="preserve">Cost of additional trial pits and/or drilling and laboratory testing  </t>
  </si>
  <si>
    <t>C4.1.2.2</t>
  </si>
  <si>
    <t>Handling costs and profit in respect of item C4.1.2.1</t>
  </si>
  <si>
    <t>C4.1.3</t>
  </si>
  <si>
    <t>Construction and maintenance of temporary haul and access roads</t>
  </si>
  <si>
    <t>C4.1.3.1</t>
  </si>
  <si>
    <t>Temporary unsealed roads</t>
  </si>
  <si>
    <t>C4.1.3.2</t>
  </si>
  <si>
    <t>Cost to repair existing public roads or streets</t>
  </si>
  <si>
    <t>C4.1.3.3</t>
  </si>
  <si>
    <t>Handling cost and profit in respect of item C4.1.3.2</t>
  </si>
  <si>
    <t>C4.1.4</t>
  </si>
  <si>
    <t>Removing of the overburden</t>
  </si>
  <si>
    <t>C4.1.4.2</t>
  </si>
  <si>
    <t>In quarries:</t>
  </si>
  <si>
    <t>Soft material</t>
  </si>
  <si>
    <t>Hard material (by blasting)</t>
  </si>
  <si>
    <t>C4.1.5</t>
  </si>
  <si>
    <t>Excavating of materials in the borrow pits and quarries, material obtained from</t>
  </si>
  <si>
    <t>C4.1.5.1</t>
  </si>
  <si>
    <t xml:space="preserve">Soft excavation </t>
  </si>
  <si>
    <t>C4.1.5.2</t>
  </si>
  <si>
    <t>Boulder excavation class A</t>
  </si>
  <si>
    <t>C4.1.5.5</t>
  </si>
  <si>
    <t>Hard excavation (by blasting)</t>
  </si>
  <si>
    <t>C4.1.6</t>
  </si>
  <si>
    <t>Providing crushing, screening and related plants</t>
  </si>
  <si>
    <t>C4.1.6.3</t>
  </si>
  <si>
    <t>Multiple-stage crushing and screening plant</t>
  </si>
  <si>
    <t>C4.1.7</t>
  </si>
  <si>
    <t>Producing the material by</t>
  </si>
  <si>
    <t>C4.1.7.3</t>
  </si>
  <si>
    <t>Multiple-stage crushing including screening (G5A material)</t>
  </si>
  <si>
    <t>Multiple-stage crushing including screening</t>
  </si>
  <si>
    <t>C4.1.9</t>
  </si>
  <si>
    <t xml:space="preserve">Breaking down oversize material </t>
  </si>
  <si>
    <t>C4.1.10</t>
  </si>
  <si>
    <t>Compacting the floor of the stockpile sites</t>
  </si>
  <si>
    <t>C4.1.11</t>
  </si>
  <si>
    <t xml:space="preserve">Constructing a platform for the stockpile site </t>
  </si>
  <si>
    <t>C4.1.15</t>
  </si>
  <si>
    <t>Shaping and finishing the borrow pit and quarry areas, and the stockpile sites</t>
  </si>
  <si>
    <t>C4.1.15.1</t>
  </si>
  <si>
    <t>Shaping and finishing the borrow pit and quarry areas, and the stockpile sites:</t>
  </si>
  <si>
    <t>Quarries</t>
  </si>
  <si>
    <r>
      <t xml:space="preserve">Quarries </t>
    </r>
    <r>
      <rPr>
        <i/>
        <sz val="9"/>
        <rFont val="Arial"/>
        <family val="2"/>
      </rPr>
      <t>(list all quarries separately)</t>
    </r>
  </si>
  <si>
    <t>Quarry No3</t>
  </si>
  <si>
    <t>Stockpile sites</t>
  </si>
  <si>
    <t>C4.1.16</t>
  </si>
  <si>
    <t>C4.1.16.1</t>
  </si>
  <si>
    <t>Materials manager</t>
  </si>
  <si>
    <t>C4..16.3</t>
  </si>
  <si>
    <t>Stockpile controller</t>
  </si>
  <si>
    <t>C4.1</t>
  </si>
  <si>
    <t>CHAPTER 4 - EARTHWORKS AND PAVEMENT LAYERS: MATERIALS
4.2  CUT MATERIALS</t>
  </si>
  <si>
    <t>C4.2.2</t>
  </si>
  <si>
    <t>C4.2.2.1</t>
  </si>
  <si>
    <t>Cost of additional trial pits and/or drilling and laboratory testing</t>
  </si>
  <si>
    <t>C4.2.2.2</t>
  </si>
  <si>
    <t>Handling costs and profit in respect of item C4.2.2.1</t>
  </si>
  <si>
    <t>C4.2.3</t>
  </si>
  <si>
    <t>Excavating of materials in cuttings, material obtained from</t>
  </si>
  <si>
    <t>C4.2.3.1</t>
  </si>
  <si>
    <t>C4.2.3.2</t>
  </si>
  <si>
    <t>C4.2.3.4</t>
  </si>
  <si>
    <t>Hard excavation (other than by blasting)</t>
  </si>
  <si>
    <t>C4.2.4</t>
  </si>
  <si>
    <t>Excavating of materials in box cuts, material obtained from</t>
  </si>
  <si>
    <t>C4.2.4.1</t>
  </si>
  <si>
    <t>C4.2.4.4</t>
  </si>
  <si>
    <t>C4.2.6</t>
  </si>
  <si>
    <t>Widening of existing cuttings</t>
  </si>
  <si>
    <t>C4.2.6.1</t>
  </si>
  <si>
    <t>C4.2.6.2</t>
  </si>
  <si>
    <t>C4.2.6.4</t>
  </si>
  <si>
    <t>C4.2.7</t>
  </si>
  <si>
    <t>Removal of unsuitable stable cut material to spoil</t>
  </si>
  <si>
    <t>C4.2.7.1</t>
  </si>
  <si>
    <t>In layer thicknesses of 200mm and less</t>
  </si>
  <si>
    <t>C4.2.9</t>
  </si>
  <si>
    <t>Excavate material to spoil in sites designated by the Contractor, material obtained from</t>
  </si>
  <si>
    <t>C4.2.9.1</t>
  </si>
  <si>
    <t>Soft excavation, overburden and unsuitable material</t>
  </si>
  <si>
    <t>C4.2.9.4</t>
  </si>
  <si>
    <t>C4.2.11</t>
  </si>
  <si>
    <t>C4.2.12</t>
  </si>
  <si>
    <t>Finishing the side slopes</t>
  </si>
  <si>
    <t>C4.2.12.1</t>
  </si>
  <si>
    <t xml:space="preserve">Cuttings: </t>
  </si>
  <si>
    <t xml:space="preserve">In soft material </t>
  </si>
  <si>
    <t>C4.2</t>
  </si>
  <si>
    <t>CHAPTER 4 - EARTHWORKS AND PAVEMENT LAYERS: MATERIALS
4.3  EXISTING ROAD MATERIALS</t>
  </si>
  <si>
    <t>C4.3.1</t>
  </si>
  <si>
    <t>Additional material investigations</t>
  </si>
  <si>
    <t>C4.3.1.1</t>
  </si>
  <si>
    <t xml:space="preserve">Cost of additional core drilling and trial pits, sampling of asphalt and laboratory testing </t>
  </si>
  <si>
    <t>C4.3.1.2</t>
  </si>
  <si>
    <t>Handling cost and profit in respect of item C4.3.1.1</t>
  </si>
  <si>
    <t>C4.3.5</t>
  </si>
  <si>
    <t>Providing the milling machine on the site</t>
  </si>
  <si>
    <t>C4.3.5.2</t>
  </si>
  <si>
    <t>Large milling machine with a cutting width exceeding 1,2m</t>
  </si>
  <si>
    <t>C4.3.7</t>
  </si>
  <si>
    <t>Milling and removal of existing asphalt with an average milling depth (Contractor takes ownership)</t>
  </si>
  <si>
    <t>C4.3.6.1</t>
  </si>
  <si>
    <t>Not exceeding 50 mm</t>
  </si>
  <si>
    <t>C4.3.9</t>
  </si>
  <si>
    <t>Excavating material by using conventional road construction equipment</t>
  </si>
  <si>
    <t>C4.3.9.1</t>
  </si>
  <si>
    <t>Asphalt material</t>
  </si>
  <si>
    <t>Crushed stone and macadam materials</t>
  </si>
  <si>
    <t>C4.3.9.2</t>
  </si>
  <si>
    <t>C4.3.9.3</t>
  </si>
  <si>
    <t>Cemented material</t>
  </si>
  <si>
    <t>C4.3.9.4</t>
  </si>
  <si>
    <t>Natural gravel and sand materials</t>
  </si>
  <si>
    <t>C4.3.11</t>
  </si>
  <si>
    <t>Breaking down a stabilised layer by using conventional road construction equipment</t>
  </si>
  <si>
    <t>C4.3.14</t>
  </si>
  <si>
    <t>Removing of existing road edging and services structures</t>
  </si>
  <si>
    <t>C4.3.14.1</t>
  </si>
  <si>
    <t>Removing of existing road edging using construction equipment:</t>
  </si>
  <si>
    <t xml:space="preserve">Kerbing and edge beams: </t>
  </si>
  <si>
    <t>In situ concrete kerbing and edge beams</t>
  </si>
  <si>
    <r>
      <t xml:space="preserve">Precast concrete kerbing </t>
    </r>
    <r>
      <rPr>
        <i/>
        <sz val="9"/>
        <rFont val="Arial"/>
        <family val="2"/>
      </rPr>
      <t>(Figure 7)</t>
    </r>
  </si>
  <si>
    <r>
      <t xml:space="preserve">Precast concrete kerbing </t>
    </r>
    <r>
      <rPr>
        <i/>
        <sz val="9"/>
        <rFont val="Arial"/>
        <family val="2"/>
      </rPr>
      <t>(specify type or figure)</t>
    </r>
  </si>
  <si>
    <t>(iii)</t>
  </si>
  <si>
    <r>
      <t xml:space="preserve">Precast concrete kerbing and situ concrete channel </t>
    </r>
    <r>
      <rPr>
        <i/>
        <sz val="9"/>
        <rFont val="Arial"/>
        <family val="2"/>
      </rPr>
      <t>(Figure 8 with 200mm channel))</t>
    </r>
  </si>
  <si>
    <r>
      <t xml:space="preserve">Precast concrete kerbing </t>
    </r>
    <r>
      <rPr>
        <i/>
        <sz val="9"/>
        <rFont val="Arial"/>
        <family val="2"/>
      </rPr>
      <t>(specify type or figure)</t>
    </r>
    <r>
      <rPr>
        <sz val="9"/>
        <rFont val="Arial"/>
        <family val="2"/>
      </rPr>
      <t xml:space="preserve"> and situ concrete channel </t>
    </r>
    <r>
      <rPr>
        <i/>
        <sz val="9"/>
        <rFont val="Arial"/>
        <family val="2"/>
      </rPr>
      <t>(specify dimensions)</t>
    </r>
  </si>
  <si>
    <t>C4.3.15</t>
  </si>
  <si>
    <t>Stockpiling of road layer materials</t>
  </si>
  <si>
    <t>C4.3.15.1</t>
  </si>
  <si>
    <t>C4.3.15.2</t>
  </si>
  <si>
    <t>Crushed stone material</t>
  </si>
  <si>
    <t>C4.3.15.3</t>
  </si>
  <si>
    <t>C4.3.15.4</t>
  </si>
  <si>
    <t>Natural gravel material</t>
  </si>
  <si>
    <t>C4.3</t>
  </si>
  <si>
    <t>CHAPTER 4 - EARTHWORKS AND PAVEMENT LAYERS: MATERIALS
4.4  COMMERICAL MATERIALS</t>
  </si>
  <si>
    <t>C4.4.1</t>
  </si>
  <si>
    <r>
      <t xml:space="preserve">Commercial materials identified by the Employer from commercial, private or other non-commercial suppliers </t>
    </r>
    <r>
      <rPr>
        <sz val="9"/>
        <rFont val="Arial"/>
        <family val="2"/>
      </rPr>
      <t>(Refer to Volume 6: Materials Investigation and Utilisation - September 2017)</t>
    </r>
  </si>
  <si>
    <t>C4.4.1.1</t>
  </si>
  <si>
    <t>Pavement layer material:</t>
  </si>
  <si>
    <r>
      <t>Commercial materials identified by the Employer from commercial, private or other non-commercial suppliers (</t>
    </r>
    <r>
      <rPr>
        <b/>
        <i/>
        <sz val="9"/>
        <rFont val="Arial"/>
        <family val="2"/>
      </rPr>
      <t>specify the source/s</t>
    </r>
    <r>
      <rPr>
        <b/>
        <sz val="9"/>
        <rFont val="Arial"/>
        <family val="2"/>
      </rPr>
      <t xml:space="preserve">) </t>
    </r>
  </si>
  <si>
    <t>Type G1 material</t>
  </si>
  <si>
    <t>Type G4 material</t>
  </si>
  <si>
    <t>Type G5A material</t>
  </si>
  <si>
    <t>Type G5B material</t>
  </si>
  <si>
    <t>Type G6 material</t>
  </si>
  <si>
    <t>(g)</t>
  </si>
  <si>
    <t>Type G7 Material</t>
  </si>
  <si>
    <t>Type G9 Material</t>
  </si>
  <si>
    <t>(p)</t>
  </si>
  <si>
    <t>Natural or crushed gravel material for an unsealed shoulder layer</t>
  </si>
  <si>
    <t>C4.4.1.3</t>
  </si>
  <si>
    <t>Drainage blanket layer material</t>
  </si>
  <si>
    <t>C4.4.4</t>
  </si>
  <si>
    <t>Cementitious stabilising agents</t>
  </si>
  <si>
    <t>C4.4.4.1</t>
  </si>
  <si>
    <t>Cement</t>
  </si>
  <si>
    <t>C4.4.4.2</t>
  </si>
  <si>
    <t>Lime</t>
  </si>
  <si>
    <t>C4.4.7</t>
  </si>
  <si>
    <t>Sampling and material testing by a commercial laboratory for the stabilisation designs</t>
  </si>
  <si>
    <t>C4.4.7.1</t>
  </si>
  <si>
    <t>Cost of sampling and material testing</t>
  </si>
  <si>
    <t>C4.4.7.2</t>
  </si>
  <si>
    <t>Handling cost and profit in respect of item C4.4.7.1</t>
  </si>
  <si>
    <t>C4.4</t>
  </si>
  <si>
    <t>CHAPTER 5 - EARTHWORKS AND PAVEMENT LAYERS: CONSTRUCTION
5.1  ROADBED</t>
  </si>
  <si>
    <t>C5.1.1</t>
  </si>
  <si>
    <t>C5.1.1.2</t>
  </si>
  <si>
    <t>C5.1.3</t>
  </si>
  <si>
    <t>Excavate material to spoil sites designed by the Contractor:</t>
  </si>
  <si>
    <t>C5.1.3.1</t>
  </si>
  <si>
    <t>Excavate material to spoil from roadbed construction, material obtained from:</t>
  </si>
  <si>
    <t>Soft excavation</t>
  </si>
  <si>
    <t>C5.1.4</t>
  </si>
  <si>
    <t>Removal of unsuitable material to spoil:</t>
  </si>
  <si>
    <t>C5.1.4.1</t>
  </si>
  <si>
    <t xml:space="preserve">Stable material </t>
  </si>
  <si>
    <t>Unstable material</t>
  </si>
  <si>
    <t>C5.1.5</t>
  </si>
  <si>
    <t>In-situ treatment of roadbed in hard material:</t>
  </si>
  <si>
    <t>C5.1.5.1</t>
  </si>
  <si>
    <t>In-situ treatment by ripping</t>
  </si>
  <si>
    <t>C5.1.5.2</t>
  </si>
  <si>
    <t>In-situ treatment by drilling and blasting</t>
  </si>
  <si>
    <t>C5.1.6</t>
  </si>
  <si>
    <t>Roller-pass compaction:</t>
  </si>
  <si>
    <t>C5.1.6.5</t>
  </si>
  <si>
    <t>Impact rollers</t>
  </si>
  <si>
    <t>C5.1.9</t>
  </si>
  <si>
    <t>Construction of roadbed comprising normal and inactive clay</t>
  </si>
  <si>
    <t>C5.1.9.2</t>
  </si>
  <si>
    <t>By lime modification</t>
  </si>
  <si>
    <t>C5.1.9.3</t>
  </si>
  <si>
    <t>By removal of material</t>
  </si>
  <si>
    <t>C5.1.10</t>
  </si>
  <si>
    <t>Construction of roadbed comprising active clay</t>
  </si>
  <si>
    <t>C5.1.10.2</t>
  </si>
  <si>
    <t>Roadbed construction by removal of active clay</t>
  </si>
  <si>
    <t>C5.1.11</t>
  </si>
  <si>
    <t>Construction of roadbed comprising a pioneer layer</t>
  </si>
  <si>
    <t>C5.1.12</t>
  </si>
  <si>
    <t>Excavation for benches:</t>
  </si>
  <si>
    <t>C5.1.12.1</t>
  </si>
  <si>
    <t>Excavation for benches</t>
  </si>
  <si>
    <t>Side-cut to fill in soft material</t>
  </si>
  <si>
    <t>C5.1</t>
  </si>
  <si>
    <t>CHAPTER 5 - EARTHWORKS AND PAVEMENT LAYERS: CONSTRUCTION
5.2  FILL</t>
  </si>
  <si>
    <t>C5.2.2</t>
  </si>
  <si>
    <t xml:space="preserve">Fill construction: </t>
  </si>
  <si>
    <t>C5.2.2.1</t>
  </si>
  <si>
    <t>Normal fill material in compacted layer thicknesses of 200mm and less:</t>
  </si>
  <si>
    <t>Compacted to 93% of MDD</t>
  </si>
  <si>
    <t>C5.2.3</t>
  </si>
  <si>
    <t>Side-cut to fill compacted to 93% of MDD in compacted layer thicknesses of 200mm and less</t>
  </si>
  <si>
    <t>C5.2.9</t>
  </si>
  <si>
    <t>Removal of oversize material</t>
  </si>
  <si>
    <t>C5.2.11</t>
  </si>
  <si>
    <t>Finishing-off fill slopes, medians and interchange areas:</t>
  </si>
  <si>
    <t>C5.2.11.1</t>
  </si>
  <si>
    <t>Fill slopes</t>
  </si>
  <si>
    <t>C5.2</t>
  </si>
  <si>
    <t>CHAPTER 5 - EARTHWORKS AND PAVEMENT LAYERS: CONSTRUCTION
5.3  ROAD PAVEMENT LAYERS</t>
  </si>
  <si>
    <t>C5.3.1</t>
  </si>
  <si>
    <t>Compiling and implementing M&amp;U plans for the construction of all pavement layers</t>
  </si>
  <si>
    <t>number (No)</t>
  </si>
  <si>
    <t>C5.3.2</t>
  </si>
  <si>
    <t>Construction of pavement layers</t>
  </si>
  <si>
    <t>C5.3.2.1</t>
  </si>
  <si>
    <t>Construction of layers using conventional construction methods:</t>
  </si>
  <si>
    <t>Lower selected subgrade layer (150mm) compacted to 93% of MDD</t>
  </si>
  <si>
    <t>Upper selected subgrade layer (150mm) compacted to 95% of MDD</t>
  </si>
  <si>
    <t>Upper selected subgrade layer (layer thickness indicated) compacted to 95% of MDD</t>
  </si>
  <si>
    <t>Upper selected subgrade layer (190mm) compacted to 95% of MDD</t>
  </si>
  <si>
    <t>Gravel shoulder layer (150mm) compacted to 95% of MDD</t>
  </si>
  <si>
    <t>Gravel shoulder layer (layer thickness indicated) compacted to 95% of MDD</t>
  </si>
  <si>
    <t>(k)</t>
  </si>
  <si>
    <r>
      <t>(i) Upper subbase gravel layer (chemically stabilised), (250mm</t>
    </r>
    <r>
      <rPr>
        <i/>
        <sz val="9"/>
        <rFont val="Arial"/>
        <family val="2"/>
      </rPr>
      <t>)</t>
    </r>
    <r>
      <rPr>
        <sz val="9"/>
        <rFont val="Arial"/>
        <family val="2"/>
      </rPr>
      <t xml:space="preserve"> compacted to 97% of MDD</t>
    </r>
  </si>
  <si>
    <r>
      <t>(ii) Upper subbase gravel layer (chemically stabilised), (150mm</t>
    </r>
    <r>
      <rPr>
        <i/>
        <sz val="9"/>
        <rFont val="Arial"/>
        <family val="2"/>
      </rPr>
      <t>)</t>
    </r>
    <r>
      <rPr>
        <sz val="9"/>
        <rFont val="Arial"/>
        <family val="2"/>
      </rPr>
      <t xml:space="preserve"> compacted to 97% of MDD</t>
    </r>
  </si>
  <si>
    <r>
      <t>(iii) Upper subbase gravel layer (chemically stabilised), (300mm</t>
    </r>
    <r>
      <rPr>
        <i/>
        <sz val="9"/>
        <rFont val="Arial"/>
        <family val="2"/>
      </rPr>
      <t>)</t>
    </r>
    <r>
      <rPr>
        <sz val="9"/>
        <rFont val="Arial"/>
        <family val="2"/>
      </rPr>
      <t xml:space="preserve"> compacted to 97% of MDD</t>
    </r>
  </si>
  <si>
    <r>
      <t>(iv) Upper subbase gravel layer (chemically stabilised), (120mm</t>
    </r>
    <r>
      <rPr>
        <i/>
        <sz val="9"/>
        <rFont val="Arial"/>
        <family val="2"/>
      </rPr>
      <t>)</t>
    </r>
    <r>
      <rPr>
        <sz val="9"/>
        <rFont val="Arial"/>
        <family val="2"/>
      </rPr>
      <t xml:space="preserve"> compacted to 97% of MDD</t>
    </r>
  </si>
  <si>
    <t>(aa)</t>
  </si>
  <si>
    <t xml:space="preserve">G1 crushed stone base layer (150mm) compacted to 88 % of AD </t>
  </si>
  <si>
    <t xml:space="preserve">G1 crushed stone base layer (layer thickness indicated) compacted to 88 % of AD </t>
  </si>
  <si>
    <t>C5.3.6</t>
  </si>
  <si>
    <t>C5.3.9</t>
  </si>
  <si>
    <t>Construction of a trial section:</t>
  </si>
  <si>
    <t>C5.3.9.1</t>
  </si>
  <si>
    <t>(i) Stabilised gravel layer (150mm thickness, C3) trial section</t>
  </si>
  <si>
    <t>Stabilised gravel layer (layer thickness indicated) trial section</t>
  </si>
  <si>
    <t>(ii) Stabilised gravel layer (250mm thickness, C3) trial section</t>
  </si>
  <si>
    <t>(iii) Stabilised gravel layer (300mm thickness, C3) trial section</t>
  </si>
  <si>
    <t>(v) Stabilised gravel layer (120mm thickness, C4) trial section</t>
  </si>
  <si>
    <t>Crushed stone base layer (150mm thickness) trial section</t>
  </si>
  <si>
    <t>Crushed stone base layer (layer thickness indicated) trial section</t>
  </si>
  <si>
    <t>C5.3.10</t>
  </si>
  <si>
    <t>C5.1.10.1</t>
  </si>
  <si>
    <t>C5.3.10.3</t>
  </si>
  <si>
    <t>Crushed stone layer</t>
  </si>
  <si>
    <t>C5.3.11</t>
  </si>
  <si>
    <t>Riding quality measurements:</t>
  </si>
  <si>
    <t>C5.3.11.3</t>
  </si>
  <si>
    <t>Using an inertial profilometer</t>
  </si>
  <si>
    <t>C5.3.12</t>
  </si>
  <si>
    <t>Surface regularity payment adjustments</t>
  </si>
  <si>
    <t>C5.3</t>
  </si>
  <si>
    <t>CHAPTER 5 - EARTHWORKS AND PAVEMENT LAYERS: CONSTRUCTION
5.4 STABILISATION</t>
  </si>
  <si>
    <t>C5.4.2</t>
  </si>
  <si>
    <t>Chemical stabilisation:</t>
  </si>
  <si>
    <t>C5.4.2.1</t>
  </si>
  <si>
    <r>
      <t xml:space="preserve">(i) Chemical stabilisation of </t>
    </r>
    <r>
      <rPr>
        <i/>
        <sz val="9"/>
        <rFont val="Arial"/>
        <family val="2"/>
      </rPr>
      <t>250</t>
    </r>
    <r>
      <rPr>
        <sz val="9"/>
        <rFont val="Arial"/>
        <family val="2"/>
      </rPr>
      <t>mm subbase layer (C3 subbase)</t>
    </r>
  </si>
  <si>
    <r>
      <t>Chemical stabilisation of</t>
    </r>
    <r>
      <rPr>
        <i/>
        <sz val="10"/>
        <rFont val="Arial"/>
        <family val="2"/>
      </rPr>
      <t xml:space="preserve"> </t>
    </r>
    <r>
      <rPr>
        <sz val="10"/>
        <rFont val="Arial"/>
        <family val="2"/>
      </rPr>
      <t>275mm subbase layer</t>
    </r>
  </si>
  <si>
    <r>
      <t xml:space="preserve">(ii) Chemical stabilisation of </t>
    </r>
    <r>
      <rPr>
        <i/>
        <sz val="9"/>
        <rFont val="Arial"/>
        <family val="2"/>
      </rPr>
      <t>300</t>
    </r>
    <r>
      <rPr>
        <sz val="9"/>
        <rFont val="Arial"/>
        <family val="2"/>
      </rPr>
      <t>mm subbase layer (C3 subbase)</t>
    </r>
  </si>
  <si>
    <r>
      <t>(iii) Chemical stabilisation of 1</t>
    </r>
    <r>
      <rPr>
        <i/>
        <sz val="9"/>
        <rFont val="Arial"/>
        <family val="2"/>
      </rPr>
      <t>50</t>
    </r>
    <r>
      <rPr>
        <sz val="9"/>
        <rFont val="Arial"/>
        <family val="2"/>
      </rPr>
      <t>mm subbase layer (C3 subbase)</t>
    </r>
  </si>
  <si>
    <r>
      <t>(v) Chemical stabilisation of 1</t>
    </r>
    <r>
      <rPr>
        <i/>
        <sz val="9"/>
        <rFont val="Arial"/>
        <family val="2"/>
      </rPr>
      <t>20</t>
    </r>
    <r>
      <rPr>
        <sz val="9"/>
        <rFont val="Arial"/>
        <family val="2"/>
      </rPr>
      <t>mm subbase layer (C4 subbase)</t>
    </r>
  </si>
  <si>
    <t>C5.4.5</t>
  </si>
  <si>
    <t>Cementitious stabilisation agents for pavement layers:</t>
  </si>
  <si>
    <t>C5.4.5.2</t>
  </si>
  <si>
    <t>Addition of cementitious stabilisation agents for pavement layers and spreading the agent using bags and labour enhancement methods.</t>
  </si>
  <si>
    <r>
      <t xml:space="preserve">Addition of cementitious stabilisation agents </t>
    </r>
    <r>
      <rPr>
        <i/>
        <sz val="10"/>
        <rFont val="Arial"/>
        <family val="2"/>
      </rPr>
      <t>(specify agent separately)</t>
    </r>
    <r>
      <rPr>
        <sz val="10"/>
        <rFont val="Arial"/>
        <family val="2"/>
      </rPr>
      <t xml:space="preserve"> for pavement layers and spreading the agent using bags and labour enhancement methods.</t>
    </r>
  </si>
  <si>
    <t>C5.4.10</t>
  </si>
  <si>
    <t>Provision and application of water for curing</t>
  </si>
  <si>
    <t>C5.4.11</t>
  </si>
  <si>
    <t>Curing by covering with the subsequent layer</t>
  </si>
  <si>
    <t>C5.4</t>
  </si>
  <si>
    <t>CHAPTER 6 - CONCRETE LAYERS
6.1  PAVER LAID CONCRETE LAYERS</t>
  </si>
  <si>
    <t>C6.1.2</t>
  </si>
  <si>
    <t>Construction of jointed concrete pavement (JCP) (Excluding texturing and curing)</t>
  </si>
  <si>
    <t>C6.1.2.1</t>
  </si>
  <si>
    <t>JCP without dowels:</t>
  </si>
  <si>
    <r>
      <t xml:space="preserve">Paver laid construction (150mm thickness, with concrete strength C20/25-20) </t>
    </r>
    <r>
      <rPr>
        <i/>
        <sz val="9"/>
        <rFont val="Arial"/>
        <family val="2"/>
      </rPr>
      <t>(Pedestrian Refuge Area)</t>
    </r>
  </si>
  <si>
    <t>C6.1.2.2</t>
  </si>
  <si>
    <t>JCP with dowels:</t>
  </si>
  <si>
    <t>Paver laid construction (200mm 4.5 MPa Flexural Strength) (Bus Layby)</t>
  </si>
  <si>
    <t>C6.1.4</t>
  </si>
  <si>
    <t xml:space="preserve">Texturing and curing the concrete pavement  </t>
  </si>
  <si>
    <t>C6.1.4.2</t>
  </si>
  <si>
    <t>Burlap-dragged and broom finish only</t>
  </si>
  <si>
    <t>C6.1.4.3</t>
  </si>
  <si>
    <t>Curing</t>
  </si>
  <si>
    <t>Labour enhanced construction</t>
  </si>
  <si>
    <t>C6.1.5</t>
  </si>
  <si>
    <t>Variation in the rate of application of the curing compound</t>
  </si>
  <si>
    <t>litre (l)</t>
  </si>
  <si>
    <t>C6.1.6</t>
  </si>
  <si>
    <t>Joints</t>
  </si>
  <si>
    <t>C6.1.6.2</t>
  </si>
  <si>
    <t>Expansion joints complete (excluding dowels)</t>
  </si>
  <si>
    <t>C6.1.6.4</t>
  </si>
  <si>
    <t>Dowel bars: mild steel inserted in new concrete (diameter, length and position on drawing number 60487450-11-0-C-BA-102):</t>
  </si>
  <si>
    <t>Pre-installed on approved frame</t>
  </si>
  <si>
    <t>C6.1.6.6</t>
  </si>
  <si>
    <t>Forming and sealing joints between asphalt and concrete pavements</t>
  </si>
  <si>
    <t>C6.1.8</t>
  </si>
  <si>
    <t xml:space="preserve">Drilling of testing of cores </t>
  </si>
  <si>
    <t>C6.1.8.1</t>
  </si>
  <si>
    <t xml:space="preserve">100mm cores drilled from pavement for testing of compressive strength </t>
  </si>
  <si>
    <t>C6.1</t>
  </si>
  <si>
    <t>CHAPTER 6 - CONCRETE LAYERS
6.2  SEGMENTAL BLOCK PAVING LAYERS</t>
  </si>
  <si>
    <t>C6.2.1</t>
  </si>
  <si>
    <t xml:space="preserve">Segmental block paving  </t>
  </si>
  <si>
    <t>C6.2.1.1.</t>
  </si>
  <si>
    <r>
      <t xml:space="preserve">(i) Concrete block paving </t>
    </r>
    <r>
      <rPr>
        <i/>
        <sz val="9"/>
        <rFont val="Arial"/>
        <family val="2"/>
      </rPr>
      <t>(Class 30/2.0, Type S-A 60mm thick)</t>
    </r>
    <r>
      <rPr>
        <sz val="9"/>
        <rFont val="Arial"/>
        <family val="2"/>
      </rPr>
      <t xml:space="preserve"> </t>
    </r>
  </si>
  <si>
    <r>
      <t xml:space="preserve">Concrete block paving </t>
    </r>
    <r>
      <rPr>
        <i/>
        <sz val="10"/>
        <rFont val="Arial"/>
        <family val="2"/>
      </rPr>
      <t>(indicate class, type and thickness of blocks)</t>
    </r>
    <r>
      <rPr>
        <sz val="10"/>
        <rFont val="Arial"/>
        <family val="2"/>
      </rPr>
      <t xml:space="preserve"> </t>
    </r>
  </si>
  <si>
    <r>
      <t xml:space="preserve">(ii) Concrete block paving </t>
    </r>
    <r>
      <rPr>
        <i/>
        <sz val="9"/>
        <rFont val="Arial"/>
        <family val="2"/>
      </rPr>
      <t>(Class 40/2.6, Type S-A 80mm thick)</t>
    </r>
    <r>
      <rPr>
        <sz val="9"/>
        <rFont val="Arial"/>
        <family val="2"/>
      </rPr>
      <t xml:space="preserve"> </t>
    </r>
  </si>
  <si>
    <t>C6.2.3</t>
  </si>
  <si>
    <t>Provision and application of approved herbicide and ant poison</t>
  </si>
  <si>
    <t>C6.2.3.1</t>
  </si>
  <si>
    <t>Provision of materials</t>
  </si>
  <si>
    <t>C6.2.3.2</t>
  </si>
  <si>
    <t>Contractor’s charges and profit added to the prime cost sum</t>
  </si>
  <si>
    <t>C6.2.4</t>
  </si>
  <si>
    <t xml:space="preserve">Re-sanding of joints in segmental block paving  </t>
  </si>
  <si>
    <t>C6.2.4.1</t>
  </si>
  <si>
    <r>
      <t xml:space="preserve">(i) Concrete block paving </t>
    </r>
    <r>
      <rPr>
        <i/>
        <sz val="9"/>
        <rFont val="Arial"/>
        <family val="2"/>
      </rPr>
      <t xml:space="preserve">(Class 30/2.0, Type S-A 60mm thick) </t>
    </r>
  </si>
  <si>
    <t>C6.2</t>
  </si>
  <si>
    <t>CHAPTER 8 - PRETREATMENT AND REPAIR OF EXISTING LAYERS
8.1  PRIME COAT</t>
  </si>
  <si>
    <t>C8.1.1</t>
  </si>
  <si>
    <t>Prime coat:</t>
  </si>
  <si>
    <t>C8.1.1.2</t>
  </si>
  <si>
    <t>MC -30 cut-back bitumen</t>
  </si>
  <si>
    <t>litre (ℓ)</t>
  </si>
  <si>
    <t>C8.1.1.3</t>
  </si>
  <si>
    <t>Inverted bitumen emulsion</t>
  </si>
  <si>
    <t>C8.1.3</t>
  </si>
  <si>
    <t>Extra over item C8.1.1 for applying the prime coat accessible only to hand-held or light equipment</t>
  </si>
  <si>
    <t>C8.1</t>
  </si>
  <si>
    <t>CHAPTER 9 - ASPHALT LAYERS
9.1  ASPHALT LAYERS</t>
  </si>
  <si>
    <t>C9.1.1</t>
  </si>
  <si>
    <t>Asphalt mix designs</t>
  </si>
  <si>
    <t>C9.1.1.2</t>
  </si>
  <si>
    <t>Sand skeletal mixes:</t>
  </si>
  <si>
    <t>Stone skeletal mixes:</t>
  </si>
  <si>
    <r>
      <t xml:space="preserve">(i) Continuously graded surfacing </t>
    </r>
    <r>
      <rPr>
        <i/>
        <sz val="9"/>
        <rFont val="Arial"/>
        <family val="2"/>
      </rPr>
      <t>(PG64E-16(EMB) binder, Level II)</t>
    </r>
  </si>
  <si>
    <r>
      <t xml:space="preserve">Continuously graded surfacing </t>
    </r>
    <r>
      <rPr>
        <i/>
        <sz val="10"/>
        <rFont val="Arial"/>
        <family val="2"/>
      </rPr>
      <t>(A-R2 binder, Level II)</t>
    </r>
  </si>
  <si>
    <t>C9.1.2</t>
  </si>
  <si>
    <t xml:space="preserve">Construction of trial sections </t>
  </si>
  <si>
    <t>C9.1.2.1</t>
  </si>
  <si>
    <r>
      <t xml:space="preserve">(i) Asphalt layers </t>
    </r>
    <r>
      <rPr>
        <i/>
        <sz val="9"/>
        <rFont val="Arial"/>
        <family val="2"/>
      </rPr>
      <t>(surfacing, sand skeletal mix with PG64E-16(EMB) binder, 14mm NMPS, 50mm thick and paver placed with Material Transfer Vehicle, with a surface texture of 0.8mm)</t>
    </r>
  </si>
  <si>
    <r>
      <t xml:space="preserve">Asphalt layers </t>
    </r>
    <r>
      <rPr>
        <i/>
        <sz val="10"/>
        <rFont val="Arial"/>
        <family val="2"/>
      </rPr>
      <t>(stone skeletal mix with A-R2 binder, 40mm thick and paver placed)</t>
    </r>
  </si>
  <si>
    <t>C9.1.2.2</t>
  </si>
  <si>
    <t>C9.1.3</t>
  </si>
  <si>
    <t>Application of bond coat</t>
  </si>
  <si>
    <t>C9.1.3.1</t>
  </si>
  <si>
    <t>Stable - grade 30% net bitumen emulsion as specified,  Applied with a callibrated distributer.</t>
  </si>
  <si>
    <t>C9.1.3.2</t>
  </si>
  <si>
    <t>Applied in restricted areas using a portable pressure sprayer.</t>
  </si>
  <si>
    <t>C9.1.4</t>
  </si>
  <si>
    <t xml:space="preserve">Asphalt base </t>
  </si>
  <si>
    <t>C9.1.4.1</t>
  </si>
  <si>
    <t>New Construction</t>
  </si>
  <si>
    <t>Sand skeletal mix – continuously graded as defined (120mm, PG64H-16, 20mm nominal maximum particle size, Level II design, paver placed in 60mm layers)</t>
  </si>
  <si>
    <t>Stone skeletal mix – continuously graded as defined (90mm, 50/70, Level II design, paver placed)</t>
  </si>
  <si>
    <t>C9.1.5</t>
  </si>
  <si>
    <t>Asphalt surfacing</t>
  </si>
  <si>
    <t>C9.1.5.1</t>
  </si>
  <si>
    <t>New construction</t>
  </si>
  <si>
    <r>
      <t xml:space="preserve">Sand skeletal mix – continuously graded as defined </t>
    </r>
    <r>
      <rPr>
        <i/>
        <sz val="9"/>
        <rFont val="Arial"/>
        <family val="2"/>
      </rPr>
      <t>(50mm, PG64E-16(EMB) binder, Level II, 14mm nominal maximum particle size,  paver placed with Material Transfer Vehicle)</t>
    </r>
    <r>
      <rPr>
        <sz val="9"/>
        <rFont val="Arial"/>
        <family val="2"/>
      </rPr>
      <t xml:space="preserve">  with a surface texture of 0.8mm</t>
    </r>
  </si>
  <si>
    <r>
      <t xml:space="preserve">Stone skeletal mix – continuously graded as defined </t>
    </r>
    <r>
      <rPr>
        <i/>
        <sz val="10"/>
        <rFont val="Arial"/>
        <family val="2"/>
      </rPr>
      <t>(40mm, A-R2 binder, Level II, paver placed)</t>
    </r>
    <r>
      <rPr>
        <sz val="10"/>
        <rFont val="Arial"/>
        <family val="2"/>
      </rPr>
      <t xml:space="preserve">  </t>
    </r>
  </si>
  <si>
    <t>C9.1.7</t>
  </si>
  <si>
    <t>Placing and compacting asphalt in restricted areas</t>
  </si>
  <si>
    <t>C9.1.7.1</t>
  </si>
  <si>
    <t>Extra over payment items C9.1.4.1 and C9.1.5.1 (sand skeletal mix with PG64E-16(EMB) binder, 14mm NMPS, 50mm thick and paver placed, with a surface texture of 0.8mm)</t>
  </si>
  <si>
    <t>C9.1.8</t>
  </si>
  <si>
    <t>Surfacing of bridge decks</t>
  </si>
  <si>
    <r>
      <t xml:space="preserve">Application of rolled in chippings </t>
    </r>
    <r>
      <rPr>
        <b/>
        <i/>
        <sz val="10"/>
        <rFont val="Arial"/>
        <family val="2"/>
      </rPr>
      <t xml:space="preserve">(state nominal size)  </t>
    </r>
  </si>
  <si>
    <t>C9.1.8.2</t>
  </si>
  <si>
    <r>
      <t xml:space="preserve">Surfacing  
</t>
    </r>
    <r>
      <rPr>
        <i/>
        <sz val="9"/>
        <rFont val="Arial"/>
        <family val="2"/>
      </rPr>
      <t>(60mm, sand skeletal, PG64E-16(EMB), 14mm nominal maximum particle size, paver placed with Material Transfer Vehicle)  with a surface texture of 0.8mm</t>
    </r>
  </si>
  <si>
    <r>
      <t xml:space="preserve">Surfacing  
</t>
    </r>
    <r>
      <rPr>
        <i/>
        <sz val="10"/>
        <rFont val="Arial"/>
        <family val="2"/>
      </rPr>
      <t>(45mm, stone skeletal, A-R2, NMPS 10mm paver placed)</t>
    </r>
  </si>
  <si>
    <t>C9.1.9</t>
  </si>
  <si>
    <t>Application of rolled in chippings (Nominal size 14mm)</t>
  </si>
  <si>
    <t>C9.1.9.1</t>
  </si>
  <si>
    <t>By means of chip spreader</t>
  </si>
  <si>
    <t>C9.1.9.2</t>
  </si>
  <si>
    <t>By hand in restricted areas</t>
  </si>
  <si>
    <t>C9.1.10</t>
  </si>
  <si>
    <t>Variation rates</t>
  </si>
  <si>
    <t>Bitumen (PG64E-16(EMB))</t>
  </si>
  <si>
    <t>Rate Only</t>
  </si>
  <si>
    <t>Bitumen (PG64S-16)</t>
  </si>
  <si>
    <t>C9.1.10.2</t>
  </si>
  <si>
    <t>Aggregate</t>
  </si>
  <si>
    <t>C9.1.10.3</t>
  </si>
  <si>
    <t>Active filler (lime)</t>
  </si>
  <si>
    <t>C9.1.10.5</t>
  </si>
  <si>
    <t>Rolled-in chippings</t>
  </si>
  <si>
    <t>C9..1.10.6</t>
  </si>
  <si>
    <t>Bituminous bond coat - net bitumen (stable-grade bitumen emulsion)</t>
  </si>
  <si>
    <t>C9.1.13</t>
  </si>
  <si>
    <t xml:space="preserve">Coring of asphalt layers  </t>
  </si>
  <si>
    <t>C9.1.13.1</t>
  </si>
  <si>
    <t>100mm diameter</t>
  </si>
  <si>
    <t>150mm diameter</t>
  </si>
  <si>
    <t>C9.1.14</t>
  </si>
  <si>
    <t>Surface regularity testing as described in Clause A9.1.8.4</t>
  </si>
  <si>
    <t>C9.1.14.1</t>
  </si>
  <si>
    <t>Establishment of equipment: Intertial laser Profilometer</t>
  </si>
  <si>
    <t>Surface regularity payment adjustment</t>
  </si>
  <si>
    <t>PC9.1.19</t>
  </si>
  <si>
    <t>Raised pedestrian crossing with kicker (Minimum 40 mm	
compacted layers – sand skeletal continuously graded
asphalt (PG64E-16(EMB)) with 14 mm nominal maximum
particle size), placed within the existing road surfacing,
with tack coat applied @ 0.3l/m2), complete as
per drawing No.: 60487450-11-0-C-DA-129 with
positions as shown on the layout plans 60487450-11-0-C-DA-129 with positions as shown on the layout plans.</t>
  </si>
  <si>
    <t xml:space="preserve">Milling of bridge decks and keys adjacent to bridge decks </t>
  </si>
  <si>
    <t>C9.1</t>
  </si>
  <si>
    <t>CHAPTER 11 - ANCILLARY ROAD WORKS
11.1  PITCHING, STONEWORK, CAST IN SITU CONCRETE FOR PROTECTION AGAINST EROSION</t>
  </si>
  <si>
    <t>C11.1.1</t>
  </si>
  <si>
    <t>Foundation trenches for stone masonry walls</t>
  </si>
  <si>
    <t>C11.1.1.1</t>
  </si>
  <si>
    <t>Excavating foundation trenches in soft material using labour enhanced construction methods 0m to 1,0m depth</t>
  </si>
  <si>
    <t>C11.1.1.2</t>
  </si>
  <si>
    <r>
      <t>Excavating foundation trenches in intermediate material using labour enhanced construction methods 0 m to 1,0m depth</t>
    </r>
    <r>
      <rPr>
        <i/>
        <sz val="9"/>
        <rFont val="Arial"/>
        <family val="2"/>
      </rPr>
      <t xml:space="preserve"> </t>
    </r>
  </si>
  <si>
    <t>C11.1.2</t>
  </si>
  <si>
    <t>Stone pitching</t>
  </si>
  <si>
    <t>C11.1.2.3</t>
  </si>
  <si>
    <t xml:space="preserve">Grouted stone pitching on a concrete bed </t>
  </si>
  <si>
    <t>C11.1.4</t>
  </si>
  <si>
    <t>Stone masonry walls:</t>
  </si>
  <si>
    <t>C11.1.4.1</t>
  </si>
  <si>
    <t>Plain packed stone walls</t>
  </si>
  <si>
    <t>C11.1.4.3</t>
  </si>
  <si>
    <t>Extra over items C11.1.4.1 and C11.1.4.2 for procuring stone from commercial sources</t>
  </si>
  <si>
    <t>C11.1.7</t>
  </si>
  <si>
    <t>Provision of approved herbicide and ant poison:</t>
  </si>
  <si>
    <t>C11.1.7.1</t>
  </si>
  <si>
    <t>C11.1.7.2</t>
  </si>
  <si>
    <t>C11.1</t>
  </si>
  <si>
    <t>CHAPTER 11 - ANCILLARY ROAD WORKS
11.4  ROAD RESTRAINT SYSTEMS</t>
  </si>
  <si>
    <t>C11.4.1</t>
  </si>
  <si>
    <t>Erecting of guardrails at 3,81m spacing</t>
  </si>
  <si>
    <t>C11.4.1.1</t>
  </si>
  <si>
    <t>Complete galvanized system compliant to SANS 1350:</t>
  </si>
  <si>
    <t>On timber posts (60487450-11-0-C-DA-101 to 104)</t>
  </si>
  <si>
    <r>
      <t xml:space="preserve">On timber posts </t>
    </r>
    <r>
      <rPr>
        <i/>
        <sz val="9"/>
        <rFont val="Arial"/>
        <family val="2"/>
      </rPr>
      <t>(Drawing reference)</t>
    </r>
  </si>
  <si>
    <t>On steel posts used at specific locations (at major culverts) Refer to drawing numbers: 60487450-11-1-C-AD-101 TO 60487450-11-1-C-AD-108</t>
  </si>
  <si>
    <t>Extra over C11.4.1.1(a) and C11.4.1.1(b) for excavating holes of posts using labour enhanced methods (soft and intermediate)</t>
  </si>
  <si>
    <t>Extra over C11.4.1.1(a) for excavating holes of posts using labour enhanced methods (soft and intermediate)</t>
  </si>
  <si>
    <t>C11.4.1.2</t>
  </si>
  <si>
    <t>Terminal sections for 3,81 guardrails comprising of:</t>
  </si>
  <si>
    <t>End wings to SANS 1350</t>
  </si>
  <si>
    <t>Bullnoses to SANS 1350</t>
  </si>
  <si>
    <t>End treatments where single guardrail sections are specified (60487450-11-0-C-DA-101 to 104)</t>
  </si>
  <si>
    <r>
      <t xml:space="preserve">End treatments where single guardrail sections are specified </t>
    </r>
    <r>
      <rPr>
        <i/>
        <sz val="9"/>
        <rFont val="Arial"/>
        <family val="2"/>
      </rPr>
      <t>(Drawing reference)</t>
    </r>
    <r>
      <rPr>
        <b/>
        <i/>
        <sz val="9"/>
        <rFont val="Arial"/>
        <family val="2"/>
      </rPr>
      <t xml:space="preserve"> </t>
    </r>
  </si>
  <si>
    <t>Bridge adaptors (including extra rails and posts)  (60487450-11-0-C-DA-101 to 104)</t>
  </si>
  <si>
    <r>
      <t>Extra over C11.4.1.2(d) and C11.4.1.2(e) for excavating holes for posts using labour enhanced methods (soft and intermediate)</t>
    </r>
    <r>
      <rPr>
        <b/>
        <i/>
        <sz val="9"/>
        <rFont val="Arial"/>
        <family val="2"/>
      </rPr>
      <t xml:space="preserve"> </t>
    </r>
  </si>
  <si>
    <r>
      <t>Extra over C11.4.1.2(d) for excavating holes for posts using labour enhanced methods (soft and intermediate)</t>
    </r>
    <r>
      <rPr>
        <b/>
        <i/>
        <sz val="9"/>
        <rFont val="Arial"/>
        <family val="2"/>
      </rPr>
      <t xml:space="preserve"> </t>
    </r>
  </si>
  <si>
    <t>C11.4.2</t>
  </si>
  <si>
    <t>Performance based vehicle restraint systems</t>
  </si>
  <si>
    <t>C11.4.2.2</t>
  </si>
  <si>
    <t>Terminal sections for the following to EN 1317 or AASHTO MASH or NCHRP350 as alternative where no MASH product is available:</t>
  </si>
  <si>
    <r>
      <t xml:space="preserve">Crash cushions </t>
    </r>
    <r>
      <rPr>
        <i/>
        <sz val="9"/>
        <rFont val="Arial"/>
        <family val="2"/>
      </rPr>
      <t>(NCHRP 350 with design speed of 80km/h)</t>
    </r>
  </si>
  <si>
    <r>
      <t xml:space="preserve">Crash cushions </t>
    </r>
    <r>
      <rPr>
        <i/>
        <sz val="9"/>
        <rFont val="Arial"/>
        <family val="2"/>
      </rPr>
      <t>(state criteria EN or MASH and containment level)</t>
    </r>
  </si>
  <si>
    <t>C11.4.4</t>
  </si>
  <si>
    <t>Extra over for horizontally curved guard rails</t>
  </si>
  <si>
    <t>C11.4.4.1</t>
  </si>
  <si>
    <t>Extra over C11.4.1 and C11.4.11 for horizontally curved guard rails factory bent to a radius of less than 45m</t>
  </si>
  <si>
    <t>C11.4.5</t>
  </si>
  <si>
    <t>Additional guardrail posts for 3,81m systems:</t>
  </si>
  <si>
    <t>C11.4.5.1</t>
  </si>
  <si>
    <t>Timber</t>
  </si>
  <si>
    <t>C11.4.5.3</t>
  </si>
  <si>
    <r>
      <t>Extra over C11.4.5.1 and C11.4.5.2 for excavating holes of posts using labour enhanced methods</t>
    </r>
    <r>
      <rPr>
        <b/>
        <i/>
        <sz val="9"/>
        <rFont val="Arial"/>
        <family val="2"/>
      </rPr>
      <t xml:space="preserve"> </t>
    </r>
  </si>
  <si>
    <t>C11.4.6</t>
  </si>
  <si>
    <t>Reflective plates</t>
  </si>
  <si>
    <t>C11.4.6.1</t>
  </si>
  <si>
    <t>Steel plates</t>
  </si>
  <si>
    <t>C11.4.7</t>
  </si>
  <si>
    <t>Removing existing guardrails:</t>
  </si>
  <si>
    <t>C11.4.8</t>
  </si>
  <si>
    <r>
      <t>Renovating guardrail material:</t>
    </r>
    <r>
      <rPr>
        <b/>
        <i/>
        <sz val="9"/>
        <rFont val="Arial"/>
        <family val="2"/>
      </rPr>
      <t xml:space="preserve"> </t>
    </r>
  </si>
  <si>
    <t>C11.4.8.1</t>
  </si>
  <si>
    <t>Painting guardrails, end wings and bullnoses</t>
  </si>
  <si>
    <t>C11.4.9</t>
  </si>
  <si>
    <t>Re-erection of guardrails with recovered or provided material:</t>
  </si>
  <si>
    <t>C11.4.9.1</t>
  </si>
  <si>
    <t>Single guardrail</t>
  </si>
  <si>
    <t>C11.4.9.2</t>
  </si>
  <si>
    <t>Double guardrail</t>
  </si>
  <si>
    <t>C11.4.9.3</t>
  </si>
  <si>
    <t>Extra over C11.4.9.1 and C11.4.9.2 for excavating holes of posts using labour enhanced methods</t>
  </si>
  <si>
    <t>C11.4.11</t>
  </si>
  <si>
    <t>New material required for the re-erection guardrails with recovered materials:</t>
  </si>
  <si>
    <t>C11.4.11.1</t>
  </si>
  <si>
    <t>Guardrails, 3,81m compliant to SANS 1350</t>
  </si>
  <si>
    <t>C11.4.11.2</t>
  </si>
  <si>
    <t>Timber posts compliant to SANS 457</t>
  </si>
  <si>
    <t>C11.4.11.4</t>
  </si>
  <si>
    <t>C11.4.11.5</t>
  </si>
  <si>
    <t>Spacer blocks compliant to SANS 457</t>
  </si>
  <si>
    <t>C11.4.11.6</t>
  </si>
  <si>
    <t>Splice bolt complete with nut and washer compliant to SANS 1350</t>
  </si>
  <si>
    <t>C11.4.11.7</t>
  </si>
  <si>
    <t>Post bolt complete with nut and washer compliant to SANS 1350</t>
  </si>
  <si>
    <t>C11.4.13</t>
  </si>
  <si>
    <t>Steel base plates for guardrail posts on structures</t>
  </si>
  <si>
    <t>C11.4.14</t>
  </si>
  <si>
    <t>Nailing of gang nail plates on top of timber guardrail posts</t>
  </si>
  <si>
    <t>C11.4.15</t>
  </si>
  <si>
    <t>Disposal of existing guardrails</t>
  </si>
  <si>
    <t>C11.4.15.1</t>
  </si>
  <si>
    <t>Straight or curved longitudinal guardrails</t>
  </si>
  <si>
    <t>C11.4.15.2</t>
  </si>
  <si>
    <t>End treatments with single guardrails</t>
  </si>
  <si>
    <t>PC11.4.16</t>
  </si>
  <si>
    <t>Remove and dispose of existing Performance based vehicle restraint system (crash cushion)</t>
  </si>
  <si>
    <t>C11.4</t>
  </si>
  <si>
    <t>CHAPTER 11 - ANCILLARY ROAD WORKS
11.5  FENCING</t>
  </si>
  <si>
    <t>C11.5.1</t>
  </si>
  <si>
    <t>Supply and erect new fencing material for new fences and for supplementing material in existing fences which are being repaired or removed:</t>
  </si>
  <si>
    <t>C11.5.1.1</t>
  </si>
  <si>
    <t>Zinc-coated barbed wire (High-tensile-grade, galvanised single-strand 3,15mm x 2,50mm oval-shaped wire)</t>
  </si>
  <si>
    <r>
      <t xml:space="preserve">Zinc-coated barbed wire </t>
    </r>
    <r>
      <rPr>
        <i/>
        <sz val="9"/>
        <rFont val="Arial"/>
        <family val="2"/>
      </rPr>
      <t>(grade, and size indicated)</t>
    </r>
  </si>
  <si>
    <t>C11.5.1.7</t>
  </si>
  <si>
    <t>Standards (1,86m x 2,5 kg/m mild steel Y-section )</t>
  </si>
  <si>
    <r>
      <t xml:space="preserve">Standards </t>
    </r>
    <r>
      <rPr>
        <i/>
        <sz val="9"/>
        <rFont val="Arial"/>
        <family val="2"/>
      </rPr>
      <t>(material, protection, length, diameter and type indicated)</t>
    </r>
  </si>
  <si>
    <t>C11.5.1.8</t>
  </si>
  <si>
    <t>Droppers (1,4m x 0,56 kg/m mild steel ridge back section )</t>
  </si>
  <si>
    <r>
      <t xml:space="preserve">Droppers </t>
    </r>
    <r>
      <rPr>
        <i/>
        <sz val="9"/>
        <rFont val="Arial"/>
        <family val="2"/>
      </rPr>
      <t>(material, protection, length, diameter and type indicated)</t>
    </r>
  </si>
  <si>
    <t>C11.5.1.9</t>
  </si>
  <si>
    <t>Straining posts, stays and anchors:</t>
  </si>
  <si>
    <t>Vertical</t>
  </si>
  <si>
    <t>Steel straining posts (2.13m x 100mm dia. x 3mm mild steel incl. base plate and cap)</t>
  </si>
  <si>
    <r>
      <t xml:space="preserve">Steel straining posts </t>
    </r>
    <r>
      <rPr>
        <i/>
        <sz val="9"/>
        <rFont val="Arial"/>
        <family val="2"/>
      </rPr>
      <t>(type, size and length and whether galvanized or painted indicated)</t>
    </r>
  </si>
  <si>
    <t>Inclined</t>
  </si>
  <si>
    <t>Steel stays and anchors (2.13m x 50mm dia. x 3mm mild steel incl. base plate )</t>
  </si>
  <si>
    <r>
      <t xml:space="preserve">Steel stays and anchors </t>
    </r>
    <r>
      <rPr>
        <i/>
        <sz val="9"/>
        <rFont val="Arial"/>
        <family val="2"/>
      </rPr>
      <t>(protection, length, diameter and wall thickness indicated)</t>
    </r>
  </si>
  <si>
    <t>C11.5.2</t>
  </si>
  <si>
    <r>
      <t xml:space="preserve">New gates </t>
    </r>
    <r>
      <rPr>
        <b/>
        <i/>
        <sz val="9"/>
        <rFont val="Arial"/>
        <family val="2"/>
      </rPr>
      <t>(size and type indicated)</t>
    </r>
  </si>
  <si>
    <t>Single leaf, W-type gate as shown on drawing number 60487450-11-0-C-DA-128</t>
  </si>
  <si>
    <t xml:space="preserve"> 3,6,m 'W' pattern</t>
  </si>
  <si>
    <t>C11.5.3</t>
  </si>
  <si>
    <t>Moving existing fences and gates:</t>
  </si>
  <si>
    <t>C11.5.3.1</t>
  </si>
  <si>
    <t>Fences:</t>
  </si>
  <si>
    <t>Stock-proof fences</t>
  </si>
  <si>
    <t>Pedestrian fences</t>
  </si>
  <si>
    <t>Security fences</t>
  </si>
  <si>
    <t>C11.5.3.2</t>
  </si>
  <si>
    <t>Gates</t>
  </si>
  <si>
    <t>C11.5.4</t>
  </si>
  <si>
    <t>Dismantling existing fences and gates:</t>
  </si>
  <si>
    <t>C11.5.4.1</t>
  </si>
  <si>
    <t>C11.5.4.2</t>
  </si>
  <si>
    <t>Gates ( 3,6,m 'W' pattern)</t>
  </si>
  <si>
    <r>
      <t xml:space="preserve">Gates </t>
    </r>
    <r>
      <rPr>
        <i/>
        <sz val="9"/>
        <rFont val="Arial"/>
        <family val="2"/>
      </rPr>
      <t>(type and size indicated)</t>
    </r>
  </si>
  <si>
    <t>C11.5.6</t>
  </si>
  <si>
    <t>Ringbolts for anchoring fencing to structures</t>
  </si>
  <si>
    <t>C11.5.7</t>
  </si>
  <si>
    <t>Drilling and blasting holes for posts and anchors</t>
  </si>
  <si>
    <t>C11.5.8</t>
  </si>
  <si>
    <t>Posts fixed horizontally to the bottom of wire mesh for the closing of openings under fences:</t>
  </si>
  <si>
    <t>C11.5.8.1</t>
  </si>
  <si>
    <r>
      <t xml:space="preserve">Timber posts </t>
    </r>
    <r>
      <rPr>
        <i/>
        <sz val="9"/>
        <rFont val="Arial"/>
        <family val="2"/>
      </rPr>
      <t>(min. 125mm diameter)</t>
    </r>
  </si>
  <si>
    <r>
      <t xml:space="preserve">Timber posts </t>
    </r>
    <r>
      <rPr>
        <i/>
        <sz val="9"/>
        <rFont val="Arial"/>
        <family val="2"/>
      </rPr>
      <t>(diameter indicated)</t>
    </r>
  </si>
  <si>
    <t>C11.5.10</t>
  </si>
  <si>
    <t>Disposal of existing fencing materials</t>
  </si>
  <si>
    <t>C11.5.10.1</t>
  </si>
  <si>
    <t>C11.5.10.2</t>
  </si>
  <si>
    <t>C11.5.10.3</t>
  </si>
  <si>
    <t>C11.5.10.6</t>
  </si>
  <si>
    <t>Gates (type and size indicated)</t>
  </si>
  <si>
    <t>PC11.5.11</t>
  </si>
  <si>
    <t>Pedestrian security fence 1.8m high complete as per drawing 60487450-11-0-C-DA-129 installed on top of the masonary walls</t>
  </si>
  <si>
    <t>C11.5</t>
  </si>
  <si>
    <t>CHAPTER 11 - ANCILLARY ROAD WORKS
11.6  ROAD SIGNS</t>
  </si>
  <si>
    <t>C11.6.1</t>
  </si>
  <si>
    <t>Road signboards with painted or coloured semi-matt background. Symbols, lettering and borders in semi- matt black or in Class I retro-reflective material, where the sign board is constructed from:</t>
  </si>
  <si>
    <t>C11.6.1.3</t>
  </si>
  <si>
    <t>Prepainted galvanized steel plate:</t>
  </si>
  <si>
    <r>
      <t>Area 0 to 0,5 m</t>
    </r>
    <r>
      <rPr>
        <vertAlign val="superscript"/>
        <sz val="9"/>
        <rFont val="Arial"/>
        <family val="2"/>
      </rPr>
      <t>2</t>
    </r>
  </si>
  <si>
    <r>
      <t>Area exceeding 0,5 m</t>
    </r>
    <r>
      <rPr>
        <vertAlign val="superscript"/>
        <sz val="9"/>
        <rFont val="Arial"/>
        <family val="2"/>
      </rPr>
      <t>2</t>
    </r>
    <r>
      <rPr>
        <sz val="9"/>
        <rFont val="Arial"/>
        <family val="2"/>
      </rPr>
      <t xml:space="preserve"> but not 2,0 m</t>
    </r>
    <r>
      <rPr>
        <vertAlign val="superscript"/>
        <sz val="9"/>
        <rFont val="Arial"/>
        <family val="2"/>
      </rPr>
      <t>2</t>
    </r>
  </si>
  <si>
    <t>C11.6.1.4</t>
  </si>
  <si>
    <t>Prepainted galvanized steel profiles (200mm high panels):</t>
  </si>
  <si>
    <r>
      <t>Area exceeding 2,0 m</t>
    </r>
    <r>
      <rPr>
        <vertAlign val="superscript"/>
        <sz val="9"/>
        <rFont val="Arial"/>
        <family val="2"/>
      </rPr>
      <t>2</t>
    </r>
    <r>
      <rPr>
        <sz val="9"/>
        <rFont val="Arial"/>
        <family val="2"/>
      </rPr>
      <t xml:space="preserve"> but not 10 m</t>
    </r>
    <r>
      <rPr>
        <vertAlign val="superscript"/>
        <sz val="9"/>
        <rFont val="Arial"/>
        <family val="2"/>
      </rPr>
      <t>2</t>
    </r>
  </si>
  <si>
    <r>
      <t>Area exceeding 10 m</t>
    </r>
    <r>
      <rPr>
        <vertAlign val="superscript"/>
        <sz val="9"/>
        <rFont val="Arial"/>
        <family val="2"/>
      </rPr>
      <t>2</t>
    </r>
  </si>
  <si>
    <t>C11.6.1.7</t>
  </si>
  <si>
    <r>
      <t>Regulatory signs, permanent</t>
    </r>
    <r>
      <rPr>
        <b/>
        <i/>
        <sz val="9"/>
        <rFont val="Arial"/>
        <family val="2"/>
      </rPr>
      <t xml:space="preserve"> </t>
    </r>
  </si>
  <si>
    <t>900mm diameter (prepainted galvanised steel plate 1.4mm chromadek, Class III materials)</t>
  </si>
  <si>
    <t>1200mm diameter (prepainted galvanised steel plate 1.4mm chromadek, Class III materials)</t>
  </si>
  <si>
    <t>C11.6.1.9</t>
  </si>
  <si>
    <r>
      <t>Warning signs, permanent</t>
    </r>
    <r>
      <rPr>
        <b/>
        <i/>
        <sz val="9"/>
        <rFont val="Arial"/>
        <family val="2"/>
      </rPr>
      <t xml:space="preserve"> </t>
    </r>
  </si>
  <si>
    <t>1500mm diameter (prepainted galvanised steel plate 1.4mm chromadek, Class III materials)</t>
  </si>
  <si>
    <t>C11.6.1.11</t>
  </si>
  <si>
    <t xml:space="preserve">Supplementary plates to permanent regulatory or warning signs (prepainted galvanized steel plate, background and symbol retro-reflective class III) </t>
  </si>
  <si>
    <r>
      <t xml:space="preserve">Supplementary plates to permanent regulatory or warning signs </t>
    </r>
    <r>
      <rPr>
        <i/>
        <sz val="9"/>
        <rFont val="Arial"/>
        <family val="2"/>
      </rPr>
      <t>(signboard material, background and symbol retro-reflective class indicated)</t>
    </r>
  </si>
  <si>
    <t>C11.6.2</t>
  </si>
  <si>
    <t>Extra over on item C11.6.1 for using:</t>
  </si>
  <si>
    <t>C11.6.2.1</t>
  </si>
  <si>
    <t>Background of retro-reflective material:</t>
  </si>
  <si>
    <t>Class III</t>
  </si>
  <si>
    <t>Class I</t>
  </si>
  <si>
    <t>C11.6.2.2</t>
  </si>
  <si>
    <t>Lettering, symbols, numbers, arrows, emblems and borders of retro-reflective material:</t>
  </si>
  <si>
    <t>C11.6.3</t>
  </si>
  <si>
    <t>Road sign supports (overhead road sign structures excluded):</t>
  </si>
  <si>
    <t>C11.6.3.2</t>
  </si>
  <si>
    <r>
      <t xml:space="preserve">Timber </t>
    </r>
    <r>
      <rPr>
        <i/>
        <sz val="9"/>
        <rFont val="Arial"/>
        <family val="2"/>
      </rPr>
      <t>(CCA treated)</t>
    </r>
  </si>
  <si>
    <r>
      <t xml:space="preserve">Timber </t>
    </r>
    <r>
      <rPr>
        <i/>
        <sz val="9"/>
        <rFont val="Arial"/>
        <family val="2"/>
      </rPr>
      <t>(diameter and type indicated)</t>
    </r>
  </si>
  <si>
    <t>100 mm dia.</t>
  </si>
  <si>
    <t>125 mm dia.</t>
  </si>
  <si>
    <t>150 mm dia.</t>
  </si>
  <si>
    <t>175 mm dia.</t>
  </si>
  <si>
    <t>200 mm dia.</t>
  </si>
  <si>
    <t>C11.6.5</t>
  </si>
  <si>
    <t>Excavation and backfilling for road sign supports (not applicable to kilometre posts)</t>
  </si>
  <si>
    <t>C11.6.5.1</t>
  </si>
  <si>
    <t>Excavating soft material and backfilling</t>
  </si>
  <si>
    <t>C11.6.5.2</t>
  </si>
  <si>
    <t>Excavating soft or intermediate material and backfilling using labour enhanced construction methods</t>
  </si>
  <si>
    <t>C11.6.5.3</t>
  </si>
  <si>
    <t>Extra over item C11.6.5.1 and C11.6.5.2 for cement-treated soil backfill</t>
  </si>
  <si>
    <t>C11.6.5.4</t>
  </si>
  <si>
    <t>Extra over item C11.6.5.1 for hard material excavation</t>
  </si>
  <si>
    <t>C11.6.4</t>
  </si>
  <si>
    <t xml:space="preserve">Kilometre markers </t>
  </si>
  <si>
    <t>C11.6.4.1</t>
  </si>
  <si>
    <t>Kilometer markers on posts (Class I text on Class I background, 50 x 50mm square tubing post; refer to drawings nos.: 60487450-11-0-C-DA-106 &amp; TD-R-RS-1401)</t>
  </si>
  <si>
    <t>No.</t>
  </si>
  <si>
    <t>C11.6.6</t>
  </si>
  <si>
    <t>Dismantling, storing and re-erecting road signs with a surface area of:</t>
  </si>
  <si>
    <t>C11.6.6.1</t>
  </si>
  <si>
    <t xml:space="preserve">Area 0 to 0,5 m2 </t>
  </si>
  <si>
    <t>C11.6.8</t>
  </si>
  <si>
    <t>Danger plates at culverts/structures</t>
  </si>
  <si>
    <t>C11.6.8.2</t>
  </si>
  <si>
    <t>Size 200 x 800mm (class III retro-reflective material on square galvanized steel posts)</t>
  </si>
  <si>
    <r>
      <t xml:space="preserve">Size 200 x 800mm </t>
    </r>
    <r>
      <rPr>
        <i/>
        <sz val="9"/>
        <rFont val="Arial"/>
        <family val="2"/>
      </rPr>
      <t>(state post type and reflective material)</t>
    </r>
  </si>
  <si>
    <t>C11.6.10</t>
  </si>
  <si>
    <t>Disposing of road signs with a surface area of:</t>
  </si>
  <si>
    <t>C11.6.10.1</t>
  </si>
  <si>
    <t>C11.6.10.2</t>
  </si>
  <si>
    <t>C11.6.10.3</t>
  </si>
  <si>
    <r>
      <t>Exceeding 2,0 m</t>
    </r>
    <r>
      <rPr>
        <vertAlign val="superscript"/>
        <sz val="9"/>
        <rFont val="Arial"/>
        <family val="2"/>
      </rPr>
      <t>2</t>
    </r>
    <r>
      <rPr>
        <sz val="9"/>
        <rFont val="Arial"/>
        <family val="2"/>
      </rPr>
      <t xml:space="preserve"> but not 10 m</t>
    </r>
    <r>
      <rPr>
        <vertAlign val="superscript"/>
        <sz val="9"/>
        <rFont val="Arial"/>
        <family val="2"/>
      </rPr>
      <t>2</t>
    </r>
  </si>
  <si>
    <t>C11.6</t>
  </si>
  <si>
    <t>CHAPTER 11 - ANCILLARY ROAD WORKS
11.7  ROAD MARKING AND ROAD STUDS</t>
  </si>
  <si>
    <t>C11.7.2</t>
  </si>
  <si>
    <t>Retro-reflective road marking:</t>
  </si>
  <si>
    <t>C11.7.2.1</t>
  </si>
  <si>
    <t>White lines broken or unbroken (water-based paint)</t>
  </si>
  <si>
    <r>
      <t xml:space="preserve">White lines broken or unbroken </t>
    </r>
    <r>
      <rPr>
        <i/>
        <sz val="9"/>
        <rFont val="Arial"/>
        <family val="2"/>
      </rPr>
      <t>(paint type and width of line indicated)</t>
    </r>
  </si>
  <si>
    <t>100 mm wide</t>
  </si>
  <si>
    <t>150 mm wide</t>
  </si>
  <si>
    <t>200 mm wide</t>
  </si>
  <si>
    <t>C11.7.2.2</t>
  </si>
  <si>
    <t>Yellow lines broken or unbroken (water-based paint)</t>
  </si>
  <si>
    <r>
      <t xml:space="preserve">Yellow lines broken or unbroken </t>
    </r>
    <r>
      <rPr>
        <i/>
        <sz val="9"/>
        <rFont val="Arial"/>
        <family val="2"/>
      </rPr>
      <t>(paint type and width of line indicated)</t>
    </r>
  </si>
  <si>
    <t>C11.7.2.4</t>
  </si>
  <si>
    <t>White lettering and symbols (water-based paint)</t>
  </si>
  <si>
    <r>
      <t xml:space="preserve">White lettering and symbols </t>
    </r>
    <r>
      <rPr>
        <i/>
        <sz val="9"/>
        <rFont val="Arial"/>
        <family val="2"/>
      </rPr>
      <t>(paint type indicated)</t>
    </r>
  </si>
  <si>
    <t>C11.7.2.5</t>
  </si>
  <si>
    <t>Yellow lettering and symbols (water-based paint)</t>
  </si>
  <si>
    <r>
      <t xml:space="preserve">Yellow lettering and symbols </t>
    </r>
    <r>
      <rPr>
        <i/>
        <sz val="9"/>
        <rFont val="Arial"/>
        <family val="2"/>
      </rPr>
      <t>(paint type indicated)</t>
    </r>
  </si>
  <si>
    <t>C11.7.2.7</t>
  </si>
  <si>
    <t>Transverse lines, painted island and arrestor bed markings (any colour) (water based paint)</t>
  </si>
  <si>
    <r>
      <t xml:space="preserve">Transverse lines, painted island and arrestor bed markings (any colour) </t>
    </r>
    <r>
      <rPr>
        <i/>
        <sz val="9"/>
        <rFont val="Arial"/>
        <family val="2"/>
      </rPr>
      <t>(paint type indicated)</t>
    </r>
    <r>
      <rPr>
        <b/>
        <i/>
        <sz val="9"/>
        <rFont val="Arial"/>
        <family val="2"/>
      </rPr>
      <t xml:space="preserve"> </t>
    </r>
  </si>
  <si>
    <t>C11.7.3</t>
  </si>
  <si>
    <t>Thermoplastic road marking</t>
  </si>
  <si>
    <t>C11.7.3.1</t>
  </si>
  <si>
    <t>Thermoplastic road marking, broken or unbroken</t>
  </si>
  <si>
    <r>
      <t xml:space="preserve">Thermoplastic road marking, broken or unbroken </t>
    </r>
    <r>
      <rPr>
        <i/>
        <sz val="9"/>
        <rFont val="Arial"/>
        <family val="2"/>
      </rPr>
      <t>(colour and width of line indicated)</t>
    </r>
  </si>
  <si>
    <t>White lines (broken or unbroken)</t>
  </si>
  <si>
    <t>Yellow lines (broken or unbroken)</t>
  </si>
  <si>
    <t>C11.7.4</t>
  </si>
  <si>
    <t>Cold plastic road marking material</t>
  </si>
  <si>
    <t>C11.7.4.1</t>
  </si>
  <si>
    <t>White lettering and symbols</t>
  </si>
  <si>
    <t>square metre (m2)</t>
  </si>
  <si>
    <t>C11.7.4.2</t>
  </si>
  <si>
    <t>Yellow lettering and symbols</t>
  </si>
  <si>
    <t>C11.7.4.4</t>
  </si>
  <si>
    <t>Transverse lines, painted island and arrestor bed markings (any colour)</t>
  </si>
  <si>
    <t>C11.7.7</t>
  </si>
  <si>
    <t>Road studs</t>
  </si>
  <si>
    <t>C11.7.7.1</t>
  </si>
  <si>
    <t>Permanent road studs compliant to SANS 1442</t>
  </si>
  <si>
    <r>
      <t xml:space="preserve">Permanent road studs compliant to SANS 1442 </t>
    </r>
    <r>
      <rPr>
        <i/>
        <sz val="9"/>
        <rFont val="Arial"/>
        <family val="2"/>
      </rPr>
      <t>(type &amp; colours stated)</t>
    </r>
  </si>
  <si>
    <t xml:space="preserve"> All colours, bi-directional</t>
  </si>
  <si>
    <t>RSA-1 yellow/red</t>
  </si>
  <si>
    <t>RSA-2 red/red</t>
  </si>
  <si>
    <t>RSA-2 white/red</t>
  </si>
  <si>
    <t>(iv)</t>
  </si>
  <si>
    <t>RSA-2 white/white</t>
  </si>
  <si>
    <t>C11.7.8</t>
  </si>
  <si>
    <t>Setting out and premarking the lines (excluding traffic island markings, lettering and symbols)</t>
  </si>
  <si>
    <t>C11.7.9</t>
  </si>
  <si>
    <t>Re-establishing the painting unit during the defects notification period and at other instances on instruction of the Engineer</t>
  </si>
  <si>
    <t>PC11.7.12</t>
  </si>
  <si>
    <t>C11.7</t>
  </si>
  <si>
    <t>CHAPTER 11 - ANCILLARY ROAD WORKS
11.8  LANDSCAPING AND PLANTING PLANTS</t>
  </si>
  <si>
    <t>C11.8.1</t>
  </si>
  <si>
    <t>Trimming:</t>
  </si>
  <si>
    <t>C11.8.1.1</t>
  </si>
  <si>
    <t>Machine trimming</t>
  </si>
  <si>
    <t>C11.8.1.2</t>
  </si>
  <si>
    <t>Hand trimming</t>
  </si>
  <si>
    <t>C11.8.2</t>
  </si>
  <si>
    <t>Trimming using machines for trimming or shaping (alternative to subitem C11.8.1.1):</t>
  </si>
  <si>
    <t>C11.8.2.1</t>
  </si>
  <si>
    <t>Bulldozer</t>
  </si>
  <si>
    <t>C11.8.2.2</t>
  </si>
  <si>
    <t>C11.8.3</t>
  </si>
  <si>
    <t>Preparing the areas for grassing:</t>
  </si>
  <si>
    <t>C11.8.3.2</t>
  </si>
  <si>
    <t>Scarifying for loosening topsoil</t>
  </si>
  <si>
    <t>C11.8.3.3</t>
  </si>
  <si>
    <t>Topsoiling within the road reserve where the following materials are used:</t>
  </si>
  <si>
    <t>Topsoil obtained from within the road reserve or borrow areas</t>
  </si>
  <si>
    <t>C11.8.3.5</t>
  </si>
  <si>
    <t>Providing and applying chemical fertilisers and/or soil-improvement material:</t>
  </si>
  <si>
    <t>Superphosphate</t>
  </si>
  <si>
    <t>Limestone ammonium nitrate</t>
  </si>
  <si>
    <t>2:3:2 (22)</t>
  </si>
  <si>
    <t>C11.8.4</t>
  </si>
  <si>
    <t>Grassing</t>
  </si>
  <si>
    <t>C11.8.4.3</t>
  </si>
  <si>
    <t>Hydroseeding:</t>
  </si>
  <si>
    <t>Providing an approved seed mixture for hydroseeding</t>
  </si>
  <si>
    <t>Hydroseeding</t>
  </si>
  <si>
    <t>C11.8.5</t>
  </si>
  <si>
    <t>Watering the grass when established by topsoiling only</t>
  </si>
  <si>
    <t>C11.8.6</t>
  </si>
  <si>
    <t>Watering the already planted grass, trees and shrubs during the growing season</t>
  </si>
  <si>
    <t>C11.8.10</t>
  </si>
  <si>
    <t>Unspecified work for landscaping</t>
  </si>
  <si>
    <t>C11.8.12</t>
  </si>
  <si>
    <t>Removal of undesirable vegetation</t>
  </si>
  <si>
    <t>C11.8</t>
  </si>
  <si>
    <t>CHAPTER 11 - ANCILLARY ROAD WORKS
11.9  FINISHING THE ROAD AND ROAD RESERVE AND TREATING OLD ROADS</t>
  </si>
  <si>
    <t>C11.9.1</t>
  </si>
  <si>
    <t>Finishing the road and road reserve:</t>
  </si>
  <si>
    <t>C11.9.1.2</t>
  </si>
  <si>
    <t>Single carriageway road</t>
  </si>
  <si>
    <t>C11.9.2</t>
  </si>
  <si>
    <t>Treatment of old roads and temporary deviations</t>
  </si>
  <si>
    <t>C11.9.2.1</t>
  </si>
  <si>
    <t>Conventional construction methods</t>
  </si>
  <si>
    <t>C11.9.2.2</t>
  </si>
  <si>
    <t>By hand only</t>
  </si>
  <si>
    <t>C11.9</t>
  </si>
  <si>
    <t>CHAPTER 20 - QUALITY ASSURANCE
20.1  TESTING MATERIALS AND JUDGEMENT OF WORKMANSHIP</t>
  </si>
  <si>
    <t>C20.1.3</t>
  </si>
  <si>
    <t>Providing testing equipment:</t>
  </si>
  <si>
    <t>C20.1.3.1</t>
  </si>
  <si>
    <t>Core drill</t>
  </si>
  <si>
    <t>C20.1.4</t>
  </si>
  <si>
    <t xml:space="preserve">Special tests using Automated Road condition assessment instruments operated by 
 service providers as requested by the Engineer for acceptance control in terms of Clause A20.1.3.6b)(iii) </t>
  </si>
  <si>
    <t>C20.1.4.1</t>
  </si>
  <si>
    <t>Using Highspeed Inertial Non-Contact laser profilers (Clause A20.1.5.5c)(ii))</t>
  </si>
  <si>
    <t>Handling costs and profit in respect of item C20.1.4.1</t>
  </si>
  <si>
    <t>C20.1.5</t>
  </si>
  <si>
    <t xml:space="preserve">Financial contribution for an independent site laboratory </t>
  </si>
  <si>
    <t>PC20.1.6</t>
  </si>
  <si>
    <t>Payment of independent site laboratory</t>
  </si>
  <si>
    <t>PC20.1.6.1</t>
  </si>
  <si>
    <t>Direct payment by contractor</t>
  </si>
  <si>
    <t>(a) Handling cost and profit in respect of item C20.1.6.1</t>
  </si>
  <si>
    <t>C20.1.4.4</t>
  </si>
  <si>
    <t>Surface macro texture (Clause A20.1.5.5 b))</t>
  </si>
  <si>
    <t>Handling costs and profit in respect of item C20.1.4.4</t>
  </si>
  <si>
    <t>C20.1</t>
  </si>
  <si>
    <t>SCHEDULE B: STRUCTURES</t>
  </si>
  <si>
    <t>STRUCTURE: B0510</t>
  </si>
  <si>
    <t>SCHEDULE B: STRUCTURES (B0510)</t>
  </si>
  <si>
    <t>C1.5.4 / C5.1.1.1</t>
  </si>
  <si>
    <t>Compaction of in-situ material to 90% of MDD</t>
  </si>
  <si>
    <r>
      <t>(m</t>
    </r>
    <r>
      <rPr>
        <vertAlign val="superscript"/>
        <sz val="9"/>
        <rFont val="Arial"/>
        <family val="2"/>
      </rPr>
      <t>3</t>
    </r>
    <r>
      <rPr>
        <sz val="9"/>
        <rFont val="Arial"/>
        <family val="2"/>
      </rPr>
      <t>)</t>
    </r>
  </si>
  <si>
    <t>(n)</t>
  </si>
  <si>
    <t>(km)</t>
  </si>
  <si>
    <t>(kℓ)</t>
  </si>
  <si>
    <t>m³</t>
  </si>
  <si>
    <t>1.5 to 3.0 m</t>
  </si>
  <si>
    <t>From sources on site (G7)</t>
  </si>
  <si>
    <t>C3.2.4</t>
  </si>
  <si>
    <t>Metal and U-PVC culverts:</t>
  </si>
  <si>
    <t>C3.2.4.1</t>
  </si>
  <si>
    <t>ARMCO corrugated metal arch culvert (Type MP68  NP 15 2.0 mm thick section)</t>
  </si>
  <si>
    <t>m</t>
  </si>
  <si>
    <t>C3.2.4.2</t>
  </si>
  <si>
    <t>Provision of skew or bevelled ends for metal culverts</t>
  </si>
  <si>
    <t>C3.2.4.3</t>
  </si>
  <si>
    <t xml:space="preserve">Anchor bolts </t>
  </si>
  <si>
    <t>CHAPTER 11 - ANCILLARY ROAD WORKS
11.2  NON-STRUCTURAL GABIONS</t>
  </si>
  <si>
    <t>C11.2.1</t>
  </si>
  <si>
    <t>Foundation trench excavation:</t>
  </si>
  <si>
    <t>C11.2.1.1</t>
  </si>
  <si>
    <t>Excavating all material situated within the following depth ranges below the surface level In all classes of material and existing gabions:</t>
  </si>
  <si>
    <t>C11.2.2</t>
  </si>
  <si>
    <t>Surface preparation for bedding the gabion boxes and mattresses</t>
  </si>
  <si>
    <r>
      <t>m</t>
    </r>
    <r>
      <rPr>
        <vertAlign val="superscript"/>
        <sz val="10"/>
        <rFont val="Tahoma"/>
        <family val="2"/>
      </rPr>
      <t>2</t>
    </r>
  </si>
  <si>
    <t>C11.2.3</t>
  </si>
  <si>
    <t>Gabion boxes and mattresses:</t>
  </si>
  <si>
    <t>C11.2.3.1</t>
  </si>
  <si>
    <t>Galvanized gabion boxes (1.0 x 1.0 x 1.0 m with 80 x 100 x 2.7 mm mesh wire)</t>
  </si>
  <si>
    <t>C11.2.3.3</t>
  </si>
  <si>
    <t>Galvanized gabion mattresses (6.0 x 2.0 x 0.3 m with 80 x 100 x 2.7 mm mesh wire and diaphragms spaced at 1.0 m centres</t>
  </si>
  <si>
    <t>C11.2.4</t>
  </si>
  <si>
    <t>Filter fabric (Grade 1 synthetic-fibre filter fabric)</t>
  </si>
  <si>
    <t>C11.2</t>
  </si>
  <si>
    <t>CHAPTER 13 - STRUCTURES
13.1  FOUNDATIONS</t>
  </si>
  <si>
    <t>C13.1.2</t>
  </si>
  <si>
    <t>Additional foundation investigations:</t>
  </si>
  <si>
    <t>C13.1.2.1</t>
  </si>
  <si>
    <t>Provisional sum allowed for additional foundation investigations</t>
  </si>
  <si>
    <t>Prov Sum</t>
  </si>
  <si>
    <t>C13.1.2.2</t>
  </si>
  <si>
    <t>Handling costs and profit in respect of item C13.1.2.1</t>
  </si>
  <si>
    <t>%</t>
  </si>
  <si>
    <t>C13.1.3</t>
  </si>
  <si>
    <t>Excavation:</t>
  </si>
  <si>
    <t>C13.1.3.1</t>
  </si>
  <si>
    <t>Excavating soft material situated within the following successive depth ranges:</t>
  </si>
  <si>
    <t>0m up to 1,5m</t>
  </si>
  <si>
    <r>
      <t>m</t>
    </r>
    <r>
      <rPr>
        <vertAlign val="superscript"/>
        <sz val="9"/>
        <rFont val="Arial"/>
        <family val="2"/>
      </rPr>
      <t>3</t>
    </r>
  </si>
  <si>
    <t>&gt; 1,5m and &lt; 3,0m</t>
  </si>
  <si>
    <t>&gt;3,0m and &lt; 4,5m</t>
  </si>
  <si>
    <t>&gt;4,5m and &lt; 6,0m</t>
  </si>
  <si>
    <t>C13.1.3.2</t>
  </si>
  <si>
    <t>Extra over subitem C13.1.3.1 for excavation in hard material irrespective of depth</t>
  </si>
  <si>
    <t>C13.1.3.3</t>
  </si>
  <si>
    <t>Extra over subitem C13.1.3.1 for additional excavation required by the Engineer after excavation is complete</t>
  </si>
  <si>
    <t>C13.1.6</t>
  </si>
  <si>
    <t>Access and drainage:</t>
  </si>
  <si>
    <t>C13.1.6.1</t>
  </si>
  <si>
    <t>Access</t>
  </si>
  <si>
    <t>C13.1.6.2</t>
  </si>
  <si>
    <t>Drainage</t>
  </si>
  <si>
    <t>C13.1.7</t>
  </si>
  <si>
    <t>Backfill to excavations utilising :</t>
  </si>
  <si>
    <t>C13.1.7.1</t>
  </si>
  <si>
    <t>Material from excavation</t>
  </si>
  <si>
    <t>C13.1.7.2</t>
  </si>
  <si>
    <t>Imported material</t>
  </si>
  <si>
    <t>C13.1.9</t>
  </si>
  <si>
    <t>Fill within a restricted area (extra over item C5.2.2)</t>
  </si>
  <si>
    <r>
      <t>m</t>
    </r>
    <r>
      <rPr>
        <vertAlign val="superscript"/>
        <sz val="9"/>
        <color theme="1"/>
        <rFont val="Arial"/>
        <family val="2"/>
      </rPr>
      <t>3</t>
    </r>
  </si>
  <si>
    <t>C13.1.10</t>
  </si>
  <si>
    <t>Haul in excess of 1,0 km on excavated material and on material imported for backfill, foundation fill and fill for caissons</t>
  </si>
  <si>
    <r>
      <t>m</t>
    </r>
    <r>
      <rPr>
        <vertAlign val="superscript"/>
        <sz val="9"/>
        <color theme="1"/>
        <rFont val="Arial"/>
        <family val="2"/>
      </rPr>
      <t>3</t>
    </r>
    <r>
      <rPr>
        <sz val="9"/>
        <color theme="1"/>
        <rFont val="Arial"/>
        <family val="2"/>
      </rPr>
      <t>.km</t>
    </r>
  </si>
  <si>
    <t>C13.1.14</t>
  </si>
  <si>
    <t>Foundation fill consisting of:</t>
  </si>
  <si>
    <t>C13.1.14.5</t>
  </si>
  <si>
    <t xml:space="preserve">Concrete blinding Class C12/15-20 75mm thick </t>
  </si>
  <si>
    <t>C13.1.14.2</t>
  </si>
  <si>
    <t>Crushed-stone fill</t>
  </si>
  <si>
    <t>C13.1</t>
  </si>
  <si>
    <t>CHAPTER 13 - STRUCTURES
13.2  FALSEWORK, FORMWORK AND CONCRETE FINISH</t>
  </si>
  <si>
    <t>C13.2.2</t>
  </si>
  <si>
    <t>Vertical formwork to provide :</t>
  </si>
  <si>
    <t>Class F1 surface finish to:</t>
  </si>
  <si>
    <t>Cells &amp; Wingwalls, cut-off walls</t>
  </si>
  <si>
    <r>
      <t>m</t>
    </r>
    <r>
      <rPr>
        <vertAlign val="superscript"/>
        <sz val="9"/>
        <color theme="1"/>
        <rFont val="Arial"/>
        <family val="2"/>
      </rPr>
      <t>2</t>
    </r>
  </si>
  <si>
    <t>Class  F2 surface finish to:</t>
  </si>
  <si>
    <t xml:space="preserve">Cells , wing wall faces </t>
  </si>
  <si>
    <t>m²</t>
  </si>
  <si>
    <t>Class F3 surface finish to.</t>
  </si>
  <si>
    <t>Handrail coping and pedestrian barrier</t>
  </si>
  <si>
    <t>C13.2.3</t>
  </si>
  <si>
    <t>Horizontal formwork to provide :</t>
  </si>
  <si>
    <t>Top slab soffit</t>
  </si>
  <si>
    <t>C13.2.4</t>
  </si>
  <si>
    <t>Inclined formwork to provide :</t>
  </si>
  <si>
    <t>Cells</t>
  </si>
  <si>
    <t>C13.2.6</t>
  </si>
  <si>
    <t>Formwork to form open joints:</t>
  </si>
  <si>
    <t>Between cells</t>
  </si>
  <si>
    <t>C13.2</t>
  </si>
  <si>
    <t>CHAPTER 13 - STRUCTURES
13.3  STEEL REINFORCEMENT</t>
  </si>
  <si>
    <t>C13.3.1</t>
  </si>
  <si>
    <t>Steel Reinforcement for:</t>
  </si>
  <si>
    <t>Bridge B2150</t>
  </si>
  <si>
    <t>t</t>
  </si>
  <si>
    <t>High-yield-stress-steel bars, hot-rolled, 450 MPa yield stress</t>
  </si>
  <si>
    <t>C13.3.4</t>
  </si>
  <si>
    <t xml:space="preserve">Extra-over item C13.3.1 (a), (b), etc. for galvanising of reinforcement    </t>
  </si>
  <si>
    <t>C13.3</t>
  </si>
  <si>
    <t>CHAPTER 13 - STRUCTURES
13.4  CONCRETE</t>
  </si>
  <si>
    <t>C13.4.1</t>
  </si>
  <si>
    <t xml:space="preserve">Cast in situ concrete : </t>
  </si>
  <si>
    <t>C13.4.1.2</t>
  </si>
  <si>
    <t>Durable concrete (class D):</t>
  </si>
  <si>
    <t>Culvert cells D25/30-20-XC4</t>
  </si>
  <si>
    <t>Wingwalls, apron slabs and cut-off walls D25/30-20-XC4</t>
  </si>
  <si>
    <t>Pedestrian parapet ,sidewalk, coping  D32/40-14-XC4</t>
  </si>
  <si>
    <t>C13.4.3</t>
  </si>
  <si>
    <t>Extra over item C13.4.1 for the protection of concrete from adverse environmental conditions, if required:</t>
  </si>
  <si>
    <t>C13.4.3.2</t>
  </si>
  <si>
    <t>Pedestrian parapet ,sidewalk &amp; coping D32/40-14-XC4</t>
  </si>
  <si>
    <t>C13.4.5</t>
  </si>
  <si>
    <t>Curing and surface protection of cast in situ concrete, as and where specifically required:</t>
  </si>
  <si>
    <t>C13.4.5.1</t>
  </si>
  <si>
    <t>Culvert cells (Tenderer to specify method of curing)</t>
  </si>
  <si>
    <t>……………………………………………………………............</t>
  </si>
  <si>
    <t>C13.4.5.2</t>
  </si>
  <si>
    <t>Wingwalls, apron slabs and cut-off walls (Tenderer to specify method of curing)</t>
  </si>
  <si>
    <t>Pedestrian parapet ,sidewalk &amp; coping (Tenderer to specify method of curing)</t>
  </si>
  <si>
    <t>C13.4.13</t>
  </si>
  <si>
    <t>Complete demolition and disposal of existing structural concrete elements or parts existing structures:</t>
  </si>
  <si>
    <t>C13.4.13.1</t>
  </si>
  <si>
    <t xml:space="preserve">Existing bridge </t>
  </si>
  <si>
    <t>C13.4</t>
  </si>
  <si>
    <t>CHAPTER 13 - STRUCTURES
13.6  BEARINGS</t>
  </si>
  <si>
    <t>C13.6.1</t>
  </si>
  <si>
    <t>Bearings strips:</t>
  </si>
  <si>
    <t>2 layers (3ply) roofing felt as per COTO A13.6.7.2</t>
  </si>
  <si>
    <t>C13.6.4</t>
  </si>
  <si>
    <t>Dowels:</t>
  </si>
  <si>
    <t>R12 external cell walls at 500c/c wrapped in 3 layers roofing felt</t>
  </si>
  <si>
    <t>R32 Invert slab 800mm long at 300c/c</t>
  </si>
  <si>
    <t>C13.6</t>
  </si>
  <si>
    <t>CHAPTER 13 - STRUCTURES
13.7  JOINTS</t>
  </si>
  <si>
    <t>C13.7.2</t>
  </si>
  <si>
    <t>Filled joints:</t>
  </si>
  <si>
    <t>C13.7.2.1</t>
  </si>
  <si>
    <t>Depth greater than 150 mm:</t>
  </si>
  <si>
    <t>10 mm joint filler between cells, approach slab and wing walls (closed cell expanded polyethylene joint filler)</t>
  </si>
  <si>
    <t>C13.7.4</t>
  </si>
  <si>
    <t>Sealing joints with:</t>
  </si>
  <si>
    <t>C13.7.4.1</t>
  </si>
  <si>
    <t>Sealant</t>
  </si>
  <si>
    <t>(a)(i)</t>
  </si>
  <si>
    <t>10 x 10 mm silicone sealant (see COTO A13.7.5.1C between pedestrian and median barrier units)</t>
  </si>
  <si>
    <t>10 x 10 mm silicone sealant (see COTO A13.7.5.1C) in floor slab and walls</t>
  </si>
  <si>
    <t>C13.7</t>
  </si>
  <si>
    <t>CHAPTER 13 - STRUCTURES
13.8  ANCILLARY STRUCTURAL ELEMENTS</t>
  </si>
  <si>
    <t>C13.8.1</t>
  </si>
  <si>
    <t>Concrete barriers and parapets:</t>
  </si>
  <si>
    <t>C13.8.1.1</t>
  </si>
  <si>
    <t>F-shape type pedestrain barriers</t>
  </si>
  <si>
    <t>C13.8.1.2</t>
  </si>
  <si>
    <t>F-shape type median barriers</t>
  </si>
  <si>
    <t>C13.8.2</t>
  </si>
  <si>
    <t xml:space="preserve">End blocks </t>
  </si>
  <si>
    <t>F-shape Pedestrian barrier End Block</t>
  </si>
  <si>
    <t>No</t>
  </si>
  <si>
    <t>F-shape Median barrier End Block</t>
  </si>
  <si>
    <t>Pedestrian Handrail End Block</t>
  </si>
  <si>
    <t>C13.8.4</t>
  </si>
  <si>
    <t>Precast Concrete Pedestrian Handrails - 1.5 kN/m</t>
  </si>
  <si>
    <t>C13.8.7</t>
  </si>
  <si>
    <t xml:space="preserve">Numbers for structures: </t>
  </si>
  <si>
    <t>C13.8.7.1</t>
  </si>
  <si>
    <t>Number plates</t>
  </si>
  <si>
    <t>C13.8.10</t>
  </si>
  <si>
    <t>Drainage pipes and weep holes:</t>
  </si>
  <si>
    <t>C13.8.10.2</t>
  </si>
  <si>
    <t>Weep holes:</t>
  </si>
  <si>
    <t>50 mm dia. heavy duty uPVC pipe in cell walls</t>
  </si>
  <si>
    <t>50 mm dia. heavy duty uPVC pipe in wing walls</t>
  </si>
  <si>
    <t>C13.8.12</t>
  </si>
  <si>
    <t>Synthetic-fibre filter fabric</t>
  </si>
  <si>
    <t>Grade 2</t>
  </si>
  <si>
    <t>C13.8</t>
  </si>
  <si>
    <t>CHAPTER 14 - REPAIR AND REHABILITATION OF STRUCTURES
14.3  DEMOLITION AND REMOVAL OF STRUCTURAL CONCRETE AND STEELWORK</t>
  </si>
  <si>
    <t>C14.3.1</t>
  </si>
  <si>
    <t xml:space="preserve">Demolition of concrete members or elements </t>
  </si>
  <si>
    <t>C14.3.1.1</t>
  </si>
  <si>
    <t>Reinforced concrete:</t>
  </si>
  <si>
    <t>C14.3</t>
  </si>
  <si>
    <t>C20.1.2</t>
  </si>
  <si>
    <r>
      <t xml:space="preserve">Special tests requested by the Engineer </t>
    </r>
    <r>
      <rPr>
        <b/>
        <i/>
        <sz val="9"/>
        <rFont val="Arial"/>
        <family val="2"/>
      </rPr>
      <t>(All applicable structures)</t>
    </r>
  </si>
  <si>
    <t>C20.1.2.1</t>
  </si>
  <si>
    <t>Employer's contribution to concrete durability tests</t>
  </si>
  <si>
    <t>Tests for water sorptivity</t>
  </si>
  <si>
    <t>Handling costs and profit in respect of item C20.1.2.1(a)</t>
  </si>
  <si>
    <t>Tests for oxygen permeability</t>
  </si>
  <si>
    <t>Handling costs and profit in respect of item C20.1.2.1(b)</t>
  </si>
  <si>
    <t>Tests for chloride conductivity</t>
  </si>
  <si>
    <t>Handling costs and profit in respect of item C20.1.2.1(c)</t>
  </si>
  <si>
    <t>Tests for concrete cover</t>
  </si>
  <si>
    <t>Handling costs and profit in respect of item C20.1.2.1(d)</t>
  </si>
  <si>
    <t>STRUCTURE: C0728</t>
  </si>
  <si>
    <t>SCHEDULE B: STRUCTURES (C0728)</t>
  </si>
  <si>
    <t>C11.1.2.2</t>
  </si>
  <si>
    <t>Grouted stone pitching with mortar</t>
  </si>
  <si>
    <r>
      <t>m</t>
    </r>
    <r>
      <rPr>
        <vertAlign val="superscript"/>
        <sz val="9"/>
        <rFont val="Arial"/>
        <family val="2"/>
      </rPr>
      <t>2</t>
    </r>
  </si>
  <si>
    <t>C11.1.3</t>
  </si>
  <si>
    <t>Riprap</t>
  </si>
  <si>
    <t>C11.1.3.1</t>
  </si>
  <si>
    <t>Packed riprap (100kg, 300mm thick)</t>
  </si>
  <si>
    <t xml:space="preserve">Galvanized gabion boxes - Mesh type 80 with 3.0 mm - 0.5 x 0.5 x 1 m long </t>
  </si>
  <si>
    <t>Geotextile (Geotextile grade 1)</t>
  </si>
  <si>
    <t>C13.1.3.4</t>
  </si>
  <si>
    <t>Extra over subitem C13.1.3.1 for excavation by hand</t>
  </si>
  <si>
    <t>C13.1.23</t>
  </si>
  <si>
    <t>Lateral support for excavations:</t>
  </si>
  <si>
    <t>C13.1.23.1</t>
  </si>
  <si>
    <t>Excavation at road centreline</t>
  </si>
  <si>
    <t>0 to 2.5m depth</t>
  </si>
  <si>
    <t>2.5 to 5m depth</t>
  </si>
  <si>
    <t>5 to 7.5m depth</t>
  </si>
  <si>
    <t>Culvert cells wingwalls and cut-off wall</t>
  </si>
  <si>
    <t>Culvert cells and wingwalls</t>
  </si>
  <si>
    <t>Culvert top slab</t>
  </si>
  <si>
    <t>Reinforcement for:</t>
  </si>
  <si>
    <t>Structure C0728</t>
  </si>
  <si>
    <t>Ref 395 Mesh</t>
  </si>
  <si>
    <t>kg</t>
  </si>
  <si>
    <t>Ref 245 Mesh</t>
  </si>
  <si>
    <t>Ref 617 Mesh</t>
  </si>
  <si>
    <t xml:space="preserve">Extra-over item C13.3.1   (a) for galvanising of         reinforcement    </t>
  </si>
  <si>
    <t>Culvert D25/30-XC4-20</t>
  </si>
  <si>
    <t>Wingwalls and apron slab D25/30-XC4-20</t>
  </si>
  <si>
    <t>Culvert cell walls, apron slabs, top and bottom slabs (Tenderer to specify method of curing)</t>
  </si>
  <si>
    <t>Wingwalls (Tenderer to specify method of curing)</t>
  </si>
  <si>
    <t>C13.4.9</t>
  </si>
  <si>
    <t>Manufacturing precast concrete members (Pedestrian parapet/Precast mounting block for structure number approximate mass 0.5 ton)</t>
  </si>
  <si>
    <t>C13.4.11</t>
  </si>
  <si>
    <t>Transporting and erecting precast concrete members (Pedestrian parapet approximate mass 2.5 ton)</t>
  </si>
  <si>
    <t>2 layers 3-ply roofing felt see DWG 60487450-11-1-S-DA-403</t>
  </si>
  <si>
    <t xml:space="preserve">Dowels </t>
  </si>
  <si>
    <t>R20 mm dia. bar, 600 mm long</t>
  </si>
  <si>
    <t xml:space="preserve">Y16 hot dip galvanized bars 900mm long at 300 c/c </t>
  </si>
  <si>
    <t xml:space="preserve">Y16 hot dip galvanized bars 1500mm long at 500 c/c </t>
  </si>
  <si>
    <t>20 mm joint filler between culvert walls (closed cell expanted polyethylene joint filler)</t>
  </si>
  <si>
    <t>20 mm joint filler between culvert walls (Bitumen-impregnated fibreboard and bitumen) as per COTO A13.7.5.1</t>
  </si>
  <si>
    <t>20 x 20 mm silicone-based highway sealant (see COTO A13.7.5.1C) between culvert units</t>
  </si>
  <si>
    <t>40 mm deep polysulphide joint sealnt (Between cell wall and wingwall)</t>
  </si>
  <si>
    <t>P13.7.11</t>
  </si>
  <si>
    <t>Covering culvert joints with:</t>
  </si>
  <si>
    <t>200mm wide heat resistant waterproofing membrane</t>
  </si>
  <si>
    <t>C13.8.7.3</t>
  </si>
  <si>
    <t>Numbers formed in concrete</t>
  </si>
  <si>
    <t xml:space="preserve">50 mm dia. heavy duty uPVC pipe </t>
  </si>
  <si>
    <t>Grade 3</t>
  </si>
  <si>
    <t>C13.8.15</t>
  </si>
  <si>
    <t>Drainage strips 200mm wide filter elements</t>
  </si>
  <si>
    <t>Existing structure</t>
  </si>
  <si>
    <t>STRUCTURE: C0707</t>
  </si>
  <si>
    <t>SCHEDULE B: STRUCTURES (C0707)</t>
  </si>
  <si>
    <t>Packed riprap (100kg, 800mm thick)</t>
  </si>
  <si>
    <t xml:space="preserve">Galvanized gabion boxes - Mesh type 80 with 3.0 mm  - 0.5 x 0.5 x 1 m long </t>
  </si>
  <si>
    <t>Structure</t>
  </si>
  <si>
    <t xml:space="preserve">Extra-over item C13.3.1   (a) for galvanising of reinforcement    </t>
  </si>
  <si>
    <t>2 layers 3-ply roofing felt see DWG 60487450-11-1-S-DA-503</t>
  </si>
  <si>
    <t>R20 mm dia. bar, 1000 mm long</t>
  </si>
  <si>
    <t>STRUCTURE: C0708</t>
  </si>
  <si>
    <t>SCHEDULE B: STRUCTURES (C0708)</t>
  </si>
  <si>
    <t xml:space="preserve">Galvanized gabion boxes - Mesh type 80 with 3.0 mm - 1 x 1 x 1 m long </t>
  </si>
  <si>
    <t>Extra over subitem C13.1.3.1 for excavation in hard material irrespective of depth</t>
  </si>
  <si>
    <t xml:space="preserve">Y12 hot dip galvanized bars 1000mm long at 300 c/c </t>
  </si>
  <si>
    <t>C114.3</t>
  </si>
  <si>
    <t>STRUCTURE: C0746</t>
  </si>
  <si>
    <t>SCHEDULE B: STRUCTURES (C0746)</t>
  </si>
  <si>
    <t>C4.2.3.3</t>
  </si>
  <si>
    <t>Boulder excavation class B</t>
  </si>
  <si>
    <t>&gt; 3,0m and &lt; 4,5m</t>
  </si>
  <si>
    <t>Backfill to excavations utilising:</t>
  </si>
  <si>
    <t>C13.1.14.1</t>
  </si>
  <si>
    <t>Rock fill</t>
  </si>
  <si>
    <t>C13.1.14.3</t>
  </si>
  <si>
    <t>Compacted granular material</t>
  </si>
  <si>
    <t xml:space="preserve">Concrete blinding Class C12/15-20, 75mm thick </t>
  </si>
  <si>
    <t>Cell wall, ends and headwalls</t>
  </si>
  <si>
    <t>Wingwall faces</t>
  </si>
  <si>
    <t>Culvert C0746</t>
  </si>
  <si>
    <t xml:space="preserve">Mesh Ref. 341 </t>
  </si>
  <si>
    <t>Culvert cell,  apron slabs and cut-off walls D25/30-20-XC4</t>
  </si>
  <si>
    <t>Wingwalls D25/30-20-XC4</t>
  </si>
  <si>
    <t>Pedestrian parapet and guardrail slab D32/40-14-XC4</t>
  </si>
  <si>
    <t>Culvert cells, ,  apron slabs and cut-off walls (Tenderer to specify method of curing)</t>
  </si>
  <si>
    <t>Pedestrian parapet and guardrail slab (Tenderer to specify method of curing)</t>
  </si>
  <si>
    <t>R20 galvanized bars 600mm long at 500 c/c with 300mm non-woven synthetic fibre fabric impregnated tape and coated with a neutral compound based on saturated petroleum hydrocarbons and inert fillers</t>
  </si>
  <si>
    <t>10 mm joint filler between culvert walls (closed cell polyethylene joint filler)</t>
  </si>
  <si>
    <t>10 x 10 mm silicone sealant (see COTO A13.7.5.1C) between culvert units</t>
  </si>
  <si>
    <t>400mm of burlap (340g/m²) pre-impregnated with a bitmunious emulsion or similar approved as specified in section A3.2.7.7 (b)(iii) COTO</t>
  </si>
  <si>
    <t xml:space="preserve">200 X 2mm stainless steel sheet metal fixed with concrete nails at 300mm  c/c on one side only </t>
  </si>
  <si>
    <t>CHAPTER 13 - STRUCTURES
13.9  STRUCTURAL STEELWORK FOR MINOR STRUCTURES</t>
  </si>
  <si>
    <t>CHAPTER 13 - STRUCTURES
13.10  PAINTING OF MINOR STRUCTURES</t>
  </si>
  <si>
    <t>CHAPTER 13 - STRUCTURES
13.11  STRUCTURAL STEELWORK FOR MAJOR STRUCTURES</t>
  </si>
  <si>
    <t>CHAPTER 13 - STRUCTURES
13.12  STRUCTURAL STEELWORK PROTECTIVE TREATMENT OF MAJOR STRUCTURES</t>
  </si>
  <si>
    <t>CHAPTER 13 - STRUCTURES
13.13  INCREMENTAL LAUNCHING OF BRIDGE DECKS</t>
  </si>
  <si>
    <t>CHAPTER 13 - STRUCTURES
13.14  SPECIALIST STRUCTURES</t>
  </si>
  <si>
    <t>CHAPTER 14 - REPAIR AND REHABILITATION OF STRUCTURES
14.1  ACCESS FOR BRIDGE REHABILITATION</t>
  </si>
  <si>
    <t>CHAPTER 14 - REPAIR AND REHABILITATION OF STRUCTURES
14.2  CORROSION SURVEY METHODS AND TESTING OF NEAR SURFACE CONCRETE PROPERTIES</t>
  </si>
  <si>
    <t>REVIT</t>
  </si>
  <si>
    <t>CHAPTER 14 - REPAIR AND REHABILITATION OF STRUCTURES
14.4  SURFACE AND STRUCTURAL REPAIR OF CONCRETE MEMBERS</t>
  </si>
  <si>
    <t>CHAPTER 14 - REPAIR AND REHABILITATION OF STRUCTURES
14.5  ANCHORING OF REINFORCEMENT, GROUTING AND CRACK INJECTION</t>
  </si>
  <si>
    <t>CHAPTER 14 - REPAIR AND REHABILITATION OF STRUCTURES
14.6  SPRAYED CONCRETE FOR STRUCTURES</t>
  </si>
  <si>
    <t>CHAPTER 14 - REPAIR AND REHABILITATION OF STRUCTURES
14.7  PROTECTIVE COATINGS AND TREATMENTS FOR CONCRETE</t>
  </si>
  <si>
    <t>CHAPTER 14 - REPAIR AND REHABILITATION OF STRUCTURES
14.7  PROTECTIVE COATINGS AND TREATMENTS FOR CONCRETE
14.8  EXTERNAL BONDING OF STEEL AND CARBON FIBRE</t>
  </si>
  <si>
    <t>CHAPTER 14 - REPAIR AND REHABILITATION OF STRUCTURES
14.9  REPAIR AND REPLACEMENT OF ANCILLARY STRUCTURAL ELEMENTS</t>
  </si>
  <si>
    <t>CHAPTER 14 - REPAIR AND REHABILITATION OF STRUCTURES
14.10  JACKING OF BRIDGE STRUCTURES</t>
  </si>
  <si>
    <t>CHAPTER 14 - REPAIR AND REHABILITATION OF STRUCTURES
14.11  REPAIR OF STEEL ELEMENTS</t>
  </si>
  <si>
    <t>TOTAL CARRIED FORWARD TO SUMMARY OF SCHEDULE B</t>
  </si>
  <si>
    <t>STRUCTURE: PEDESTRIAN BRIDGE - KWAGGAFONTEIN</t>
  </si>
  <si>
    <t>SCHEDULE B: STRUCTURES (PEDESTRIAN BRIDGE - KWAGGAFONTEIN)</t>
  </si>
  <si>
    <r>
      <t>(m</t>
    </r>
    <r>
      <rPr>
        <vertAlign val="superscript"/>
        <sz val="10"/>
        <rFont val="Arial"/>
        <family val="2"/>
      </rPr>
      <t xml:space="preserve">3 </t>
    </r>
    <r>
      <rPr>
        <sz val="10"/>
        <rFont val="Arial"/>
        <family val="2"/>
      </rPr>
      <t>- km)</t>
    </r>
  </si>
  <si>
    <r>
      <t>(m</t>
    </r>
    <r>
      <rPr>
        <vertAlign val="superscript"/>
        <sz val="9"/>
        <rFont val="Arial"/>
        <family val="2"/>
      </rPr>
      <t>2</t>
    </r>
    <r>
      <rPr>
        <sz val="9"/>
        <rFont val="Arial"/>
        <family val="2"/>
      </rPr>
      <t>)</t>
    </r>
  </si>
  <si>
    <t>C11.1.5</t>
  </si>
  <si>
    <t>Concrete pitching or paving</t>
  </si>
  <si>
    <t>C11.1.5.1</t>
  </si>
  <si>
    <t>Cast in situ concrete pitching or paving (Class C16/20-20)</t>
  </si>
  <si>
    <t>C11.1.6</t>
  </si>
  <si>
    <r>
      <t xml:space="preserve">Concrete edge beams </t>
    </r>
    <r>
      <rPr>
        <sz val="9"/>
        <rFont val="Arial"/>
        <family val="2"/>
      </rPr>
      <t>(Class C16/20-20)</t>
    </r>
  </si>
  <si>
    <t>Extra over subitem C13.1.3.1 for excavation in hard materia irrespective of depth</t>
  </si>
  <si>
    <t>C13.1.14.4</t>
  </si>
  <si>
    <t>Mass concrete Class C25/30-20</t>
  </si>
  <si>
    <t>Vertical formwork to provide F1 surface finish to:</t>
  </si>
  <si>
    <t>Spread footings (Ramps)</t>
  </si>
  <si>
    <t>Abutments - Ramp</t>
  </si>
  <si>
    <t>Vertical formwork to provide F2 surface finish to:</t>
  </si>
  <si>
    <t>Piers - Ramps</t>
  </si>
  <si>
    <t>Ramp slabs</t>
  </si>
  <si>
    <t>(v)</t>
  </si>
  <si>
    <t>Bridge deck</t>
  </si>
  <si>
    <t>Horizontal formwork to provide F2 surface finish to:</t>
  </si>
  <si>
    <t>Class F2 surface finish to:</t>
  </si>
  <si>
    <t>Access Ramps</t>
  </si>
  <si>
    <t>Between bridge deck and Access Ramps</t>
  </si>
  <si>
    <t>Between Abutment and Access Ramps</t>
  </si>
  <si>
    <t>C13.2.11</t>
  </si>
  <si>
    <t>Permanent formwork</t>
  </si>
  <si>
    <t>C13.2.5.11</t>
  </si>
  <si>
    <t>Hot dip galvanised (Z275 spelter) interlocking  commercial quality steel units/panels (2.0mm thick) to deck in-situ slabs. The permanent formwork system is to create a composite slab and with a flat soffit  profile. The system is to be unpropped capable of spanning over 2.5m</t>
  </si>
  <si>
    <t>C13.9.1.1</t>
  </si>
  <si>
    <t>Structure PB 1:</t>
  </si>
  <si>
    <t>Mild-steel bars</t>
  </si>
  <si>
    <t>High-yield-stress-steel bars 450 MPa yield stress</t>
  </si>
  <si>
    <t xml:space="preserve">Cast in situ concrete D25/30-20-XC4: </t>
  </si>
  <si>
    <t>C13.4.1.1</t>
  </si>
  <si>
    <t>Strength concrete (class C):</t>
  </si>
  <si>
    <t>Spread footings C25/30-20</t>
  </si>
  <si>
    <t>Piers D25/30-XC3-20</t>
  </si>
  <si>
    <t>Abutments D25/30-XC3-20</t>
  </si>
  <si>
    <t>Access Ramps (staircases) D25/30-XC3-20</t>
  </si>
  <si>
    <t>Bridge Deck including coping of handrail D35/45-XC3-20</t>
  </si>
  <si>
    <t>Spread footings (Tenderer to specify method of curing)</t>
  </si>
  <si>
    <t>Pier wall faces (Tenderer to specify method of curing)</t>
  </si>
  <si>
    <t>C13.4.5.3</t>
  </si>
  <si>
    <t>Abutments (Tenderer to specify method of curing)</t>
  </si>
  <si>
    <t>C13.4.5.4</t>
  </si>
  <si>
    <t>Bridge Deck (Tenderer to specify method of curing)</t>
  </si>
  <si>
    <t>C13.4.5.5</t>
  </si>
  <si>
    <t>Access Ramps (Tenderer to specify method of curing)</t>
  </si>
  <si>
    <t>Bearings:</t>
  </si>
  <si>
    <t>C13.6.1.1</t>
  </si>
  <si>
    <t xml:space="preserve">Bearings- Pot bearings </t>
  </si>
  <si>
    <t>Fixed (1000kN)</t>
  </si>
  <si>
    <t>Uni-directional (1000kN)</t>
  </si>
  <si>
    <t>Multi-directional (1000kN)</t>
  </si>
  <si>
    <t>C13.6.1.2</t>
  </si>
  <si>
    <t>Provision of engineering drawings of proprietary bearings and certification after installation by an ECSA Registered Professional Engineer or Technologist</t>
  </si>
  <si>
    <t>10 mm joint filler between abutment and access ramp  (closed cell expanded polyethylene joint filler)</t>
  </si>
  <si>
    <t>C13.7.2.2</t>
  </si>
  <si>
    <t>10 mm joint filler between access ramp and access ramp  (closed cell expanded polyethylene joint filler)</t>
  </si>
  <si>
    <t>C13.7.2.3</t>
  </si>
  <si>
    <t>10 mm joint filler between access ramp and bridge deck  (closed cell expanded polyethylene joint filler)</t>
  </si>
  <si>
    <t>Sealant:</t>
  </si>
  <si>
    <t>10 x 10 mm silicone sealant (see see COTO A13.7.5.1C) between abutment and access ramp</t>
  </si>
  <si>
    <t>10 x 10 mm silicone sealant (see  A13.7.5.1C) between access ramp and access ramp</t>
  </si>
  <si>
    <t>10 x 10 mm silicone sealant (see  A13.7.5.1C) between access ramp and bridge deck</t>
  </si>
  <si>
    <t>C13.7.5</t>
  </si>
  <si>
    <t>Supply and installation of Agrément South Africa certified proprietary expansion joints</t>
  </si>
  <si>
    <t>C13.7.5.1</t>
  </si>
  <si>
    <t>Claw and other modular joints in nosings</t>
  </si>
  <si>
    <t>Low profile anchor allowing for 40mm of movement</t>
  </si>
  <si>
    <t>C13.7.7</t>
  </si>
  <si>
    <t>Cover plates (non-metallic) in barriers, parapets and sidewalks where specified on the drawings in:</t>
  </si>
  <si>
    <t>C13.7.7.2</t>
  </si>
  <si>
    <t>Sidewalks (Low profile anchor)</t>
  </si>
  <si>
    <t>Concrete pedestrian railings</t>
  </si>
  <si>
    <t>1.2 m High Pedestrian Railings on staircases</t>
  </si>
  <si>
    <t>Numbers for structures: (refer to drawings)</t>
  </si>
  <si>
    <t>C13.8.10.1</t>
  </si>
  <si>
    <t>Drainage pipes:</t>
  </si>
  <si>
    <t xml:space="preserve"> 75 mm dia. heavy duty uPVC pipe 500 mm long in bridge deck and access ramps</t>
  </si>
  <si>
    <t>160 mm dia. heavy duty uPVC pipe at abutment bearing sill</t>
  </si>
  <si>
    <t>C13.11.1</t>
  </si>
  <si>
    <t xml:space="preserve">Bridge steel girder steel grade S355J2+N- 34m long Arch, 5,5 m deep - Approx. weight of 25 t </t>
  </si>
  <si>
    <t>C13.11.2</t>
  </si>
  <si>
    <t>Pedestrian safety barrier - Straining posts, stays and anchors:</t>
  </si>
  <si>
    <t>T-shape post bracket connections</t>
  </si>
  <si>
    <t>T-shape post connections</t>
  </si>
  <si>
    <t>Roof T-shape Beam connections</t>
  </si>
  <si>
    <t>T-shape post bracket</t>
  </si>
  <si>
    <t>T-shape posts</t>
  </si>
  <si>
    <t>(vi)</t>
  </si>
  <si>
    <t>Roof T-shape Beams</t>
  </si>
  <si>
    <t>(vii)</t>
  </si>
  <si>
    <t>4mm dia Wire Mesh, 2.290 m x 2.1 m panel between T-post</t>
  </si>
  <si>
    <t>(viii)</t>
  </si>
  <si>
    <t>4mm dia Wire Mesh, 2.570 m x 2.1 m panel between Roof T-Shape beams</t>
  </si>
  <si>
    <t>C13.11</t>
  </si>
  <si>
    <t>C13.12.1</t>
  </si>
  <si>
    <t>Steelwork protective system:</t>
  </si>
  <si>
    <t>C13.12.1.1</t>
  </si>
  <si>
    <t xml:space="preserve">System 2 for Bridge steel girder </t>
  </si>
  <si>
    <t>C13.12.1.2</t>
  </si>
  <si>
    <t>System 4 for Pedestrian safety barrier</t>
  </si>
  <si>
    <t>C13.12</t>
  </si>
  <si>
    <t>STRUCTURE: MEDIAN BARRIERS</t>
  </si>
  <si>
    <t>SCHEDULE B: STRUCTURES (MEDIAN BARRIERS)</t>
  </si>
  <si>
    <t>C11.5.11</t>
  </si>
  <si>
    <t>Supply and erect new high security proprietary fencing on top of median barrier</t>
  </si>
  <si>
    <t>Barrier mesh fence 3297mm wide x 1200mm high, Grade A galvanised, 3mm dia. Wire with aperture size at 76.2mm x 12.7mm. Panel reinforced with 3 x 50mm deep V formation horizontal recessed bands</t>
  </si>
  <si>
    <t> </t>
  </si>
  <si>
    <t>Extra over item B55.11(a) for the following:</t>
  </si>
  <si>
    <t>Steel mesh skirt, width 450mm, with 2 x 22.5 deg x 60mm wide bend on one side and 45deg x 80mm bend on the other side, Grade A galvanising</t>
  </si>
  <si>
    <t>Tek screws</t>
  </si>
  <si>
    <t>Fixator bracket- Aluminium</t>
  </si>
  <si>
    <t>Steel base plate hot dip galvanised coated 200x 100 x 5mm thick including 4no x 12mm dia holes fitted to concrete with 4no x 10mm rawl bolts, welded to post</t>
  </si>
  <si>
    <t>Fitting of steel mesh skirt to concrete with 6mm rawl bolts, 500mm c/c</t>
  </si>
  <si>
    <t>E/O to cut panels to size</t>
  </si>
  <si>
    <t>CHAPTER 13 - STRUCTURES
13.2  FALSEWORK, FORMWAOR AND CONCRETE FINISH</t>
  </si>
  <si>
    <t>Footings for Median barriers, manholes, end blocks and light masts</t>
  </si>
  <si>
    <t>Ends of barrier units at joints</t>
  </si>
  <si>
    <t xml:space="preserve"> In situ median barriers, manholes, end blocks and light masts</t>
  </si>
  <si>
    <t>Between Barrier units including lightmast, footings and manholes</t>
  </si>
  <si>
    <t>C13.3.1.1</t>
  </si>
  <si>
    <t>Median Barriers</t>
  </si>
  <si>
    <t>In-situ median barriers, manholes, end blocks and light masts C25/30-20</t>
  </si>
  <si>
    <t>In-situ Footings for Median barriers, manholes, end blocks and light masts C25/30-20</t>
  </si>
  <si>
    <t>Manufacturing precast concrete members</t>
  </si>
  <si>
    <t xml:space="preserve"> Precast cover of manhole unit</t>
  </si>
  <si>
    <t>Precast median barriers, 3580mm long (two single sided units) approximate mass 2.5 ton</t>
  </si>
  <si>
    <t>Transporting and erecting precast concrete members (Precast median barriers, 3580mm long (two single sided units) approximate mass 2.5 ton)</t>
  </si>
  <si>
    <t>In situ median barriers including end block, light masts and man holes(Tenderer to specify method of curing)</t>
  </si>
  <si>
    <t>Precast cover of manhole unit (Tenderer to specify method of curing)</t>
  </si>
  <si>
    <t>Dowels</t>
  </si>
  <si>
    <t>R25 mm dia. HDG, 600 mm long</t>
  </si>
  <si>
    <t>R32 mm dia. HDG, 1300 mm long</t>
  </si>
  <si>
    <t xml:space="preserve">  (a)  (i)</t>
  </si>
  <si>
    <t>10 mm joint filler between median barrier units (closed cell expanded polyethylene joint filler)</t>
  </si>
  <si>
    <t>20 mm joint filler between barrier units (closed cell expanded polyethylene joint filler)</t>
  </si>
  <si>
    <t>C13.7.8</t>
  </si>
  <si>
    <t>Additional water tests for joints ordered by the Engineer</t>
  </si>
  <si>
    <t>C13.8.6</t>
  </si>
  <si>
    <t>Service ducts in structures:</t>
  </si>
  <si>
    <t>C13.8.6.1</t>
  </si>
  <si>
    <t>Ordinary pipes:</t>
  </si>
  <si>
    <t>110mm HDPE</t>
  </si>
  <si>
    <t>Supply &amp; install 40mm dia PVC sleeve for lifting holes</t>
  </si>
  <si>
    <t>Fittings:</t>
  </si>
  <si>
    <t xml:space="preserve"> 110mm x 90 deg long radius bend</t>
  </si>
  <si>
    <t>C14.5.3</t>
  </si>
  <si>
    <t>Grouting for:</t>
  </si>
  <si>
    <t>Gap filling (Grouting of sleeve pipes and anchors 40mm)</t>
  </si>
  <si>
    <t>C14.5</t>
  </si>
  <si>
    <t>STRUCTURE: SWM6.2</t>
  </si>
  <si>
    <t>SCHEDULE B: STRUCTURES (SWM6.2)</t>
  </si>
  <si>
    <t>Culvert SWM 6.2</t>
  </si>
  <si>
    <t xml:space="preserve">Extra-over item C13.3.1 (a) for galvanising of reinforcement    </t>
  </si>
  <si>
    <t>Wingwalls, apron slab and cut-off walls D25/30-20-XC4</t>
  </si>
  <si>
    <t>Wingwalls, apron slab and cut-off walls (Tenderer to specify method of curing)</t>
  </si>
  <si>
    <t>Y16 galvanized bars 600mm long at 500 c/c in polyethylene wrapping</t>
  </si>
  <si>
    <t>Y16 galvanized bars 1000mm long at 200 c/c in polyethylene wrapping</t>
  </si>
  <si>
    <t>STRUCTURE S6: BULK STORMWATER CHANNEL (FROM TEMPORARY OUTLET OF SWM6.1 UP TO AND INCLUDING OUTLET TO EXISTING WATERCOURSE)</t>
  </si>
  <si>
    <t>SCHEDULE B: STRUCTURES (S6: BULK STORMWATER CHANNEL INCLUDING OUTLET)</t>
  </si>
  <si>
    <t>Conservation of topsoil</t>
  </si>
  <si>
    <t>cubic metre (m³)</t>
  </si>
  <si>
    <t>cubic metre (m3)</t>
  </si>
  <si>
    <t>C2.1.17</t>
  </si>
  <si>
    <t>Removal and disposal of spoil material from trench excavations:</t>
  </si>
  <si>
    <t>C2.1.17.1</t>
  </si>
  <si>
    <t>To spoil sites provided by the Employer as indicated in the Contract Documentation or as instructed by the Engineer</t>
  </si>
  <si>
    <t>Crushed stone obtained from commercial sources (20mm)</t>
  </si>
  <si>
    <t>Geotextile (synthetic fibre filter, Grade 1)</t>
  </si>
  <si>
    <t>Backfilling of drains with selected material (G7 or Better) compacted in 150mm layers to 95% of MDD prior to construction of concrete lining and/or stone pitched lining</t>
  </si>
  <si>
    <t>Cast in situ concrete lining (C25/30-20)</t>
  </si>
  <si>
    <t xml:space="preserve">Class U2 surface finish to cast in situ concrete </t>
  </si>
  <si>
    <t>To sides with formwork on both internal and external faces (each face measured)</t>
  </si>
  <si>
    <t>Demolition and removal of existing kerbs and/or channel (Approx. 1200m length of existing concrete stormwater channel)</t>
  </si>
  <si>
    <r>
      <t>cubic metre (m</t>
    </r>
    <r>
      <rPr>
        <vertAlign val="superscript"/>
        <sz val="10"/>
        <color rgb="FF000000"/>
        <rFont val="Arial"/>
        <family val="2"/>
      </rPr>
      <t>3</t>
    </r>
    <r>
      <rPr>
        <sz val="10"/>
        <color rgb="FF000000"/>
        <rFont val="Arial"/>
        <family val="2"/>
      </rPr>
      <t>)</t>
    </r>
  </si>
  <si>
    <t>hectare (h)</t>
  </si>
  <si>
    <t>Open drains</t>
  </si>
  <si>
    <t>(c) Weld Steel Fabric (Ref. No. 617)</t>
  </si>
  <si>
    <t>C13.3.3</t>
  </si>
  <si>
    <t>Spacer ladders for:</t>
  </si>
  <si>
    <t>(a) Concrete lined channels/open drains</t>
  </si>
  <si>
    <t>(b)Transition structures</t>
  </si>
  <si>
    <t>C13.4.2</t>
  </si>
  <si>
    <t>Labour enhanced cast in situ concrete</t>
  </si>
  <si>
    <t>C13.4.2.2</t>
  </si>
  <si>
    <t>(a) Blinding (C12/15-20)</t>
  </si>
  <si>
    <t>Dowels or guides</t>
  </si>
  <si>
    <t>Hot Dip Galvanised Y16 mm dia. bar, 350 mm long @ 500 C/C</t>
  </si>
  <si>
    <t>Hot Dip Galvanised R20 mm dia. bar, 750 mm long @ 500 C/C</t>
  </si>
  <si>
    <t>Filled Joints:</t>
  </si>
  <si>
    <t>10mm approved expanded polyethylene joint former</t>
  </si>
  <si>
    <t>20mm expanded polyethylene joint former</t>
  </si>
  <si>
    <t>(i) Approved moisture-curing, joint selant  with solvent-based primer (20*10 mm)</t>
  </si>
  <si>
    <t>C13.7.4.2</t>
  </si>
  <si>
    <t>(ii) Approved non-sag, ulta low modulus elastomeric neutral cure silicone sealant (10x10mm)</t>
  </si>
  <si>
    <t>C13.7.4.3</t>
  </si>
  <si>
    <t>(ii) Approved non-sag, ulta low modulus elastomeric neutral cure silicone sealant (20x10mm)</t>
  </si>
  <si>
    <t>Approved waterstop rearguard 210mm wide, for 10mm expansion joint</t>
  </si>
  <si>
    <t>SCHEDULE C: ELECTRICAL INSTALLATION</t>
  </si>
  <si>
    <t>PART 1: POINT OF SUPPLY</t>
  </si>
  <si>
    <t>Bulk Services Fee</t>
  </si>
  <si>
    <t>Allow for Applications to, liaison with, co-ordination with and commissioning with Supply Authority for Shut Downs and/or Changeover, reconnection to the existing electricity network. This sum value includes for all 4 connection points</t>
  </si>
  <si>
    <t>Main LV Connections</t>
  </si>
  <si>
    <t>Terminate 120mm2 4C Cu + 35mm2 BCEW onto Eskom metering termination point.</t>
  </si>
  <si>
    <t>1.4</t>
  </si>
  <si>
    <t>Supply</t>
  </si>
  <si>
    <t>1.5</t>
  </si>
  <si>
    <t>Install</t>
  </si>
  <si>
    <t>Roadway Lighting Control Kiosk (RLCK)</t>
  </si>
  <si>
    <t xml:space="preserve">Supply, deliver to site, off load, install, test and commission vandal proof stainless steel enclosures similar or equal to the Interlock Roadside Enclosure type roadway lighting control kiosks, complete as per single line schematic diagrams and to specification. Kiosks to include security key activated lock with override option. Lock to allow integration with the Light Management System (LMS) - allowance for integration to be included as part of the cost. </t>
  </si>
  <si>
    <t>Roadway Lighting Control Kiosk (RLCK) TX1-1</t>
  </si>
  <si>
    <t>1.6</t>
  </si>
  <si>
    <t>1.7</t>
  </si>
  <si>
    <t>Roadway Lighting Control Kiosk (RLCK) TX1-2</t>
  </si>
  <si>
    <t>1.8</t>
  </si>
  <si>
    <t>1.9</t>
  </si>
  <si>
    <t>Roadway Lighting Control Kiosk (RLCK) TX1-3</t>
  </si>
  <si>
    <t>1.10</t>
  </si>
  <si>
    <t>1.11</t>
  </si>
  <si>
    <t>Roadway Lighting Control Kiosk (RLCK) TX2-1</t>
  </si>
  <si>
    <t>1.12</t>
  </si>
  <si>
    <t>1.13</t>
  </si>
  <si>
    <t>Roadway Lighting Control Kiosk (RLCK) TX2-2</t>
  </si>
  <si>
    <t>1.14</t>
  </si>
  <si>
    <t>1.15</t>
  </si>
  <si>
    <t>Roadway Lighting Control Kiosk (RLCK) TX2-3</t>
  </si>
  <si>
    <t>1.16</t>
  </si>
  <si>
    <t>1.17</t>
  </si>
  <si>
    <t>Roadway Lighting Control Kiosk (RLCK) TX3-1</t>
  </si>
  <si>
    <t>1.18</t>
  </si>
  <si>
    <t>1.19</t>
  </si>
  <si>
    <t>Roadway Lighting Control Kiosk (RLCK) TX3-2</t>
  </si>
  <si>
    <t>1.20</t>
  </si>
  <si>
    <t>1.21</t>
  </si>
  <si>
    <t>Roadway Lighting Control Kiosk (RLCK) TX3-3</t>
  </si>
  <si>
    <t>1.22</t>
  </si>
  <si>
    <t>1.23</t>
  </si>
  <si>
    <t>Roadway Lighting Control Kiosk (RLCK) TX4-1</t>
  </si>
  <si>
    <t>1.24</t>
  </si>
  <si>
    <t>1.25</t>
  </si>
  <si>
    <t>Roadway Lighting Control Kiosk (RLCK) TX4-2</t>
  </si>
  <si>
    <t>1.26</t>
  </si>
  <si>
    <t>1.27</t>
  </si>
  <si>
    <t>Roadway Lighting Control Kiosk (RLCK) TX4-3</t>
  </si>
  <si>
    <t>1.28</t>
  </si>
  <si>
    <t>1.29</t>
  </si>
  <si>
    <t>Roadway Lighting Control Kiosk (RLCK) TX5-1</t>
  </si>
  <si>
    <t>1.30</t>
  </si>
  <si>
    <t>1.31</t>
  </si>
  <si>
    <t>Roadway Lighting Control Kiosk (RLCK) TX5-2</t>
  </si>
  <si>
    <t>1.32</t>
  </si>
  <si>
    <t>1.33</t>
  </si>
  <si>
    <t>Roadway Lighting Control Kiosk (RLCK) TX5-3</t>
  </si>
  <si>
    <t>1.34</t>
  </si>
  <si>
    <t>1.35</t>
  </si>
  <si>
    <t>Supply and install pre-cast or cast in situ concrete plinth for RLCK, complete and to specification</t>
  </si>
  <si>
    <t>1.36</t>
  </si>
  <si>
    <t>1.37</t>
  </si>
  <si>
    <t>Supply and Install suitably sized galvanised steel frame roadway lighting control kiosk security enclosure, complete with galvanised welded mesh fence panels, galvanised steel access gate, concrete bases, support footings, 1m wide apron around enclosure etc. complete as described in the Specification.</t>
  </si>
  <si>
    <t>1.38</t>
  </si>
  <si>
    <t>1.39</t>
  </si>
  <si>
    <t>Testing and Certification</t>
  </si>
  <si>
    <t>1.40</t>
  </si>
  <si>
    <t>Provide for attendance at all required supply authority inspections</t>
  </si>
  <si>
    <t>1.41</t>
  </si>
  <si>
    <t>Provide for labelling and marking of cables as per Clause 4.5 of the SANS 10142 - Wiring Code of Practice: Part 1 - Low Voltage Installations and the OHS act 85 of 1993</t>
  </si>
  <si>
    <t>1.42</t>
  </si>
  <si>
    <t>Provide all Certificates of Compliance and Testing Certificates for new Roadway Lighting Control Kiosk installations complete and to specification</t>
  </si>
  <si>
    <t>PART 1</t>
  </si>
  <si>
    <t>PART 2: CABLE TRENCHING AND EXCAVATION</t>
  </si>
  <si>
    <t>Low Voltage Cable Trenching</t>
  </si>
  <si>
    <t>Excavation of 450mm (w) x 1350mm (d) trench for electrical cables including for sifting, back-filling and compaction</t>
  </si>
  <si>
    <t>2.1</t>
  </si>
  <si>
    <t>Soft excavation as classified in SANS 1200 section D-1988</t>
  </si>
  <si>
    <t>2.2</t>
  </si>
  <si>
    <t>Intermediate excavation as classified in SANS 1200 section D-1988</t>
  </si>
  <si>
    <t>2.3</t>
  </si>
  <si>
    <t>Hard excavation as classified in SANS 1200 section D-1988</t>
  </si>
  <si>
    <t>2.4</t>
  </si>
  <si>
    <t>Allow for importation of suitable sand for cable blanket and cable bedding. Note imported sand must be of a different colour to the sand that is found on site.</t>
  </si>
  <si>
    <t>2.5</t>
  </si>
  <si>
    <t>Allow for sifting excavated trench material for sand backfill</t>
  </si>
  <si>
    <t>2.6</t>
  </si>
  <si>
    <t>Allow for the return of sifted sand for the backfill</t>
  </si>
  <si>
    <t>2.7</t>
  </si>
  <si>
    <t>Allow for importation of suitable sand for remaining backfill.</t>
  </si>
  <si>
    <t>2.8</t>
  </si>
  <si>
    <t>Backfill in layers to 90% MDD (100% for sand) (In layers not exceeding 200mm)</t>
  </si>
  <si>
    <t>2.9</t>
  </si>
  <si>
    <t>Removal of excess excavated material to dumpsite</t>
  </si>
  <si>
    <t>2.10</t>
  </si>
  <si>
    <t>Allow for careful hand excavation test trench</t>
  </si>
  <si>
    <t>PVC Danger Tape</t>
  </si>
  <si>
    <t>Supply and install PVC danger tape</t>
  </si>
  <si>
    <t>2.11</t>
  </si>
  <si>
    <t>2.12</t>
  </si>
  <si>
    <t>Cable Marker</t>
  </si>
  <si>
    <t>Supply and install concrete cable markers as per specification</t>
  </si>
  <si>
    <t>2.13</t>
  </si>
  <si>
    <t>2.14</t>
  </si>
  <si>
    <t>Sleeve Pipe Installation</t>
  </si>
  <si>
    <t>Allow for directional drilling (trenchless installation) of PVC sleeves underneath existing roads for installation of the new underground feeder cables, including for the excavation of holes required at the start and end points, as per specification</t>
  </si>
  <si>
    <t>Directional drilling including 160mm diameter sleeve</t>
  </si>
  <si>
    <t>2.15</t>
  </si>
  <si>
    <t>2.16</t>
  </si>
  <si>
    <t>Allow for the installation of PVC sleeves in open trenches in cross roads, including all civil works</t>
  </si>
  <si>
    <t>160mm Diameter sleeve</t>
  </si>
  <si>
    <t>110mm Diameter sleeve</t>
  </si>
  <si>
    <t>2.20</t>
  </si>
  <si>
    <t>Sundry Items</t>
  </si>
  <si>
    <t>2.21</t>
  </si>
  <si>
    <t>Any other items the contractor deems necessary to complete this section</t>
  </si>
  <si>
    <t>PART 2</t>
  </si>
  <si>
    <t>PART 3: LOW VOLTAGE CABLE AND EARTHING INSTALLATION</t>
  </si>
  <si>
    <t>Low Voltage Cable</t>
  </si>
  <si>
    <t>Supply, deliver to site, offload and install the following PVC/PVC/SWA/PVC 600V/1000V multicore copper (Cu) cables, complete and to specification</t>
  </si>
  <si>
    <t>120mm² x 4 core (Cu) Cable</t>
  </si>
  <si>
    <t>3.1</t>
  </si>
  <si>
    <t>3.2</t>
  </si>
  <si>
    <t>25mm² x 4 core (Cu) Cable</t>
  </si>
  <si>
    <t>3.3</t>
  </si>
  <si>
    <t>3.4</t>
  </si>
  <si>
    <t>Supply, deliver to site, offload and install the following PVC/PVC/SWA/PVC 600V/1000V multicore copper (AL) cables, complete and to specification</t>
  </si>
  <si>
    <t>25mm² x 4 core (Al) Cable</t>
  </si>
  <si>
    <t>3.5</t>
  </si>
  <si>
    <t>3.6</t>
  </si>
  <si>
    <t>Low Voltage Earthing Cable</t>
  </si>
  <si>
    <t>240mm² BCEW</t>
  </si>
  <si>
    <t>3.7</t>
  </si>
  <si>
    <t>3.8</t>
  </si>
  <si>
    <t>35mm² BCEW</t>
  </si>
  <si>
    <t>3.9</t>
  </si>
  <si>
    <t>3.10</t>
  </si>
  <si>
    <t>25mm² BCEW</t>
  </si>
  <si>
    <t>3.11</t>
  </si>
  <si>
    <t>3.12</t>
  </si>
  <si>
    <t>Low Voltage Terminations</t>
  </si>
  <si>
    <t>Supply and install cable terminations for the following cables including for glanding, K-clamps, lugs, Densol paste, shrouds, heat shrink etc. complete and to specification</t>
  </si>
  <si>
    <t>120mm² x 4 core (Cu) Cable Termination</t>
  </si>
  <si>
    <t>3.13</t>
  </si>
  <si>
    <t>3.14</t>
  </si>
  <si>
    <t>25mm² x 4 core (Cu) Cable Termination</t>
  </si>
  <si>
    <t>3.15</t>
  </si>
  <si>
    <t>3.16</t>
  </si>
  <si>
    <t>25mm² x 4 core (Al) Cable Termination</t>
  </si>
  <si>
    <t>3.17</t>
  </si>
  <si>
    <t>3.18</t>
  </si>
  <si>
    <t>Low Voltage Earthing Cable Terminations</t>
  </si>
  <si>
    <t>240mm² BCEW Termination</t>
  </si>
  <si>
    <t>3.19</t>
  </si>
  <si>
    <t>3.20</t>
  </si>
  <si>
    <t>35mm² BCEW Termination</t>
  </si>
  <si>
    <t>3.21</t>
  </si>
  <si>
    <t>3.22</t>
  </si>
  <si>
    <t>25mm² BCEW Termination</t>
  </si>
  <si>
    <t>3.23</t>
  </si>
  <si>
    <t>3.24</t>
  </si>
  <si>
    <t>Low Voltage Cable Joints</t>
  </si>
  <si>
    <t>Supply, deliver to site, off load and install compound resin jointing kits for jointing the following LV underground cable, complete and to specification</t>
  </si>
  <si>
    <t>120mm² x 4 core (Cu) Cable Joint</t>
  </si>
  <si>
    <t>3.25</t>
  </si>
  <si>
    <t>3.26</t>
  </si>
  <si>
    <t>25mm² x 4 core (Cu) Cable Joint</t>
  </si>
  <si>
    <t>3.27</t>
  </si>
  <si>
    <t>3.28</t>
  </si>
  <si>
    <t>25mm² x 4 core (Al) Cable Joint</t>
  </si>
  <si>
    <t>3.29</t>
  </si>
  <si>
    <t>3.30</t>
  </si>
  <si>
    <t>3.31</t>
  </si>
  <si>
    <t>Removal and delivery to SANRAL store of all redundant LV overhead and underground cables, associated with the relocation and/or removal of existing roadway lighting installations</t>
  </si>
  <si>
    <t>3.32</t>
  </si>
  <si>
    <t>3.33</t>
  </si>
  <si>
    <t>Terminate and connect the installation as per specification, drawings and requirements</t>
  </si>
  <si>
    <t>3.34</t>
  </si>
  <si>
    <t>3.35</t>
  </si>
  <si>
    <t>Testing and commissioning this portion of works</t>
  </si>
  <si>
    <t>PART 3</t>
  </si>
  <si>
    <t>PART 4: ROADWAY LIGHTING INSTALLATION</t>
  </si>
  <si>
    <t>Galvanised Steel Roadway Lighting Poles</t>
  </si>
  <si>
    <t>Supply, deliver to site, off-load and install 14m full length (12m mounting height) ground mounted galvanised steel lighting pole, including for sand/cement mix backfill, and all fixings, nuts, bolts, gland plates, hot dipped galvanised steel base plate, hook bolts, service hatch, all internal wiring, 10A MCB etc. complete to specification</t>
  </si>
  <si>
    <t>New Ground Mounted 14m Lighting Pole</t>
  </si>
  <si>
    <t>4.1</t>
  </si>
  <si>
    <t>4.2</t>
  </si>
  <si>
    <t>Removal of Existing Lighting Poles</t>
  </si>
  <si>
    <t>4.3</t>
  </si>
  <si>
    <t>Disconnecting, isolating and making-safe of cables and removal of existing galvanised steel poles of up to 12m mounting height (14m full length) and transportation to the stores of SANRAL, complete with outreach arm and streetlight luminaires</t>
  </si>
  <si>
    <t>4.4</t>
  </si>
  <si>
    <t>Making good of ground after the careful removal of the existing lighting poles, outreach arms and luminaires. Care to be taken not to damage any existing services and structures. Any repair work to damaged services/structures will be the responsibility of the appointed electrical contractor</t>
  </si>
  <si>
    <t>Galvanised Steel Mast Lighting Poles</t>
  </si>
  <si>
    <t>Supply, deliver to site, off-load and install 30m full length (31.5m mounting height) surface mounted galvanised steel rope-winch mast (to mount 5 x type B luminaires) including luminaire support ring, concrete foundation and bolt cage, and all fixings, labelling, nuts, bolts, gland plates, hot dipped galvanised steel base plate, hook bolts, service hatch, all internal wiring, 10A MCB etc. complete to Specification</t>
  </si>
  <si>
    <t>4.5</t>
  </si>
  <si>
    <t>4.6</t>
  </si>
  <si>
    <t>4.7</t>
  </si>
  <si>
    <t>4.8</t>
  </si>
  <si>
    <t>4.9</t>
  </si>
  <si>
    <t>4.10</t>
  </si>
  <si>
    <t>LED Type Roadway Lighting Luminaires</t>
  </si>
  <si>
    <r>
      <t>Supply, deliver to site, offload, store and install the following LED type roa</t>
    </r>
    <r>
      <rPr>
        <sz val="9"/>
        <rFont val="Arial"/>
        <family val="2"/>
      </rPr>
      <t>dway lighting luminaires complete with all required fixing hardware including spigot</t>
    </r>
    <r>
      <rPr>
        <sz val="9"/>
        <color rgb="FF000000"/>
        <rFont val="Arial"/>
        <family val="2"/>
      </rPr>
      <t xml:space="preserve"> etc., complete and to specification. All luminaires to be IOT / LMS ready.</t>
    </r>
  </si>
  <si>
    <t>Type A Luminaire</t>
  </si>
  <si>
    <t>4.11</t>
  </si>
  <si>
    <t>4.12</t>
  </si>
  <si>
    <t>Type B Luminaire</t>
  </si>
  <si>
    <t>4.13</t>
  </si>
  <si>
    <t>4.14</t>
  </si>
  <si>
    <t>Type C Luminaire</t>
  </si>
  <si>
    <t>4.15</t>
  </si>
  <si>
    <t>4.16</t>
  </si>
  <si>
    <t>Attic Stock</t>
  </si>
  <si>
    <t>Supply and deliver to SANRAL Stores, spare Type A roadway lighting luminaires, side entry, complete and to specification</t>
  </si>
  <si>
    <t>Note: Delivery note of attic stock luminaires to be provided to the Electrical Engineer</t>
  </si>
  <si>
    <t>4.17</t>
  </si>
  <si>
    <t>Supply and deliver</t>
  </si>
  <si>
    <t>Supply and deliver to SANRAL Stores, spare Type B roadway lighting luminaires, side entry, complete and to specification</t>
  </si>
  <si>
    <t>4.18</t>
  </si>
  <si>
    <t>Supply and deliver to SANRAL Stores, spare Type C roadway lighting luminaires, side entry, complete and to specification</t>
  </si>
  <si>
    <t>4.19</t>
  </si>
  <si>
    <t>4.20</t>
  </si>
  <si>
    <t>Provision for Contractor’s structural engineer’s design of the roadway lighting masts and poles, taking into account all forces and elements to be expected including natural frequency forces</t>
  </si>
  <si>
    <t>4.21</t>
  </si>
  <si>
    <t>Provisional allowance to accommodate any alterations in the lighting design and associated layout as may be required by SANRAL or the Electrical Engineer</t>
  </si>
  <si>
    <t>4.22</t>
  </si>
  <si>
    <t>Contractor's mark-up on above item</t>
  </si>
  <si>
    <t>4.23</t>
  </si>
  <si>
    <t>Any other items the Contractor deems necessary to complete this section</t>
  </si>
  <si>
    <t>4.24</t>
  </si>
  <si>
    <t>4.25</t>
  </si>
  <si>
    <t>4.26</t>
  </si>
  <si>
    <t>Testing and commissioning this portion of Works</t>
  </si>
  <si>
    <t>4.27</t>
  </si>
  <si>
    <t>Supply and installation of complementary Lighting Management System (LM)</t>
  </si>
  <si>
    <t>Prov. Sum</t>
  </si>
  <si>
    <t>4.28</t>
  </si>
  <si>
    <t>Allowance for retification of street lighting infrastructure during the defects liability period</t>
  </si>
  <si>
    <t>PART 4</t>
  </si>
  <si>
    <t>SCHEDULE D: STAKEHOLDER AND COMMUNITY LIAISON, AND TARGETED LABOUR AND TARGETED ENTERPRISES UTILISATION AND DEVELOPMENT</t>
  </si>
  <si>
    <t>D10.01</t>
  </si>
  <si>
    <t>Target Group Participation</t>
  </si>
  <si>
    <t>D10.01(a)</t>
  </si>
  <si>
    <t>N/A</t>
  </si>
  <si>
    <t>D10.02</t>
  </si>
  <si>
    <t>Stakeholder and Community Liaison and Social Facilitation</t>
  </si>
  <si>
    <t>D10.02(a)</t>
  </si>
  <si>
    <t xml:space="preserve">Cost of liaison, social facilitation and PLC support </t>
  </si>
  <si>
    <t>D10.02(b)</t>
  </si>
  <si>
    <t xml:space="preserve">Handling cost and profit in respect of sub-item D10.02(a) </t>
  </si>
  <si>
    <t>D10.03</t>
  </si>
  <si>
    <t>Tender Process for Targeted Enterprises</t>
  </si>
  <si>
    <t>D10.03(a)</t>
  </si>
  <si>
    <t>Contractor’s charge for the management and execution of the Targeted Enterprise procurement process:</t>
  </si>
  <si>
    <t>D10.03(a)(i)</t>
  </si>
  <si>
    <t>Procurement process for the totality of all tenders concluded for the appointment of Targeted Enterprise subcontractors of CIDB 1 and 2 contractor grading</t>
  </si>
  <si>
    <t>D10.03(a)(ii)</t>
  </si>
  <si>
    <t>Procurement process for the totality of all tenders concluded for the appointment of Targeted Enterprise subcontractors of CIDB 3 and 4 contractor grading</t>
  </si>
  <si>
    <t>D10.03(a)(iii)</t>
  </si>
  <si>
    <t>Procurement process for the totality of all tenders concluded for the appointment of Targeted Enterprise subcontractors of CIDB 5 and higher contractor grading</t>
  </si>
  <si>
    <t>D10.03(a)(iv)</t>
  </si>
  <si>
    <t>Procurement process for the totality of all tenders concluded for the appointment of Targeted Enterprise suppliers</t>
  </si>
  <si>
    <t>D10.03(b)</t>
  </si>
  <si>
    <t>Targeted Enterprise Procurement Coordinator</t>
  </si>
  <si>
    <t>D10.04</t>
  </si>
  <si>
    <t>Responsibilities of the Contractor towards Targeted Enterprises</t>
  </si>
  <si>
    <t>D10.04(a)</t>
  </si>
  <si>
    <t>Contractor’s establishment, management, management support, assistance, coaching, guidance, mentoring and supervision of Targeted Enterprises</t>
  </si>
  <si>
    <t>D10.04(b)</t>
  </si>
  <si>
    <t>Targeted Enterprise Construction Manager</t>
  </si>
  <si>
    <t>Person.Month</t>
  </si>
  <si>
    <t>D10.04(c)</t>
  </si>
  <si>
    <t>Targeted Enterprise Site Supervisors</t>
  </si>
  <si>
    <t>D10.05</t>
  </si>
  <si>
    <t>Construction Works by Targeted Enterprises</t>
  </si>
  <si>
    <t>D10.05(a)</t>
  </si>
  <si>
    <t>Payments associated with the construction works executed by Targeted Enterprise subcontractors of CIDB 1 and 2 contractor grading designation appointed in terms of Section D of the Specifications</t>
  </si>
  <si>
    <t>D10.05(b)</t>
  </si>
  <si>
    <t>Handling costs and profit in respect of payment associated with sub-item D10.05(a)</t>
  </si>
  <si>
    <t>D10.05(c)</t>
  </si>
  <si>
    <t>Fluctuation between the main contractor’s rates and that of the Targeted Enterprise subcontractors</t>
  </si>
  <si>
    <t>D10.05(d)</t>
  </si>
  <si>
    <t>Preliminary and General Obligations of Targeted Enterprise sub-contractors appointed in terms of Section D of the Specifications</t>
  </si>
  <si>
    <t>D10.06</t>
  </si>
  <si>
    <t>Training, coaching, guidance, mentoring and assistance</t>
  </si>
  <si>
    <t>D10.06(a)</t>
  </si>
  <si>
    <t>Accredited occupational qualification training</t>
  </si>
  <si>
    <t>D10.06(a)(i)</t>
  </si>
  <si>
    <t>Stipend/wages for unemployed learners</t>
  </si>
  <si>
    <t>D10.06(a)(ii)</t>
  </si>
  <si>
    <t>Handling costs and profit in respect of payment associated with sub-item D10.06(a)(i).</t>
  </si>
  <si>
    <t>D10.06(a)(iii)</t>
  </si>
  <si>
    <t>Mentorship and other costs</t>
  </si>
  <si>
    <t>D10.06(b)</t>
  </si>
  <si>
    <t>TVET college graduates and apprenticeships</t>
  </si>
  <si>
    <t>D10.06(b)(i)</t>
  </si>
  <si>
    <t>D10.06(b)(ii)</t>
  </si>
  <si>
    <t>Handling costs and profit in respect of payment associated with sub-item D10.06(b)(i).</t>
  </si>
  <si>
    <t>D10.06(b)(iii)</t>
  </si>
  <si>
    <t>D10.06(c)</t>
  </si>
  <si>
    <t>P1 and P2 learners and learners with a 240 credits qualification</t>
  </si>
  <si>
    <t>D10.06(c)(i)</t>
  </si>
  <si>
    <t>D10.06(c)(ii)</t>
  </si>
  <si>
    <t>Handling costs and profit in respect of payment associated with sub-item D10.06(c)(i).</t>
  </si>
  <si>
    <t>D10.06(c)(iii)</t>
  </si>
  <si>
    <t>D10.06(c)(iv)</t>
  </si>
  <si>
    <t>Travel and Accommodation</t>
  </si>
  <si>
    <t>D10.06(c)(v)</t>
  </si>
  <si>
    <t>Handling costs and profit in respect of payment associated with sub-item D10.06(c)(iv).</t>
  </si>
  <si>
    <t>D10.06(d)</t>
  </si>
  <si>
    <t>Candidates with 360 credits or more qualification</t>
  </si>
  <si>
    <t>D10.06(d)(i)</t>
  </si>
  <si>
    <t>D10.06(d)(ii)</t>
  </si>
  <si>
    <t>Handling costs and profit in respect of payment associated with sub-item D10.06(d)(i).</t>
  </si>
  <si>
    <t>D10.06(d)(iii)</t>
  </si>
  <si>
    <t>D10.06(d)(iv)</t>
  </si>
  <si>
    <t>D10.06(d)(v)</t>
  </si>
  <si>
    <t>Handling costs and profit in respect of payment associated with sub-item D10.06(d)(iv).</t>
  </si>
  <si>
    <t>D10.06(e)</t>
  </si>
  <si>
    <t>Generic skills training</t>
  </si>
  <si>
    <t>D10.06(e)(i)</t>
  </si>
  <si>
    <t>D10.06(e)(ii)</t>
  </si>
  <si>
    <t>Handling costs and profit in respect of payment associated with sub-item D10.06(e)(i).</t>
  </si>
  <si>
    <t>D10.06(e)(iii)</t>
  </si>
  <si>
    <t>D10.06(f)</t>
  </si>
  <si>
    <t>Community training</t>
  </si>
  <si>
    <t>D10.06(f)(i)</t>
  </si>
  <si>
    <t>D10.06(f)(ii)</t>
  </si>
  <si>
    <t>Handling costs and profit in respect of payment associated with sub-item D10.06(f)(i).</t>
  </si>
  <si>
    <t>D10.06(f)(iii)</t>
  </si>
  <si>
    <t>D1010</t>
  </si>
  <si>
    <t>SUMMARY</t>
  </si>
  <si>
    <t>GENERAL</t>
  </si>
  <si>
    <t>GENERAL REQUIREMENTS AND PROVISIONS</t>
  </si>
  <si>
    <t>CONTRACTOR’S SITE ESTABLISHMENT AND GENERAL OBLIGATIONS</t>
  </si>
  <si>
    <t>FACILITIES FOR THE ENGINEER</t>
  </si>
  <si>
    <t>ACCOMMODATION OF TRAFFIC</t>
  </si>
  <si>
    <t>CLEARING AND GRUBBING</t>
  </si>
  <si>
    <t>LOADING AND HAULING</t>
  </si>
  <si>
    <t>SERVICES</t>
  </si>
  <si>
    <t>GENERAL REQUIREMENTS AND TRENCHING FOR SERVICES</t>
  </si>
  <si>
    <t>DRY SERVICES</t>
  </si>
  <si>
    <t>C2.3</t>
  </si>
  <si>
    <t>WET SERVICES</t>
  </si>
  <si>
    <t>C2.4</t>
  </si>
  <si>
    <t>ENERGY AND OTHER SERVICES</t>
  </si>
  <si>
    <t>DRAINAGE</t>
  </si>
  <si>
    <t>DRAINS</t>
  </si>
  <si>
    <t>CULVERTS</t>
  </si>
  <si>
    <t>CONCRETE KERBING AND CHANNELING, ASPHALT BERMS, CHUTES, DOWNPIPES, AS WELL AS CONCRETE, STONE PITCHED AND GABION LININGS FOR OPEN DRAINS</t>
  </si>
  <si>
    <t>EARTHWORKS AND PAVEMENT LAYERS MATERIALS</t>
  </si>
  <si>
    <t>BORROW MATERIALS</t>
  </si>
  <si>
    <t>CUT MATERIALS</t>
  </si>
  <si>
    <t>EXISTING ROAD MATERIALS</t>
  </si>
  <si>
    <t>COMMERCIAL MATERIALS</t>
  </si>
  <si>
    <t>C4.5</t>
  </si>
  <si>
    <t>ALTERNATIVE MATERIALS</t>
  </si>
  <si>
    <t>EARTHWORKS AND PAVEMENT LAYERS CONSTRUCTION</t>
  </si>
  <si>
    <t>ROADBED</t>
  </si>
  <si>
    <t>FILL</t>
  </si>
  <si>
    <t>ROAD PAVEMENT LAYERS</t>
  </si>
  <si>
    <t>STABILISATION</t>
  </si>
  <si>
    <t>C5.5</t>
  </si>
  <si>
    <t>RECONSTRUCTION OF PAVEMENT LAYERS</t>
  </si>
  <si>
    <t>CONCRETE LAYERS</t>
  </si>
  <si>
    <t>PAVER LAID CONCRETE LAYERS</t>
  </si>
  <si>
    <t>SEGMENTAL BLOCK PAVING LAYERS</t>
  </si>
  <si>
    <t>MAINTENANCE AND REPAIR CONCRETE LAYERS</t>
  </si>
  <si>
    <t>C7.1</t>
  </si>
  <si>
    <t>REPLACEMENT OF EXISTING JOINT SEALANT</t>
  </si>
  <si>
    <t>C7.2</t>
  </si>
  <si>
    <t xml:space="preserve">REPAIR TO CONCRETE PANELS AND CONCRETE ADJACENT TO UNCONTROLLED CRACKS AND EXISTING JOINTS </t>
  </si>
  <si>
    <t>C7.3</t>
  </si>
  <si>
    <t>REMOVAL AND REINSTATEMENT OF EXISTING CONCRETE LAYERS</t>
  </si>
  <si>
    <t>C7.4</t>
  </si>
  <si>
    <t>REINSTATEMENT OF SLAB SUPPORT BY GROUT INJECTION</t>
  </si>
  <si>
    <t>C7.5</t>
  </si>
  <si>
    <t>REINSTATEMENT OF RIDING QUALITY</t>
  </si>
  <si>
    <t>C7.6</t>
  </si>
  <si>
    <t>REINSTATEMENT OF SURFACE TEXTURE</t>
  </si>
  <si>
    <t>PRETREATMENT AND REPAIR EXISTING LAYERS</t>
  </si>
  <si>
    <t>PRIME COAT (n/a)</t>
  </si>
  <si>
    <t>C8.2</t>
  </si>
  <si>
    <t>COVER SPRAYS, FOG SPRAYS AND REJUVENATION SPRAYS</t>
  </si>
  <si>
    <t>C8.3</t>
  </si>
  <si>
    <t>TEXTURE TREATMENT</t>
  </si>
  <si>
    <t>C8.4</t>
  </si>
  <si>
    <t>RUT AND/OR DEPRESSION CORRECTION</t>
  </si>
  <si>
    <t>C8.5</t>
  </si>
  <si>
    <t>STANDARD CRACK SEALING</t>
  </si>
  <si>
    <t>C8.6</t>
  </si>
  <si>
    <t>GEOSYNTHETIC CRACK SEALING</t>
  </si>
  <si>
    <t>C8.7</t>
  </si>
  <si>
    <t>PLANING</t>
  </si>
  <si>
    <t>C8.8</t>
  </si>
  <si>
    <t>PATCHING AND EDGE BREAK REPAIR</t>
  </si>
  <si>
    <t>C8.9</t>
  </si>
  <si>
    <t>REPAIR OF SURFACE DEFECTS</t>
  </si>
  <si>
    <t>ASPHALT LAYERS</t>
  </si>
  <si>
    <t>SURFACE TREATMENTS</t>
  </si>
  <si>
    <t>C10.1</t>
  </si>
  <si>
    <t>GENERAL REQUIREMENTS FOR SURFACE TREATMENTS</t>
  </si>
  <si>
    <t>ANCILLIARY ROAD WORKS</t>
  </si>
  <si>
    <t>PITCHING, STONEWORK, CAST IN SITU CONCRETE FOR PROTECTION AGAINST EROSION</t>
  </si>
  <si>
    <t>NON-STRUCTURAL GABIONS</t>
  </si>
  <si>
    <t>C11.3</t>
  </si>
  <si>
    <t>GUIDE BLOCKS AND KILOMETRE MARKERS</t>
  </si>
  <si>
    <t>ROAD RESTRAINT SYSTEMS</t>
  </si>
  <si>
    <t>FENCING</t>
  </si>
  <si>
    <t>ROAD SIGNS</t>
  </si>
  <si>
    <t>ROAD MARKINGS AND ROAD STUDS</t>
  </si>
  <si>
    <t>LANDSCAPING AND PLANTING PLANTS</t>
  </si>
  <si>
    <t>FINISHING THE ROAD AND ROAD RESERVE AND TREATING OLD ROADS</t>
  </si>
  <si>
    <t>GEOTECHNICAL</t>
  </si>
  <si>
    <t>C12.1</t>
  </si>
  <si>
    <t>PILING</t>
  </si>
  <si>
    <t>C12.2</t>
  </si>
  <si>
    <t>GROUND ANCHORS</t>
  </si>
  <si>
    <t>C12.3</t>
  </si>
  <si>
    <t>GROUND IMPROVEMENT</t>
  </si>
  <si>
    <t>C12.4</t>
  </si>
  <si>
    <t>LATERAL SUPPORT</t>
  </si>
  <si>
    <t>C12.5</t>
  </si>
  <si>
    <t>SHOTCRETE</t>
  </si>
  <si>
    <t>C12.6</t>
  </si>
  <si>
    <t>MECHANICALLY STABILISED EARTH WALLS AND GABIONS</t>
  </si>
  <si>
    <t>C12.7</t>
  </si>
  <si>
    <t>TRENCHLESS METHODS</t>
  </si>
  <si>
    <t>C12.8</t>
  </si>
  <si>
    <t>GROUND DRAINAGE</t>
  </si>
  <si>
    <t>C12.9</t>
  </si>
  <si>
    <t>SLOPE PROTECTION MEASURES</t>
  </si>
  <si>
    <t>C12.10</t>
  </si>
  <si>
    <t>HARD EXCAVATION BY BLASTING</t>
  </si>
  <si>
    <t>C12.11</t>
  </si>
  <si>
    <t>GEOSYNTHETICS</t>
  </si>
  <si>
    <t>C12.12</t>
  </si>
  <si>
    <t>CONSTRUCTION DEWATERING</t>
  </si>
  <si>
    <t>STRUCTURES</t>
  </si>
  <si>
    <t>FOUNDATIONS</t>
  </si>
  <si>
    <t>FALSEWORK, FORMWORK AND CONCRETE FINISH</t>
  </si>
  <si>
    <t>STEEL REINFORCEMENT</t>
  </si>
  <si>
    <t>CONCRETE</t>
  </si>
  <si>
    <t>C13.5</t>
  </si>
  <si>
    <t>PRESTRESSING</t>
  </si>
  <si>
    <t>BEARINGS</t>
  </si>
  <si>
    <t>JOINTS</t>
  </si>
  <si>
    <t>ANCILLARY STRUCTURAL ELEMENTS</t>
  </si>
  <si>
    <t>C13.9</t>
  </si>
  <si>
    <t>STRUCTURAL STEELWORK FOR MINOR STRUCTURES</t>
  </si>
  <si>
    <t>C13.10</t>
  </si>
  <si>
    <t>PAINTING OF MINOR STRUCTURES</t>
  </si>
  <si>
    <t>STRUCTURAL STEELWORK FOR MAJOR STRUCTURES</t>
  </si>
  <si>
    <t>STRUCTURAL STEEL PROTECTIVE TREATMENT OF MAJOR STRUCTURES</t>
  </si>
  <si>
    <t>C13.13</t>
  </si>
  <si>
    <t>INCREMENTAL LAUNCHING OF BRIDGE DECKS</t>
  </si>
  <si>
    <t>C13.14</t>
  </si>
  <si>
    <t>SPECIALIST STRUCTURES</t>
  </si>
  <si>
    <t>REPAIR AND REHABILITATION STRUCTURES</t>
  </si>
  <si>
    <t>C14.1</t>
  </si>
  <si>
    <t>ACCESS FOR BRIDGE REHABILITATION</t>
  </si>
  <si>
    <t>C14.2</t>
  </si>
  <si>
    <t>CORROSION SURVEY METHODS AND TESTING OF NEAR SURFACE CONCRETE PROPERTIES</t>
  </si>
  <si>
    <t>DEMOLITION AND REMOVAL OF STRUCTURAL CONCRETE AND STEELWORK</t>
  </si>
  <si>
    <t>C14.4</t>
  </si>
  <si>
    <t>SURFACE AND STRUCTURAL REPAIR OF CONCRETE MEMBERS</t>
  </si>
  <si>
    <t>ANCHORING OF REINFORCEMENT, GROUTING AND CRACK INJECTION</t>
  </si>
  <si>
    <t>C14.6</t>
  </si>
  <si>
    <t>SPRAYED CONCRETE FOR STRUCTURES</t>
  </si>
  <si>
    <t>C14.7</t>
  </si>
  <si>
    <t>PROTECTIVE COATINGS AND TREATMENTS FOR CONCRETE</t>
  </si>
  <si>
    <t>C14.8</t>
  </si>
  <si>
    <t>EXTERNAL BONDING OF STEEL AND CARBON FIBRE</t>
  </si>
  <si>
    <t>C14.9</t>
  </si>
  <si>
    <t>REPAIR AND REPLACEMENT OF ANCILLARY STRUCTURAL ELEMENTS</t>
  </si>
  <si>
    <t>C14.10</t>
  </si>
  <si>
    <t>JACKING OF BRIDGE STRUCTURES</t>
  </si>
  <si>
    <t>C14.11</t>
  </si>
  <si>
    <t>REPAIR OF STEEL ELEMENTS</t>
  </si>
  <si>
    <t>QUALITY ASSURANCE</t>
  </si>
  <si>
    <t>TESTING MATERIALS AND JUDGEMENT OF WORKMANSHIP</t>
  </si>
  <si>
    <t>SUBTOTAL(SCHEDULE A: ROADWORKS)</t>
  </si>
  <si>
    <t>B0510</t>
  </si>
  <si>
    <t>SUBTOTAL(B0510)</t>
  </si>
  <si>
    <t>C0728</t>
  </si>
  <si>
    <t>SUBTOTAL(C0728)</t>
  </si>
  <si>
    <t>C0707</t>
  </si>
  <si>
    <t>SUBTOTAL(C0707)</t>
  </si>
  <si>
    <t>C0708</t>
  </si>
  <si>
    <t>SUBTOTAL(C0708)</t>
  </si>
  <si>
    <t>C0746</t>
  </si>
  <si>
    <t>SUBTOTAL(C0746)</t>
  </si>
  <si>
    <t>PEDESTRIAN BRIDGE - KWAGGAFONTEIN</t>
  </si>
  <si>
    <t>SUBTOTAL(PEDESTRIAN BRIDGE - KWAGGAFONTEIN)</t>
  </si>
  <si>
    <t>MEDIAN BARRIERS</t>
  </si>
  <si>
    <t>SUBTOTAL(MEDIAN BARRIERS)</t>
  </si>
  <si>
    <t>SWM6.2</t>
  </si>
  <si>
    <t>SUBTOTAL(SWM6.2)</t>
  </si>
  <si>
    <t xml:space="preserve">STRUCTURE S6: BULK STORMWATER CHANNEL (FROM TEMPORARY OUTLET </t>
  </si>
  <si>
    <t>OF SWM6.1 UP TO AND INCLUDING OUTLET TO EXISTING WATERCOURSE)</t>
  </si>
  <si>
    <t>SUBTOTAL(STRUCTURE S6: BULK STORMWATER CHANNEL (FROM TEMPORARY OUTLET OF SWM6.1 UP TO AND INCLUDING OUTLET TO EXISTING WATERCOURSE)</t>
  </si>
  <si>
    <t>SUBTOTAL(SCHEDULE B: STRUCTURES)</t>
  </si>
  <si>
    <t>Part 1</t>
  </si>
  <si>
    <t>POINT OF SUPPLY</t>
  </si>
  <si>
    <t>Part 2</t>
  </si>
  <si>
    <t>CABLE TRENCHING AND EXCAVATION</t>
  </si>
  <si>
    <t>Part 3</t>
  </si>
  <si>
    <t>LOW VOLTAGE CABLE AND EARTHING INSTALLATION</t>
  </si>
  <si>
    <t>Part 4</t>
  </si>
  <si>
    <t>ROADWAY LIGHTING INSTALLATION</t>
  </si>
  <si>
    <t>SUBTOTAL(SCHEDULE C: ELECTRICAL INSTALLATION)</t>
  </si>
  <si>
    <t>SCHEDULE D: STAKEHOLDER AND COMMUNITY LIAISON, AND TARGET LABOUR AND TARGETED ENTERPRISES UTILISATION AND DEVELOPMENT</t>
  </si>
  <si>
    <t>TRAINING, COACHING, GUIDANCE, MENTORING AND ASSISTANCE</t>
  </si>
  <si>
    <t>SUBTOTAL(SCHEDULE D: TAKEHOLDER AND COMMUNITY LIAISON, AND TARGETED LABOUR AND TARGETED ENTERPRISES UTILISATION AND DEVELOPMENT)</t>
  </si>
  <si>
    <t>C2.3 SUMMARY OF PRICING SCHEDULE</t>
  </si>
  <si>
    <t>SCHEDULE A:</t>
  </si>
  <si>
    <t>ROADWORKS</t>
  </si>
  <si>
    <t>SCHEDULE B:</t>
  </si>
  <si>
    <t>SCHEDULE C:</t>
  </si>
  <si>
    <t>ELECTRICAL INSTALLATION</t>
  </si>
  <si>
    <t xml:space="preserve">SCHEDULE D: </t>
  </si>
  <si>
    <t>STAKEHOLDER AND COMMUNITY LIAISON, AND TARGET LABOUR AND TARGETED ENTERPRISES UTILISATION AND DEVELOPMENT</t>
  </si>
  <si>
    <t>SUBTOTAL A</t>
  </si>
  <si>
    <t>VALUE ADDED TAX:</t>
  </si>
  <si>
    <t>15% of Subtotal B</t>
  </si>
  <si>
    <t xml:space="preserve">TOTAL CARRIED TO C.1.1.1 : FORM OF OFFER </t>
  </si>
  <si>
    <t>SIGNED BY TENDERER: …...................................................................................................................</t>
  </si>
  <si>
    <r>
      <t xml:space="preserve">Provision of a bus, mini-bus or combi van for site inspection purposes </t>
    </r>
    <r>
      <rPr>
        <i/>
        <sz val="9"/>
        <rFont val="Arial"/>
        <family val="2"/>
      </rPr>
      <t>(at least 2.5l engine &amp; 16 seater)</t>
    </r>
  </si>
  <si>
    <r>
      <t xml:space="preserve">Provision of a bus, mini-bus or combi van for site inspection purposes </t>
    </r>
    <r>
      <rPr>
        <i/>
        <sz val="9"/>
        <rFont val="Arial"/>
        <family val="2"/>
      </rPr>
      <t>(specify type and size of vehicle)</t>
    </r>
  </si>
  <si>
    <r>
      <t xml:space="preserve">Supply and installation of an alarm system at the Engineer’s rented accommodation </t>
    </r>
    <r>
      <rPr>
        <i/>
        <sz val="9"/>
        <rFont val="Arial"/>
        <family val="2"/>
      </rPr>
      <t>(1No. House)</t>
    </r>
  </si>
  <si>
    <r>
      <t xml:space="preserve">Supply and installation of an alarm system at the Engineer’s rented accommodation </t>
    </r>
    <r>
      <rPr>
        <i/>
        <sz val="9"/>
        <rFont val="Arial"/>
        <family val="2"/>
      </rPr>
      <t>(No. of houses stated …)</t>
    </r>
  </si>
  <si>
    <r>
      <t xml:space="preserve">Provision of an armed response service at the Engineer’s rented accommodation </t>
    </r>
    <r>
      <rPr>
        <i/>
        <sz val="9"/>
        <rFont val="Arial"/>
        <family val="2"/>
      </rPr>
      <t>(1No. House)</t>
    </r>
  </si>
  <si>
    <r>
      <t xml:space="preserve">Provision of an armed response service at the Engineer’s rented accommodation </t>
    </r>
    <r>
      <rPr>
        <i/>
        <sz val="9"/>
        <rFont val="Arial"/>
        <family val="2"/>
      </rPr>
      <t>(No. of houses stated …)</t>
    </r>
  </si>
  <si>
    <t>1.43</t>
  </si>
  <si>
    <t>Protection shelter for kisok/minisub as per SANRAL typical detail</t>
  </si>
  <si>
    <t>Synthetic-fibre filter fabric (Grade 1)</t>
  </si>
  <si>
    <r>
      <t xml:space="preserve">(ii) Asphalt layers </t>
    </r>
    <r>
      <rPr>
        <i/>
        <sz val="9"/>
        <color rgb="FF000000"/>
        <rFont val="Arial"/>
        <family val="2"/>
      </rPr>
      <t>(asphalt base, sand skeletal mix with PG64E-16(EMB) binder, 20mm NMPS, 120mm thick and paver placed in 2 x 60mm layers)</t>
    </r>
  </si>
  <si>
    <t>C9.1.10.1 (a)</t>
  </si>
  <si>
    <t>C9.1.10.1 (b)</t>
  </si>
  <si>
    <r>
      <t xml:space="preserve">(ii) Continuously graded base </t>
    </r>
    <r>
      <rPr>
        <i/>
        <sz val="9"/>
        <rFont val="Arial"/>
        <family val="2"/>
      </rPr>
      <t>(PG64E-16, Level II)</t>
    </r>
  </si>
  <si>
    <r>
      <t xml:space="preserve">(iii) Continuously graded surfacing </t>
    </r>
    <r>
      <rPr>
        <i/>
        <sz val="9"/>
        <rFont val="Arial"/>
        <family val="2"/>
      </rPr>
      <t>(PG64S-16 binder, Level IB)</t>
    </r>
  </si>
  <si>
    <t>PC9.1.17</t>
  </si>
  <si>
    <t>Apply COSBI (Control of Speed By Illusion) cold  plastic line strips (500mm width and 3mm thickness) including installation as shown on drawing numbers 60487450-11-0-AD-501, 502, 503 and 505</t>
  </si>
  <si>
    <t>Supply, deliver to site, off-load and install 20m full length (20.5m mounting height) surface mounted galvanised steel monopole mast (to mount 2x type A luminaires), including for concrete foundation and bolt cage, and all fixings, labelling, nuts, bolts, gland plates, hot dipped galvanised steel base plate, hook bolts, service hatch, all internal wiring, 10A MCB etc. complete to Specification</t>
  </si>
  <si>
    <t>Supply, deliver to site, off-load and install 20m full length (20.5m mounting height) median mounted galvanised steel monopole mast (to mount 2x type A luminaires), including for concrete foundation and bolt cage, and all fixings, labelling, nuts, bolts, gland plates, hot dipped galvanised steel base plate, hook bolts, service hatch, all internal wiring, 10A MCB etc. complete to Specification</t>
  </si>
  <si>
    <t>PC1.4.3.39</t>
  </si>
  <si>
    <t>Projector and screen (50-70 inch HD screen, with necessary projector connection cables)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</si>
</sst>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64" formatCode="&quot;R&quot;#,##0;[Red]\-&quot;R&quot;#,##0"/>
    <numFmt numFmtId="165" formatCode="&quot;R&quot;#,##0.00;[Red]\-&quot;R&quot;#,##0.00"/>
    <numFmt numFmtId="166" formatCode="_-&quot;R&quot;* #,##0.00_-;\-&quot;R&quot;* #,##0.00_-;_-&quot;R&quot;* &quot;-&quot;??_-;_-@_-"/>
    <numFmt numFmtId="167" formatCode="_-* #,##0.00_-;\-* #,##0.00_-;_-* &quot;-&quot;??_-;_-@_-"/>
    <numFmt numFmtId="168" formatCode="_(&quot;R&quot;* #,##0.00_);_(&quot;R&quot;* \(#,##0.00\);_(&quot;R&quot;* &quot;-&quot;??_);_(@_)"/>
    <numFmt numFmtId="169" formatCode="&quot;R&quot;#,##0.00"/>
    <numFmt numFmtId="170" formatCode="_-[$R-1C09]* #,##0.00_-;\-[$R-1C09]* #,##0.00_-;_-[$R-1C09]* &quot;-&quot;??_-;_-@_-"/>
    <numFmt numFmtId="171" formatCode="[$R-1C09]#,##0.00;[Red]\-[$R-1C09]#,##0.00"/>
    <numFmt numFmtId="172" formatCode="0.0"/>
    <numFmt numFmtId="173" formatCode="_(* #,##0.00_);_(* \(#,##0.00\)"/>
    <numFmt numFmtId="174" formatCode="[$R-1C09]#,##0.00"/>
    <numFmt numFmtId="175" formatCode="[$R-1C09]#,##0.00;[Red][$R-1C09]#,##0.00"/>
  </numFmts>
  <fonts count="48" x14ac:knownFonts="1">
    <font>
      <sz val="11"/>
      <color theme="1"/>
      <name val="Calibri"/>
      <family val="2"/>
      <scheme val="minor"/>
    </font>
    <font>
      <sz val="11"/>
      <color theme="1"/>
      <name val="Arial"/>
      <family val="2"/>
    </font>
    <font>
      <b/>
      <sz val="16"/>
      <color theme="1"/>
      <name val="Arial"/>
      <family val="2"/>
    </font>
    <font>
      <b/>
      <sz val="10"/>
      <color theme="1"/>
      <name val="Arial"/>
      <family val="2"/>
    </font>
    <font>
      <sz val="10"/>
      <color theme="1"/>
      <name val="Arial"/>
      <family val="2"/>
    </font>
    <font>
      <sz val="9"/>
      <color theme="1"/>
      <name val="Arial"/>
      <family val="2"/>
    </font>
    <font>
      <sz val="9"/>
      <color rgb="FFFF0000"/>
      <name val="Arial"/>
      <family val="2"/>
    </font>
    <font>
      <b/>
      <sz val="9"/>
      <color theme="1"/>
      <name val="Arial"/>
      <family val="2"/>
    </font>
    <font>
      <sz val="9"/>
      <name val="Arial"/>
      <family val="2"/>
    </font>
    <font>
      <b/>
      <sz val="9"/>
      <name val="Arial"/>
      <family val="2"/>
    </font>
    <font>
      <sz val="10"/>
      <name val="Arial"/>
      <family val="2"/>
    </font>
    <font>
      <sz val="9"/>
      <color rgb="FF000000"/>
      <name val="Arial"/>
      <family val="2"/>
    </font>
    <font>
      <b/>
      <sz val="9"/>
      <color rgb="FF000000"/>
      <name val="Arial"/>
      <family val="2"/>
    </font>
    <font>
      <sz val="11"/>
      <color theme="1"/>
      <name val="Calibri"/>
      <family val="2"/>
      <scheme val="minor"/>
    </font>
    <font>
      <b/>
      <sz val="10"/>
      <name val="Arial"/>
      <family val="2"/>
    </font>
    <font>
      <sz val="10"/>
      <color rgb="FF000000"/>
      <name val="Arial"/>
      <family val="2"/>
    </font>
    <font>
      <i/>
      <sz val="10"/>
      <name val="Arial"/>
      <family val="2"/>
    </font>
    <font>
      <vertAlign val="superscript"/>
      <sz val="10"/>
      <name val="Arial"/>
      <family val="2"/>
    </font>
    <font>
      <sz val="10"/>
      <color rgb="FFFF0000"/>
      <name val="Arial"/>
      <family val="2"/>
    </font>
    <font>
      <b/>
      <i/>
      <sz val="10"/>
      <name val="Arial"/>
      <family val="2"/>
    </font>
    <font>
      <vertAlign val="superscript"/>
      <sz val="9"/>
      <name val="Arial"/>
      <family val="2"/>
    </font>
    <font>
      <i/>
      <sz val="9"/>
      <name val="Arial"/>
      <family val="2"/>
    </font>
    <font>
      <b/>
      <i/>
      <sz val="9"/>
      <name val="Arial"/>
      <family val="2"/>
    </font>
    <font>
      <sz val="10"/>
      <name val="Tahoma"/>
      <family val="2"/>
    </font>
    <font>
      <vertAlign val="superscript"/>
      <sz val="9"/>
      <color theme="1"/>
      <name val="Arial"/>
      <family val="2"/>
    </font>
    <font>
      <sz val="10"/>
      <color rgb="FF7030A0"/>
      <name val="Arial"/>
      <family val="2"/>
    </font>
    <font>
      <sz val="11"/>
      <name val="Arial"/>
      <family val="2"/>
    </font>
    <font>
      <b/>
      <sz val="11"/>
      <color theme="1"/>
      <name val="Calibri"/>
      <family val="2"/>
      <scheme val="minor"/>
    </font>
    <font>
      <sz val="12"/>
      <name val="Arial"/>
      <family val="2"/>
    </font>
    <font>
      <sz val="10"/>
      <color theme="1"/>
      <name val="Arial"/>
      <family val="2"/>
    </font>
    <font>
      <sz val="10"/>
      <color rgb="FF92D050"/>
      <name val="Arial"/>
      <family val="2"/>
    </font>
    <font>
      <b/>
      <sz val="10"/>
      <color rgb="FF92D050"/>
      <name val="Arial"/>
      <family val="2"/>
    </font>
    <font>
      <b/>
      <sz val="9"/>
      <color rgb="FFFF0000"/>
      <name val="Arial"/>
      <family val="2"/>
    </font>
    <font>
      <vertAlign val="superscript"/>
      <sz val="10"/>
      <name val="Tahoma"/>
      <family val="2"/>
    </font>
    <font>
      <sz val="10"/>
      <color theme="0"/>
      <name val="Arial"/>
      <family val="2"/>
    </font>
    <font>
      <sz val="9"/>
      <name val="Calibri"/>
      <family val="2"/>
      <scheme val="minor"/>
    </font>
    <font>
      <sz val="9"/>
      <color theme="1"/>
      <name val="Calibri"/>
      <family val="2"/>
      <scheme val="minor"/>
    </font>
    <font>
      <sz val="8"/>
      <name val="Calibri"/>
      <family val="2"/>
      <scheme val="minor"/>
    </font>
    <font>
      <vertAlign val="superscript"/>
      <sz val="10"/>
      <color rgb="FF000000"/>
      <name val="Arial"/>
      <family val="2"/>
    </font>
    <font>
      <b/>
      <sz val="10"/>
      <color rgb="FFFF0000"/>
      <name val="Arial"/>
      <family val="2"/>
    </font>
    <font>
      <sz val="10"/>
      <color rgb="FF00B050"/>
      <name val="Arial"/>
      <family val="2"/>
    </font>
    <font>
      <b/>
      <i/>
      <u/>
      <sz val="10"/>
      <color rgb="FFFF0000"/>
      <name val="Arial"/>
      <family val="2"/>
    </font>
    <font>
      <b/>
      <u/>
      <sz val="10"/>
      <color rgb="FFFF0000"/>
      <name val="Arial"/>
      <family val="2"/>
    </font>
    <font>
      <sz val="8"/>
      <name val="Arial"/>
      <family val="2"/>
    </font>
    <font>
      <i/>
      <sz val="9"/>
      <color rgb="FF000000"/>
      <name val="Arial"/>
      <family val="2"/>
    </font>
    <font>
      <b/>
      <u/>
      <sz val="10"/>
      <name val="Arial"/>
      <family val="2"/>
    </font>
    <font>
      <b/>
      <i/>
      <sz val="10"/>
      <color rgb="FFBFBFBF"/>
      <name val="Arial"/>
      <family val="2"/>
    </font>
    <font>
      <sz val="11"/>
      <name val="Calibri"/>
      <family val="2"/>
      <scheme val="minor"/>
    </font>
  </fonts>
  <fills count="6">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
      <patternFill patternType="solid">
        <fgColor rgb="FFFFC000"/>
        <bgColor indexed="64"/>
      </patternFill>
    </fill>
    <fill>
      <patternFill patternType="solid">
        <fgColor rgb="FF92D050"/>
        <bgColor indexed="64"/>
      </patternFill>
    </fill>
  </fills>
  <borders count="41">
    <border>
      <left/>
      <right/>
      <top/>
      <bottom/>
      <diagonal/>
    </border>
    <border>
      <left/>
      <right/>
      <top style="thin">
        <color auto="1"/>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diagonal/>
    </border>
    <border>
      <left/>
      <right style="thin">
        <color auto="1"/>
      </right>
      <top/>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auto="1"/>
      </left>
      <right style="thin">
        <color auto="1"/>
      </right>
      <top/>
      <bottom style="thin">
        <color auto="1"/>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thin">
        <color auto="1"/>
      </bottom>
      <diagonal/>
    </border>
    <border>
      <left style="thin">
        <color auto="1"/>
      </left>
      <right/>
      <top style="thin">
        <color auto="1"/>
      </top>
      <bottom style="hair">
        <color auto="1"/>
      </bottom>
      <diagonal/>
    </border>
    <border>
      <left style="thin">
        <color auto="1"/>
      </left>
      <right/>
      <top style="hair">
        <color auto="1"/>
      </top>
      <bottom style="thin">
        <color auto="1"/>
      </bottom>
      <diagonal/>
    </border>
    <border>
      <left/>
      <right style="thin">
        <color auto="1"/>
      </right>
      <top style="hair">
        <color auto="1"/>
      </top>
      <bottom style="thin">
        <color auto="1"/>
      </bottom>
      <diagonal/>
    </border>
    <border>
      <left/>
      <right style="thin">
        <color auto="1"/>
      </right>
      <top style="thin">
        <color auto="1"/>
      </top>
      <bottom style="hair">
        <color auto="1"/>
      </bottom>
      <diagonal/>
    </border>
    <border>
      <left/>
      <right/>
      <top style="hair">
        <color auto="1"/>
      </top>
      <bottom style="thin">
        <color auto="1"/>
      </bottom>
      <diagonal/>
    </border>
    <border>
      <left/>
      <right/>
      <top style="thin">
        <color auto="1"/>
      </top>
      <bottom style="hair">
        <color auto="1"/>
      </bottom>
      <diagonal/>
    </border>
    <border>
      <left style="thin">
        <color auto="1"/>
      </left>
      <right style="thin">
        <color rgb="FF000000"/>
      </right>
      <top style="thin">
        <color auto="1"/>
      </top>
      <bottom style="hair">
        <color auto="1"/>
      </bottom>
      <diagonal/>
    </border>
    <border>
      <left style="thin">
        <color rgb="FF000000"/>
      </left>
      <right style="thin">
        <color indexed="64"/>
      </right>
      <top style="thin">
        <color auto="1"/>
      </top>
      <bottom style="hair">
        <color auto="1"/>
      </bottom>
      <diagonal/>
    </border>
    <border>
      <left style="thin">
        <color rgb="FF000000"/>
      </left>
      <right style="thin">
        <color indexed="64"/>
      </right>
      <top style="hair">
        <color auto="1"/>
      </top>
      <bottom style="hair">
        <color auto="1"/>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bottom style="hair">
        <color indexed="64"/>
      </bottom>
      <diagonal/>
    </border>
    <border>
      <left/>
      <right/>
      <top style="medium">
        <color auto="1"/>
      </top>
      <bottom/>
      <diagonal/>
    </border>
    <border>
      <left/>
      <right style="thin">
        <color rgb="FF000000"/>
      </right>
      <top style="hair">
        <color indexed="64"/>
      </top>
      <bottom style="hair">
        <color indexed="64"/>
      </bottom>
      <diagonal/>
    </border>
  </borders>
  <cellStyleXfs count="30">
    <xf numFmtId="0" fontId="0" fillId="0" borderId="0"/>
    <xf numFmtId="9" fontId="13" fillId="0" borderId="0" applyFont="0" applyFill="0" applyBorder="0" applyAlignment="0" applyProtection="0"/>
    <xf numFmtId="0" fontId="13" fillId="0" borderId="0"/>
    <xf numFmtId="0" fontId="10" fillId="0" borderId="0"/>
    <xf numFmtId="0" fontId="13" fillId="0" borderId="0"/>
    <xf numFmtId="170" fontId="10" fillId="0" borderId="0" applyFont="0" applyFill="0" applyBorder="0" applyAlignment="0" applyProtection="0"/>
    <xf numFmtId="0" fontId="10" fillId="0" borderId="0"/>
    <xf numFmtId="168" fontId="13" fillId="0" borderId="0" applyFont="0" applyFill="0" applyBorder="0" applyAlignment="0" applyProtection="0"/>
    <xf numFmtId="9" fontId="13" fillId="0" borderId="0" applyFont="0" applyFill="0" applyBorder="0" applyAlignment="0" applyProtection="0"/>
    <xf numFmtId="0" fontId="10" fillId="0" borderId="0"/>
    <xf numFmtId="166" fontId="13" fillId="0" borderId="0" applyFont="0" applyFill="0" applyBorder="0" applyAlignment="0" applyProtection="0"/>
    <xf numFmtId="173" fontId="10" fillId="0" borderId="5" applyFont="0" applyFill="0" applyBorder="0" applyAlignment="0" applyProtection="0"/>
    <xf numFmtId="167" fontId="13" fillId="0" borderId="0" applyFont="0" applyFill="0" applyBorder="0" applyAlignment="0" applyProtection="0"/>
    <xf numFmtId="0" fontId="28" fillId="0" borderId="0"/>
    <xf numFmtId="39" fontId="10" fillId="0" borderId="0" applyFont="0" applyFill="0" applyBorder="0" applyAlignment="0" applyProtection="0"/>
    <xf numFmtId="0" fontId="29" fillId="0" borderId="0"/>
    <xf numFmtId="167" fontId="13"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0" fontId="10" fillId="0" borderId="0"/>
    <xf numFmtId="9" fontId="10" fillId="0" borderId="0" applyFont="0" applyFill="0" applyBorder="0" applyAlignment="0" applyProtection="0"/>
    <xf numFmtId="9" fontId="10" fillId="0" borderId="0" applyFont="0" applyFill="0" applyBorder="0" applyAlignment="0" applyProtection="0"/>
    <xf numFmtId="0" fontId="23" fillId="0" borderId="0"/>
    <xf numFmtId="0" fontId="13" fillId="0" borderId="0"/>
    <xf numFmtId="0" fontId="10" fillId="0" borderId="0"/>
    <xf numFmtId="9" fontId="13" fillId="0" borderId="0" applyFont="0" applyFill="0" applyBorder="0" applyAlignment="0" applyProtection="0"/>
    <xf numFmtId="166" fontId="13" fillId="0" borderId="0" applyFont="0" applyFill="0" applyBorder="0" applyAlignment="0" applyProtection="0"/>
    <xf numFmtId="170" fontId="10" fillId="0" borderId="0" applyFont="0" applyFill="0" applyBorder="0" applyAlignment="0" applyProtection="0"/>
    <xf numFmtId="9" fontId="10" fillId="0" borderId="0" applyFont="0" applyFill="0" applyBorder="0" applyAlignment="0" applyProtection="0"/>
    <xf numFmtId="0" fontId="10" fillId="0" borderId="0"/>
  </cellStyleXfs>
  <cellXfs count="839">
    <xf numFmtId="0" fontId="0" fillId="0" borderId="0" xfId="0"/>
    <xf numFmtId="0" fontId="1" fillId="0" borderId="0" xfId="0" applyFont="1"/>
    <xf numFmtId="0" fontId="4" fillId="0" borderId="0" xfId="0" applyFont="1"/>
    <xf numFmtId="0" fontId="3" fillId="0" borderId="5" xfId="0" applyFont="1" applyBorder="1" applyAlignment="1">
      <alignment horizontal="right" vertical="center"/>
    </xf>
    <xf numFmtId="169" fontId="7" fillId="0" borderId="5" xfId="0" applyNumberFormat="1" applyFont="1" applyBorder="1"/>
    <xf numFmtId="170" fontId="8" fillId="0" borderId="15" xfId="5" applyFont="1" applyBorder="1" applyAlignment="1" applyProtection="1">
      <alignment vertical="center" wrapText="1"/>
    </xf>
    <xf numFmtId="170" fontId="8" fillId="0" borderId="15" xfId="5" applyFont="1" applyBorder="1" applyAlignment="1" applyProtection="1">
      <alignment horizontal="center" vertical="center"/>
    </xf>
    <xf numFmtId="169" fontId="8" fillId="0" borderId="15" xfId="0" applyNumberFormat="1" applyFont="1" applyBorder="1" applyAlignment="1">
      <alignment horizontal="right"/>
    </xf>
    <xf numFmtId="169" fontId="8" fillId="0" borderId="15" xfId="0" applyNumberFormat="1" applyFont="1" applyBorder="1"/>
    <xf numFmtId="169" fontId="5" fillId="0" borderId="15" xfId="0" applyNumberFormat="1" applyFont="1" applyBorder="1" applyAlignment="1">
      <alignment horizontal="right"/>
    </xf>
    <xf numFmtId="169" fontId="5" fillId="0" borderId="21" xfId="0" applyNumberFormat="1" applyFont="1" applyBorder="1" applyAlignment="1">
      <alignment horizontal="right"/>
    </xf>
    <xf numFmtId="169" fontId="5" fillId="0" borderId="20" xfId="0" applyNumberFormat="1" applyFont="1" applyBorder="1"/>
    <xf numFmtId="170" fontId="8" fillId="0" borderId="15" xfId="5" applyFont="1" applyFill="1" applyBorder="1" applyAlignment="1" applyProtection="1">
      <alignment vertical="center" wrapText="1"/>
    </xf>
    <xf numFmtId="170" fontId="8" fillId="0" borderId="18" xfId="5" applyFont="1" applyBorder="1" applyAlignment="1" applyProtection="1">
      <alignment vertical="center" wrapText="1"/>
    </xf>
    <xf numFmtId="170" fontId="8" fillId="0" borderId="25" xfId="5" applyFont="1" applyBorder="1" applyAlignment="1" applyProtection="1">
      <alignment vertical="center" wrapText="1"/>
    </xf>
    <xf numFmtId="170" fontId="8" fillId="0" borderId="18" xfId="5" applyFont="1" applyBorder="1" applyAlignment="1" applyProtection="1">
      <alignment vertical="center"/>
    </xf>
    <xf numFmtId="170" fontId="8" fillId="0" borderId="20" xfId="5" applyFont="1" applyBorder="1" applyAlignment="1" applyProtection="1">
      <alignment horizontal="center" vertical="center"/>
    </xf>
    <xf numFmtId="170" fontId="8" fillId="0" borderId="25" xfId="5" applyFont="1" applyBorder="1" applyAlignment="1" applyProtection="1">
      <alignment vertical="center"/>
    </xf>
    <xf numFmtId="169" fontId="8" fillId="3" borderId="15" xfId="0" applyNumberFormat="1" applyFont="1" applyFill="1" applyBorder="1" applyAlignment="1" applyProtection="1">
      <alignment horizontal="center"/>
      <protection locked="0"/>
    </xf>
    <xf numFmtId="169" fontId="8" fillId="3" borderId="15" xfId="0" applyNumberFormat="1" applyFont="1" applyFill="1" applyBorder="1" applyAlignment="1" applyProtection="1">
      <alignment horizontal="center" vertical="center"/>
      <protection locked="0"/>
    </xf>
    <xf numFmtId="10" fontId="8" fillId="3" borderId="15" xfId="1" applyNumberFormat="1" applyFont="1" applyFill="1" applyBorder="1" applyAlignment="1" applyProtection="1">
      <alignment horizontal="center"/>
      <protection locked="0"/>
    </xf>
    <xf numFmtId="170" fontId="8" fillId="0" borderId="18" xfId="5" applyFont="1" applyBorder="1" applyAlignment="1" applyProtection="1">
      <alignment wrapText="1"/>
    </xf>
    <xf numFmtId="10" fontId="8" fillId="3" borderId="15" xfId="0" applyNumberFormat="1" applyFont="1" applyFill="1" applyBorder="1" applyAlignment="1" applyProtection="1">
      <alignment horizontal="center"/>
      <protection locked="0"/>
    </xf>
    <xf numFmtId="170" fontId="8" fillId="0" borderId="15" xfId="5" applyFont="1" applyBorder="1" applyAlignment="1" applyProtection="1">
      <alignment horizontal="center" wrapText="1"/>
    </xf>
    <xf numFmtId="170" fontId="8" fillId="0" borderId="15" xfId="5" applyFont="1" applyBorder="1" applyAlignment="1" applyProtection="1">
      <alignment wrapText="1"/>
    </xf>
    <xf numFmtId="170" fontId="8" fillId="0" borderId="15" xfId="5" applyFont="1" applyBorder="1" applyAlignment="1" applyProtection="1">
      <alignment horizontal="center"/>
    </xf>
    <xf numFmtId="170" fontId="8" fillId="0" borderId="15" xfId="5" applyFont="1" applyFill="1" applyBorder="1" applyAlignment="1" applyProtection="1">
      <alignment horizontal="center"/>
    </xf>
    <xf numFmtId="170" fontId="8" fillId="0" borderId="18" xfId="5" applyFont="1" applyFill="1" applyBorder="1" applyAlignment="1" applyProtection="1"/>
    <xf numFmtId="170" fontId="8" fillId="0" borderId="18" xfId="5" applyFont="1" applyBorder="1" applyAlignment="1" applyProtection="1"/>
    <xf numFmtId="170" fontId="8" fillId="0" borderId="15" xfId="5" applyFont="1" applyBorder="1" applyAlignment="1" applyProtection="1"/>
    <xf numFmtId="10" fontId="8" fillId="3" borderId="15" xfId="1" applyNumberFormat="1" applyFont="1" applyFill="1" applyBorder="1" applyAlignment="1" applyProtection="1">
      <alignment horizontal="center" wrapText="1"/>
      <protection locked="0"/>
    </xf>
    <xf numFmtId="170" fontId="8" fillId="0" borderId="15" xfId="5" applyFont="1" applyFill="1" applyBorder="1" applyAlignment="1" applyProtection="1">
      <alignment horizontal="center" wrapText="1"/>
    </xf>
    <xf numFmtId="10" fontId="8" fillId="3" borderId="15" xfId="0" applyNumberFormat="1" applyFont="1" applyFill="1" applyBorder="1" applyAlignment="1" applyProtection="1">
      <alignment horizontal="center" vertical="center"/>
      <protection locked="0"/>
    </xf>
    <xf numFmtId="169" fontId="8" fillId="3" borderId="15" xfId="0" applyNumberFormat="1" applyFont="1" applyFill="1" applyBorder="1" applyAlignment="1" applyProtection="1">
      <alignment horizontal="center" vertical="top"/>
      <protection locked="0"/>
    </xf>
    <xf numFmtId="170" fontId="8" fillId="0" borderId="15" xfId="5" applyFont="1" applyFill="1" applyBorder="1" applyAlignment="1" applyProtection="1">
      <alignment wrapText="1"/>
    </xf>
    <xf numFmtId="0" fontId="10" fillId="0" borderId="0" xfId="0" applyFont="1"/>
    <xf numFmtId="0" fontId="8" fillId="0" borderId="20" xfId="0" applyFont="1" applyBorder="1" applyAlignment="1">
      <alignment horizontal="center"/>
    </xf>
    <xf numFmtId="0" fontId="8" fillId="0" borderId="15" xfId="0" applyFont="1" applyBorder="1" applyAlignment="1">
      <alignment horizontal="center"/>
    </xf>
    <xf numFmtId="0" fontId="8" fillId="0" borderId="15" xfId="0" applyFont="1" applyBorder="1" applyAlignment="1">
      <alignment horizontal="center" vertical="center"/>
    </xf>
    <xf numFmtId="2" fontId="8" fillId="0" borderId="15" xfId="0" applyNumberFormat="1" applyFont="1" applyBorder="1" applyAlignment="1">
      <alignment horizontal="center"/>
    </xf>
    <xf numFmtId="169" fontId="8" fillId="0" borderId="15" xfId="0" applyNumberFormat="1" applyFont="1" applyBorder="1" applyAlignment="1">
      <alignment horizontal="center"/>
    </xf>
    <xf numFmtId="0" fontId="15" fillId="0" borderId="15" xfId="0" applyFont="1" applyBorder="1" applyAlignment="1">
      <alignment horizontal="center"/>
    </xf>
    <xf numFmtId="169" fontId="9" fillId="0" borderId="5" xfId="0" applyNumberFormat="1" applyFont="1" applyBorder="1" applyAlignment="1">
      <alignment horizontal="right" vertical="center"/>
    </xf>
    <xf numFmtId="0" fontId="9" fillId="0" borderId="22" xfId="0" applyFont="1" applyBorder="1"/>
    <xf numFmtId="0" fontId="9" fillId="0" borderId="16" xfId="0" applyFont="1" applyBorder="1"/>
    <xf numFmtId="0" fontId="8" fillId="0" borderId="16" xfId="0" applyFont="1" applyBorder="1" applyAlignment="1">
      <alignment horizontal="center"/>
    </xf>
    <xf numFmtId="0" fontId="8" fillId="0" borderId="16" xfId="0" applyFont="1" applyBorder="1"/>
    <xf numFmtId="0" fontId="18" fillId="0" borderId="0" xfId="0" applyFont="1"/>
    <xf numFmtId="0" fontId="9" fillId="0" borderId="16" xfId="0" applyFont="1" applyBorder="1" applyAlignment="1">
      <alignment horizontal="center"/>
    </xf>
    <xf numFmtId="0" fontId="8" fillId="0" borderId="16" xfId="0" applyFont="1" applyBorder="1" applyAlignment="1">
      <alignment horizontal="left"/>
    </xf>
    <xf numFmtId="0" fontId="8" fillId="0" borderId="16" xfId="0" applyFont="1" applyBorder="1" applyAlignment="1">
      <alignment horizontal="left" wrapText="1"/>
    </xf>
    <xf numFmtId="2" fontId="8" fillId="0" borderId="15" xfId="0" applyNumberFormat="1" applyFont="1" applyBorder="1" applyAlignment="1">
      <alignment horizontal="center" vertical="top"/>
    </xf>
    <xf numFmtId="0" fontId="8" fillId="0" borderId="16" xfId="0" applyFont="1" applyBorder="1" applyAlignment="1">
      <alignment horizontal="center" vertical="top"/>
    </xf>
    <xf numFmtId="169" fontId="8" fillId="0" borderId="15" xfId="0" applyNumberFormat="1" applyFont="1" applyBorder="1" applyAlignment="1">
      <alignment horizontal="center" vertical="top"/>
    </xf>
    <xf numFmtId="169" fontId="8" fillId="0" borderId="15" xfId="0" applyNumberFormat="1" applyFont="1" applyBorder="1" applyAlignment="1">
      <alignment vertical="top"/>
    </xf>
    <xf numFmtId="0" fontId="23" fillId="0" borderId="0" xfId="0" applyFont="1"/>
    <xf numFmtId="0" fontId="5" fillId="0" borderId="22" xfId="0" applyFont="1" applyBorder="1"/>
    <xf numFmtId="0" fontId="5" fillId="0" borderId="20" xfId="0" applyFont="1" applyBorder="1" applyAlignment="1">
      <alignment horizontal="center"/>
    </xf>
    <xf numFmtId="0" fontId="7" fillId="0" borderId="16" xfId="0" applyFont="1" applyBorder="1"/>
    <xf numFmtId="0" fontId="5" fillId="0" borderId="16" xfId="0" applyFont="1" applyBorder="1"/>
    <xf numFmtId="0" fontId="5" fillId="0" borderId="15" xfId="0" applyFont="1" applyBorder="1" applyAlignment="1">
      <alignment horizontal="center"/>
    </xf>
    <xf numFmtId="1" fontId="8" fillId="0" borderId="15" xfId="0" applyNumberFormat="1" applyFont="1" applyBorder="1" applyAlignment="1">
      <alignment horizontal="center"/>
    </xf>
    <xf numFmtId="1" fontId="5" fillId="0" borderId="15" xfId="0" applyNumberFormat="1" applyFont="1" applyBorder="1" applyAlignment="1">
      <alignment horizontal="center"/>
    </xf>
    <xf numFmtId="169" fontId="5" fillId="0" borderId="15" xfId="0" applyNumberFormat="1" applyFont="1" applyBorder="1" applyAlignment="1">
      <alignment horizontal="center"/>
    </xf>
    <xf numFmtId="2" fontId="5" fillId="0" borderId="15" xfId="0" applyNumberFormat="1" applyFont="1" applyBorder="1" applyAlignment="1">
      <alignment horizontal="center"/>
    </xf>
    <xf numFmtId="0" fontId="5" fillId="0" borderId="23" xfId="0" applyFont="1" applyBorder="1"/>
    <xf numFmtId="0" fontId="5" fillId="0" borderId="21" xfId="0" applyFont="1" applyBorder="1" applyAlignment="1">
      <alignment horizontal="center"/>
    </xf>
    <xf numFmtId="2" fontId="5" fillId="0" borderId="21" xfId="0" applyNumberFormat="1" applyFont="1" applyBorder="1" applyAlignment="1">
      <alignment horizontal="center"/>
    </xf>
    <xf numFmtId="169" fontId="5" fillId="0" borderId="21" xfId="0" applyNumberFormat="1" applyFont="1" applyBorder="1" applyAlignment="1">
      <alignment horizontal="center"/>
    </xf>
    <xf numFmtId="169" fontId="7" fillId="0" borderId="5" xfId="0" applyNumberFormat="1" applyFont="1" applyBorder="1" applyAlignment="1">
      <alignment horizontal="right"/>
    </xf>
    <xf numFmtId="169" fontId="5" fillId="0" borderId="20" xfId="0" applyNumberFormat="1" applyFont="1" applyBorder="1" applyAlignment="1">
      <alignment horizontal="right"/>
    </xf>
    <xf numFmtId="0" fontId="4" fillId="0" borderId="0" xfId="0" applyFont="1" applyAlignment="1">
      <alignment vertical="top"/>
    </xf>
    <xf numFmtId="2" fontId="5" fillId="0" borderId="20" xfId="0" applyNumberFormat="1" applyFont="1" applyBorder="1" applyAlignment="1">
      <alignment horizontal="center"/>
    </xf>
    <xf numFmtId="169" fontId="5" fillId="0" borderId="20" xfId="0" applyNumberFormat="1" applyFont="1" applyBorder="1" applyAlignment="1">
      <alignment horizontal="center"/>
    </xf>
    <xf numFmtId="169" fontId="5" fillId="0" borderId="15" xfId="0" applyNumberFormat="1" applyFont="1" applyBorder="1"/>
    <xf numFmtId="169" fontId="6" fillId="0" borderId="15" xfId="0" applyNumberFormat="1" applyFont="1" applyBorder="1" applyAlignment="1">
      <alignment horizontal="center"/>
    </xf>
    <xf numFmtId="169" fontId="6" fillId="0" borderId="15" xfId="0" applyNumberFormat="1" applyFont="1" applyBorder="1"/>
    <xf numFmtId="0" fontId="6" fillId="0" borderId="15" xfId="0" applyFont="1" applyBorder="1" applyAlignment="1">
      <alignment horizontal="center"/>
    </xf>
    <xf numFmtId="1" fontId="6" fillId="0" borderId="15" xfId="0" applyNumberFormat="1" applyFont="1" applyBorder="1" applyAlignment="1">
      <alignment horizontal="center"/>
    </xf>
    <xf numFmtId="169" fontId="5" fillId="0" borderId="21" xfId="0" applyNumberFormat="1" applyFont="1" applyBorder="1"/>
    <xf numFmtId="0" fontId="5" fillId="0" borderId="16" xfId="0" applyFont="1" applyBorder="1" applyAlignment="1">
      <alignment horizontal="right"/>
    </xf>
    <xf numFmtId="2" fontId="6" fillId="0" borderId="15" xfId="0" applyNumberFormat="1" applyFont="1" applyBorder="1" applyAlignment="1">
      <alignment horizontal="center"/>
    </xf>
    <xf numFmtId="0" fontId="3" fillId="0" borderId="5" xfId="0" applyFont="1" applyBorder="1" applyAlignment="1">
      <alignment horizontal="center" vertical="center"/>
    </xf>
    <xf numFmtId="1" fontId="5" fillId="0" borderId="21" xfId="0" applyNumberFormat="1" applyFont="1" applyBorder="1" applyAlignment="1">
      <alignment horizontal="center"/>
    </xf>
    <xf numFmtId="0" fontId="8" fillId="0" borderId="16" xfId="0" quotePrefix="1" applyFont="1" applyBorder="1" applyAlignment="1">
      <alignment horizontal="center"/>
    </xf>
    <xf numFmtId="0" fontId="9" fillId="0" borderId="16" xfId="0" quotePrefix="1" applyFont="1" applyBorder="1"/>
    <xf numFmtId="0" fontId="25" fillId="0" borderId="0" xfId="0" applyFont="1"/>
    <xf numFmtId="0" fontId="23" fillId="0" borderId="15" xfId="0" applyFont="1" applyBorder="1" applyAlignment="1">
      <alignment horizontal="center"/>
    </xf>
    <xf numFmtId="1" fontId="5" fillId="0" borderId="15" xfId="0" applyNumberFormat="1" applyFont="1" applyBorder="1" applyAlignment="1">
      <alignment horizontal="center" vertical="center"/>
    </xf>
    <xf numFmtId="0" fontId="18" fillId="0" borderId="0" xfId="0" applyFont="1" applyAlignment="1">
      <alignment vertical="center"/>
    </xf>
    <xf numFmtId="0" fontId="5" fillId="0" borderId="15" xfId="0" applyFont="1" applyBorder="1" applyAlignment="1">
      <alignment horizontal="center" vertical="top"/>
    </xf>
    <xf numFmtId="0" fontId="5" fillId="0" borderId="16" xfId="0" applyFont="1" applyBorder="1" applyAlignment="1">
      <alignment vertical="top"/>
    </xf>
    <xf numFmtId="0" fontId="7" fillId="0" borderId="16" xfId="0" applyFont="1" applyBorder="1" applyAlignment="1">
      <alignment vertical="top"/>
    </xf>
    <xf numFmtId="169" fontId="8" fillId="0" borderId="18" xfId="0" applyNumberFormat="1" applyFont="1" applyBorder="1" applyAlignment="1">
      <alignment horizontal="right"/>
    </xf>
    <xf numFmtId="1" fontId="5" fillId="0" borderId="17" xfId="0" applyNumberFormat="1" applyFont="1" applyBorder="1" applyAlignment="1">
      <alignment horizontal="center"/>
    </xf>
    <xf numFmtId="169" fontId="5" fillId="0" borderId="25" xfId="0" applyNumberFormat="1" applyFont="1" applyBorder="1" applyAlignment="1">
      <alignment horizontal="right"/>
    </xf>
    <xf numFmtId="0" fontId="5" fillId="0" borderId="27" xfId="0" applyFont="1" applyBorder="1" applyAlignment="1">
      <alignment horizontal="center"/>
    </xf>
    <xf numFmtId="1" fontId="4" fillId="0" borderId="0" xfId="0" applyNumberFormat="1" applyFont="1"/>
    <xf numFmtId="0" fontId="7" fillId="0" borderId="16" xfId="0" applyFont="1" applyBorder="1" applyAlignment="1">
      <alignment horizontal="center"/>
    </xf>
    <xf numFmtId="0" fontId="5" fillId="0" borderId="16" xfId="0" applyFont="1" applyBorder="1" applyAlignment="1">
      <alignment horizontal="center"/>
    </xf>
    <xf numFmtId="0" fontId="39" fillId="0" borderId="0" xfId="0" applyFont="1"/>
    <xf numFmtId="0" fontId="9" fillId="0" borderId="16" xfId="0" applyFont="1" applyBorder="1" applyAlignment="1">
      <alignment horizontal="left" wrapText="1"/>
    </xf>
    <xf numFmtId="0" fontId="6" fillId="0" borderId="16" xfId="0" applyFont="1" applyBorder="1" applyAlignment="1">
      <alignment horizontal="center"/>
    </xf>
    <xf numFmtId="0" fontId="5" fillId="0" borderId="15" xfId="0" applyFont="1" applyBorder="1" applyAlignment="1">
      <alignment horizontal="center" wrapText="1"/>
    </xf>
    <xf numFmtId="0" fontId="4" fillId="3" borderId="0" xfId="0" applyFont="1" applyFill="1"/>
    <xf numFmtId="169" fontId="5" fillId="3" borderId="15" xfId="0" applyNumberFormat="1" applyFont="1" applyFill="1" applyBorder="1" applyAlignment="1" applyProtection="1">
      <alignment horizontal="center"/>
      <protection locked="0"/>
    </xf>
    <xf numFmtId="9" fontId="5" fillId="3" borderId="15" xfId="0" applyNumberFormat="1" applyFont="1" applyFill="1" applyBorder="1" applyAlignment="1" applyProtection="1">
      <alignment horizontal="center"/>
      <protection locked="0"/>
    </xf>
    <xf numFmtId="169" fontId="8" fillId="3" borderId="15" xfId="0" applyNumberFormat="1" applyFont="1" applyFill="1" applyBorder="1" applyAlignment="1" applyProtection="1">
      <alignment horizontal="right"/>
      <protection locked="0"/>
    </xf>
    <xf numFmtId="169" fontId="8" fillId="3" borderId="15" xfId="0" applyNumberFormat="1" applyFont="1" applyFill="1" applyBorder="1" applyProtection="1">
      <protection locked="0"/>
    </xf>
    <xf numFmtId="9" fontId="8" fillId="3" borderId="15" xfId="1" applyFont="1" applyFill="1" applyBorder="1" applyAlignment="1" applyProtection="1">
      <alignment horizontal="center"/>
      <protection locked="0"/>
    </xf>
    <xf numFmtId="9" fontId="8" fillId="3" borderId="15" xfId="0" applyNumberFormat="1" applyFont="1" applyFill="1" applyBorder="1" applyAlignment="1" applyProtection="1">
      <alignment horizontal="center"/>
      <protection locked="0"/>
    </xf>
    <xf numFmtId="169" fontId="8" fillId="3" borderId="15" xfId="23" applyNumberFormat="1" applyFont="1" applyFill="1" applyBorder="1" applyAlignment="1" applyProtection="1">
      <alignment horizontal="center"/>
      <protection locked="0"/>
    </xf>
    <xf numFmtId="168" fontId="8" fillId="3" borderId="15" xfId="26" applyNumberFormat="1" applyFont="1" applyFill="1" applyBorder="1" applyAlignment="1" applyProtection="1">
      <alignment horizontal="center"/>
      <protection locked="0"/>
    </xf>
    <xf numFmtId="9" fontId="8" fillId="3" borderId="15" xfId="25" applyFont="1" applyFill="1" applyBorder="1" applyAlignment="1" applyProtection="1">
      <alignment horizontal="center"/>
      <protection locked="0"/>
    </xf>
    <xf numFmtId="169" fontId="5" fillId="3" borderId="15" xfId="23" applyNumberFormat="1" applyFont="1" applyFill="1" applyBorder="1" applyAlignment="1" applyProtection="1">
      <alignment horizontal="center"/>
      <protection locked="0"/>
    </xf>
    <xf numFmtId="165" fontId="11" fillId="3" borderId="15" xfId="0" applyNumberFormat="1" applyFont="1" applyFill="1" applyBorder="1" applyAlignment="1" applyProtection="1">
      <alignment horizontal="center"/>
      <protection locked="0"/>
    </xf>
    <xf numFmtId="0" fontId="9" fillId="0" borderId="5" xfId="0" applyFont="1" applyBorder="1" applyAlignment="1">
      <alignment horizontal="left"/>
    </xf>
    <xf numFmtId="170" fontId="8" fillId="0" borderId="5" xfId="27" applyFont="1" applyBorder="1" applyAlignment="1" applyProtection="1"/>
    <xf numFmtId="170" fontId="8" fillId="0" borderId="5" xfId="27" applyFont="1" applyBorder="1" applyAlignment="1" applyProtection="1">
      <alignment horizontal="right"/>
    </xf>
    <xf numFmtId="9" fontId="8" fillId="3" borderId="5" xfId="25" applyFont="1" applyFill="1" applyBorder="1" applyAlignment="1" applyProtection="1">
      <alignment horizontal="center"/>
      <protection locked="0"/>
    </xf>
    <xf numFmtId="169" fontId="8" fillId="3" borderId="5" xfId="0" applyNumberFormat="1" applyFont="1" applyFill="1" applyBorder="1" applyAlignment="1" applyProtection="1">
      <alignment horizontal="center"/>
      <protection locked="0"/>
    </xf>
    <xf numFmtId="0" fontId="10" fillId="0" borderId="0" xfId="29" applyAlignment="1">
      <alignment vertical="center"/>
    </xf>
    <xf numFmtId="0" fontId="10" fillId="0" borderId="0" xfId="29" applyAlignment="1">
      <alignment vertical="center" wrapText="1"/>
    </xf>
    <xf numFmtId="0" fontId="10" fillId="0" borderId="0" xfId="29"/>
    <xf numFmtId="171" fontId="10" fillId="0" borderId="0" xfId="29" applyNumberFormat="1"/>
    <xf numFmtId="0" fontId="14" fillId="0" borderId="0" xfId="29" applyFont="1" applyAlignment="1">
      <alignment vertical="center"/>
    </xf>
    <xf numFmtId="171" fontId="10" fillId="0" borderId="0" xfId="29" applyNumberFormat="1" applyAlignment="1">
      <alignment vertical="center"/>
    </xf>
    <xf numFmtId="171" fontId="10" fillId="0" borderId="10" xfId="29" applyNumberFormat="1" applyBorder="1" applyAlignment="1">
      <alignment vertical="center"/>
    </xf>
    <xf numFmtId="0" fontId="10" fillId="0" borderId="0" xfId="29" applyAlignment="1">
      <alignment horizontal="left" vertical="center"/>
    </xf>
    <xf numFmtId="171" fontId="10" fillId="0" borderId="10" xfId="29" applyNumberFormat="1" applyBorder="1"/>
    <xf numFmtId="0" fontId="14" fillId="0" borderId="39" xfId="29" applyFont="1" applyBorder="1" applyAlignment="1">
      <alignment horizontal="left" vertical="center"/>
    </xf>
    <xf numFmtId="0" fontId="10" fillId="0" borderId="39" xfId="29" applyBorder="1" applyAlignment="1">
      <alignment horizontal="left" vertical="center"/>
    </xf>
    <xf numFmtId="0" fontId="10" fillId="0" borderId="39" xfId="29" applyBorder="1"/>
    <xf numFmtId="174" fontId="14" fillId="0" borderId="0" xfId="29" applyNumberFormat="1" applyFont="1" applyAlignment="1">
      <alignment vertical="center"/>
    </xf>
    <xf numFmtId="0" fontId="14" fillId="0" borderId="0" xfId="29" applyFont="1"/>
    <xf numFmtId="0" fontId="10" fillId="0" borderId="0" xfId="29" applyAlignment="1">
      <alignment wrapText="1"/>
    </xf>
    <xf numFmtId="0" fontId="14" fillId="0" borderId="0" xfId="29" applyFont="1" applyAlignment="1">
      <alignment vertical="center" wrapText="1"/>
    </xf>
    <xf numFmtId="174" fontId="14" fillId="0" borderId="0" xfId="29" applyNumberFormat="1" applyFont="1" applyAlignment="1">
      <alignment vertical="center" wrapText="1"/>
    </xf>
    <xf numFmtId="171" fontId="10" fillId="0" borderId="0" xfId="29" applyNumberFormat="1" applyAlignment="1">
      <alignment wrapText="1"/>
    </xf>
    <xf numFmtId="171" fontId="10" fillId="0" borderId="39" xfId="29" applyNumberFormat="1" applyBorder="1" applyAlignment="1">
      <alignment vertical="center"/>
    </xf>
    <xf numFmtId="0" fontId="45" fillId="0" borderId="0" xfId="29" applyFont="1" applyAlignment="1">
      <alignment horizontal="left" vertical="center"/>
    </xf>
    <xf numFmtId="0" fontId="45" fillId="0" borderId="0" xfId="29" applyFont="1"/>
    <xf numFmtId="174" fontId="14" fillId="0" borderId="13" xfId="29" applyNumberFormat="1" applyFont="1" applyBorder="1" applyAlignment="1">
      <alignment vertical="center"/>
    </xf>
    <xf numFmtId="0" fontId="10" fillId="0" borderId="13" xfId="29" applyBorder="1"/>
    <xf numFmtId="0" fontId="14" fillId="0" borderId="13" xfId="29" applyFont="1" applyBorder="1" applyAlignment="1">
      <alignment vertical="center"/>
    </xf>
    <xf numFmtId="174" fontId="10" fillId="0" borderId="0" xfId="29" applyNumberFormat="1" applyAlignment="1">
      <alignment vertical="center"/>
    </xf>
    <xf numFmtId="175" fontId="10" fillId="0" borderId="0" xfId="29" applyNumberFormat="1"/>
    <xf numFmtId="170" fontId="6" fillId="0" borderId="5" xfId="27" applyFont="1" applyBorder="1" applyAlignment="1" applyProtection="1"/>
    <xf numFmtId="0" fontId="9" fillId="0" borderId="16" xfId="0" applyFont="1" applyBorder="1" applyAlignment="1">
      <alignment horizontal="left"/>
    </xf>
    <xf numFmtId="0" fontId="9" fillId="0" borderId="17" xfId="0" applyFont="1" applyBorder="1" applyAlignment="1">
      <alignment horizontal="left"/>
    </xf>
    <xf numFmtId="0" fontId="8" fillId="0" borderId="17" xfId="0" applyFont="1" applyBorder="1" applyAlignment="1">
      <alignment horizontal="left"/>
    </xf>
    <xf numFmtId="0" fontId="8" fillId="0" borderId="18" xfId="0" applyFont="1" applyBorder="1" applyAlignment="1">
      <alignment horizontal="left"/>
    </xf>
    <xf numFmtId="0" fontId="8" fillId="0" borderId="16" xfId="0" applyFont="1" applyBorder="1" applyAlignment="1">
      <alignment horizontal="center" wrapText="1"/>
    </xf>
    <xf numFmtId="0" fontId="7" fillId="0" borderId="16" xfId="0" applyFont="1" applyBorder="1" applyAlignment="1">
      <alignment horizontal="left"/>
    </xf>
    <xf numFmtId="0" fontId="7" fillId="0" borderId="22" xfId="0" applyFont="1" applyBorder="1" applyAlignment="1">
      <alignment horizontal="left"/>
    </xf>
    <xf numFmtId="0" fontId="14" fillId="0" borderId="6" xfId="0" applyFont="1" applyBorder="1" applyAlignment="1">
      <alignment horizontal="center" vertical="center"/>
    </xf>
    <xf numFmtId="0" fontId="14" fillId="0" borderId="6" xfId="0" applyFont="1" applyBorder="1" applyAlignment="1">
      <alignment horizontal="right" vertical="center"/>
    </xf>
    <xf numFmtId="0" fontId="8" fillId="0" borderId="20" xfId="0" applyFont="1" applyBorder="1"/>
    <xf numFmtId="0" fontId="8" fillId="0" borderId="20" xfId="0" applyFont="1" applyBorder="1" applyAlignment="1">
      <alignment horizontal="center" vertical="center"/>
    </xf>
    <xf numFmtId="169" fontId="8" fillId="0" borderId="20" xfId="0" applyNumberFormat="1" applyFont="1" applyBorder="1" applyAlignment="1">
      <alignment horizontal="right" vertical="center"/>
    </xf>
    <xf numFmtId="0" fontId="9" fillId="0" borderId="15" xfId="0" applyFont="1" applyBorder="1"/>
    <xf numFmtId="0" fontId="9" fillId="0" borderId="15" xfId="0" applyFont="1" applyBorder="1" applyAlignment="1">
      <alignment horizontal="left" wrapText="1"/>
    </xf>
    <xf numFmtId="169" fontId="8" fillId="0" borderId="15" xfId="0" applyNumberFormat="1" applyFont="1" applyBorder="1" applyAlignment="1">
      <alignment horizontal="right" vertical="center"/>
    </xf>
    <xf numFmtId="0" fontId="8" fillId="0" borderId="15" xfId="0" applyFont="1" applyBorder="1"/>
    <xf numFmtId="0" fontId="8" fillId="0" borderId="15" xfId="0" applyFont="1" applyBorder="1" applyAlignment="1">
      <alignment horizontal="left" wrapText="1"/>
    </xf>
    <xf numFmtId="2" fontId="8" fillId="0" borderId="15" xfId="0" applyNumberFormat="1" applyFont="1" applyBorder="1" applyAlignment="1">
      <alignment horizontal="center" vertical="center"/>
    </xf>
    <xf numFmtId="169" fontId="8" fillId="0" borderId="15" xfId="0" applyNumberFormat="1" applyFont="1" applyBorder="1" applyAlignment="1">
      <alignment horizontal="center" vertical="center"/>
    </xf>
    <xf numFmtId="0" fontId="10" fillId="0" borderId="15" xfId="0" applyFont="1" applyBorder="1" applyAlignment="1">
      <alignment horizontal="center"/>
    </xf>
    <xf numFmtId="0" fontId="9" fillId="0" borderId="15" xfId="0" applyFont="1" applyBorder="1" applyAlignment="1">
      <alignment horizontal="center"/>
    </xf>
    <xf numFmtId="0" fontId="8" fillId="0" borderId="22" xfId="0" applyFont="1" applyBorder="1" applyAlignment="1">
      <alignment horizontal="center"/>
    </xf>
    <xf numFmtId="2" fontId="8" fillId="0" borderId="20" xfId="0" applyNumberFormat="1" applyFont="1" applyBorder="1" applyAlignment="1">
      <alignment horizontal="center" vertical="center"/>
    </xf>
    <xf numFmtId="169" fontId="8" fillId="0" borderId="20" xfId="0" applyNumberFormat="1" applyFont="1" applyBorder="1" applyAlignment="1">
      <alignment horizontal="center" vertical="center"/>
    </xf>
    <xf numFmtId="169" fontId="8" fillId="0" borderId="20" xfId="0" applyNumberFormat="1" applyFont="1" applyBorder="1" applyAlignment="1">
      <alignment vertical="center"/>
    </xf>
    <xf numFmtId="0" fontId="8" fillId="0" borderId="16" xfId="0" applyFont="1" applyBorder="1" applyAlignment="1">
      <alignment horizontal="center" vertical="center"/>
    </xf>
    <xf numFmtId="169" fontId="9" fillId="0" borderId="6" xfId="0" applyNumberFormat="1" applyFont="1" applyBorder="1" applyAlignment="1">
      <alignment vertical="center"/>
    </xf>
    <xf numFmtId="169" fontId="9" fillId="0" borderId="19" xfId="0" applyNumberFormat="1" applyFont="1" applyBorder="1" applyAlignment="1">
      <alignment vertical="center"/>
    </xf>
    <xf numFmtId="0" fontId="8" fillId="0" borderId="15" xfId="0" applyFont="1" applyBorder="1" applyAlignment="1">
      <alignment horizontal="center" wrapText="1"/>
    </xf>
    <xf numFmtId="0" fontId="10" fillId="0" borderId="15" xfId="0" applyFont="1" applyBorder="1"/>
    <xf numFmtId="0" fontId="8" fillId="0" borderId="15" xfId="0" quotePrefix="1" applyFont="1" applyBorder="1" applyAlignment="1">
      <alignment horizontal="center" wrapText="1"/>
    </xf>
    <xf numFmtId="0" fontId="10" fillId="0" borderId="16" xfId="0" applyFont="1" applyBorder="1"/>
    <xf numFmtId="0" fontId="30" fillId="0" borderId="0" xfId="0" applyFont="1"/>
    <xf numFmtId="0" fontId="9" fillId="0" borderId="15" xfId="0" applyFont="1" applyBorder="1" applyAlignment="1">
      <alignment wrapText="1"/>
    </xf>
    <xf numFmtId="0" fontId="8" fillId="0" borderId="15" xfId="0" quotePrefix="1" applyFont="1" applyBorder="1" applyAlignment="1">
      <alignment horizontal="left" wrapText="1"/>
    </xf>
    <xf numFmtId="0" fontId="9" fillId="0" borderId="15" xfId="0" quotePrefix="1" applyFont="1" applyBorder="1" applyAlignment="1">
      <alignment horizontal="center" wrapText="1"/>
    </xf>
    <xf numFmtId="0" fontId="43" fillId="0" borderId="15" xfId="0" applyFont="1" applyBorder="1" applyAlignment="1">
      <alignment horizontal="center"/>
    </xf>
    <xf numFmtId="171" fontId="8" fillId="0" borderId="15" xfId="0" applyNumberFormat="1" applyFont="1" applyBorder="1" applyAlignment="1">
      <alignment wrapText="1"/>
    </xf>
    <xf numFmtId="0" fontId="8" fillId="0" borderId="15" xfId="0" applyFont="1" applyBorder="1" applyAlignment="1">
      <alignment wrapText="1"/>
    </xf>
    <xf numFmtId="0" fontId="8" fillId="0" borderId="22" xfId="0" applyFont="1" applyBorder="1"/>
    <xf numFmtId="0" fontId="8" fillId="0" borderId="22" xfId="0" applyFont="1" applyBorder="1" applyAlignment="1">
      <alignment horizontal="center" vertical="center"/>
    </xf>
    <xf numFmtId="2" fontId="8" fillId="0" borderId="22" xfId="0" applyNumberFormat="1" applyFont="1" applyBorder="1" applyAlignment="1">
      <alignment horizontal="center" vertical="center"/>
    </xf>
    <xf numFmtId="169" fontId="8" fillId="0" borderId="25" xfId="0" applyNumberFormat="1" applyFont="1" applyBorder="1" applyAlignment="1">
      <alignment vertical="center"/>
    </xf>
    <xf numFmtId="171" fontId="8" fillId="0" borderId="18" xfId="0" applyNumberFormat="1" applyFont="1" applyBorder="1"/>
    <xf numFmtId="0" fontId="8" fillId="0" borderId="15" xfId="0" applyFont="1" applyBorder="1" applyAlignment="1">
      <alignment vertical="center"/>
    </xf>
    <xf numFmtId="0" fontId="8" fillId="0" borderId="15" xfId="0" applyFont="1" applyBorder="1" applyAlignment="1">
      <alignment horizontal="center" vertical="center" wrapText="1"/>
    </xf>
    <xf numFmtId="169" fontId="8" fillId="0" borderId="15" xfId="0" applyNumberFormat="1" applyFont="1" applyBorder="1" applyAlignment="1">
      <alignment vertical="center"/>
    </xf>
    <xf numFmtId="169" fontId="10" fillId="0" borderId="0" xfId="0" applyNumberFormat="1" applyFont="1"/>
    <xf numFmtId="0" fontId="8" fillId="0" borderId="20" xfId="0" applyFont="1" applyBorder="1" applyAlignment="1">
      <alignment vertical="center"/>
    </xf>
    <xf numFmtId="0" fontId="8" fillId="0" borderId="20" xfId="0" applyFont="1" applyBorder="1" applyAlignment="1">
      <alignment horizontal="center" vertical="center" wrapText="1"/>
    </xf>
    <xf numFmtId="0" fontId="8" fillId="0" borderId="20" xfId="0" applyFont="1" applyBorder="1" applyAlignment="1">
      <alignment horizontal="left" vertical="center"/>
    </xf>
    <xf numFmtId="0" fontId="9" fillId="0" borderId="15" xfId="0" applyFont="1" applyBorder="1" applyAlignment="1">
      <alignment horizontal="left"/>
    </xf>
    <xf numFmtId="0" fontId="8" fillId="0" borderId="15" xfId="0" applyFont="1" applyBorder="1" applyAlignment="1">
      <alignment horizontal="left"/>
    </xf>
    <xf numFmtId="0" fontId="8" fillId="0" borderId="22" xfId="0" applyFont="1" applyBorder="1" applyAlignment="1">
      <alignment horizontal="center" vertical="center" wrapText="1"/>
    </xf>
    <xf numFmtId="0" fontId="40" fillId="0" borderId="0" xfId="0" applyFont="1"/>
    <xf numFmtId="9" fontId="10" fillId="0" borderId="0" xfId="0" applyNumberFormat="1" applyFont="1"/>
    <xf numFmtId="171" fontId="8" fillId="0" borderId="15" xfId="0" applyNumberFormat="1" applyFont="1" applyBorder="1"/>
    <xf numFmtId="2" fontId="10" fillId="0" borderId="0" xfId="0" applyNumberFormat="1" applyFont="1"/>
    <xf numFmtId="0" fontId="42" fillId="0" borderId="0" xfId="0" applyFont="1"/>
    <xf numFmtId="0" fontId="41" fillId="3" borderId="0" xfId="0" applyFont="1" applyFill="1"/>
    <xf numFmtId="0" fontId="41" fillId="0" borderId="0" xfId="0" applyFont="1"/>
    <xf numFmtId="0" fontId="18" fillId="3" borderId="0" xfId="0" applyFont="1" applyFill="1"/>
    <xf numFmtId="0" fontId="10" fillId="3" borderId="0" xfId="0" applyFont="1" applyFill="1"/>
    <xf numFmtId="0" fontId="9" fillId="0" borderId="15" xfId="0" applyFont="1" applyBorder="1" applyAlignment="1">
      <alignment horizontal="center" wrapText="1"/>
    </xf>
    <xf numFmtId="4" fontId="10" fillId="3" borderId="0" xfId="0" applyNumberFormat="1" applyFont="1" applyFill="1"/>
    <xf numFmtId="0" fontId="9" fillId="0" borderId="15" xfId="0" quotePrefix="1" applyFont="1" applyBorder="1" applyAlignment="1">
      <alignment horizontal="left" wrapText="1"/>
    </xf>
    <xf numFmtId="0" fontId="8" fillId="0" borderId="23" xfId="0" applyFont="1" applyBorder="1"/>
    <xf numFmtId="0" fontId="8" fillId="0" borderId="23" xfId="0" applyFont="1" applyBorder="1" applyAlignment="1">
      <alignment horizontal="center"/>
    </xf>
    <xf numFmtId="0" fontId="8" fillId="0" borderId="21" xfId="0" applyFont="1" applyBorder="1" applyAlignment="1">
      <alignment horizontal="center" vertical="center"/>
    </xf>
    <xf numFmtId="2" fontId="8" fillId="0" borderId="21" xfId="0" applyNumberFormat="1" applyFont="1" applyBorder="1" applyAlignment="1">
      <alignment horizontal="center" vertical="center"/>
    </xf>
    <xf numFmtId="169" fontId="8" fillId="0" borderId="21" xfId="0" applyNumberFormat="1" applyFont="1" applyBorder="1" applyAlignment="1">
      <alignment horizontal="center" vertical="center"/>
    </xf>
    <xf numFmtId="169" fontId="8" fillId="0" borderId="21" xfId="0" applyNumberFormat="1" applyFont="1" applyBorder="1" applyAlignment="1">
      <alignment vertical="center"/>
    </xf>
    <xf numFmtId="0" fontId="14" fillId="0" borderId="0" xfId="0" applyFont="1"/>
    <xf numFmtId="0" fontId="9" fillId="0" borderId="15" xfId="0" quotePrefix="1" applyFont="1" applyBorder="1" applyAlignment="1">
      <alignment horizontal="left" vertical="top" wrapText="1"/>
    </xf>
    <xf numFmtId="0" fontId="8" fillId="0" borderId="15" xfId="0" quotePrefix="1" applyFont="1" applyBorder="1" applyAlignment="1">
      <alignment horizontal="center" vertical="top" wrapText="1"/>
    </xf>
    <xf numFmtId="0" fontId="8" fillId="0" borderId="15" xfId="0" quotePrefix="1" applyFont="1" applyBorder="1" applyAlignment="1">
      <alignment horizontal="left" vertical="center" wrapText="1"/>
    </xf>
    <xf numFmtId="0" fontId="8" fillId="0" borderId="15" xfId="0" quotePrefix="1" applyFont="1" applyBorder="1" applyAlignment="1">
      <alignment horizontal="center" vertical="center" wrapText="1"/>
    </xf>
    <xf numFmtId="169" fontId="8" fillId="0" borderId="15" xfId="0" applyNumberFormat="1" applyFont="1" applyBorder="1" applyAlignment="1">
      <alignment horizontal="right" vertical="top"/>
    </xf>
    <xf numFmtId="0" fontId="9" fillId="0" borderId="16" xfId="0" applyFont="1" applyBorder="1" applyAlignment="1">
      <alignment vertical="top"/>
    </xf>
    <xf numFmtId="0" fontId="10" fillId="0" borderId="0" xfId="0" applyFont="1" applyAlignment="1">
      <alignment vertical="top"/>
    </xf>
    <xf numFmtId="0" fontId="26" fillId="0" borderId="20" xfId="0" applyFont="1" applyBorder="1" applyAlignment="1">
      <alignment horizontal="left" vertical="center"/>
    </xf>
    <xf numFmtId="0" fontId="26" fillId="0" borderId="20" xfId="0" applyFont="1" applyBorder="1" applyAlignment="1">
      <alignment horizontal="center" vertical="center"/>
    </xf>
    <xf numFmtId="0" fontId="10" fillId="4" borderId="0" xfId="0" applyFont="1" applyFill="1"/>
    <xf numFmtId="2" fontId="18" fillId="0" borderId="0" xfId="0" applyNumberFormat="1" applyFont="1"/>
    <xf numFmtId="0" fontId="10" fillId="0" borderId="0" xfId="0" applyFont="1" applyAlignment="1">
      <alignment vertical="center"/>
    </xf>
    <xf numFmtId="4" fontId="10" fillId="0" borderId="0" xfId="0" applyNumberFormat="1" applyFont="1"/>
    <xf numFmtId="4" fontId="18" fillId="0" borderId="0" xfId="0" applyNumberFormat="1" applyFont="1"/>
    <xf numFmtId="0" fontId="18" fillId="0" borderId="0" xfId="0" applyFont="1" applyAlignment="1">
      <alignment vertical="top"/>
    </xf>
    <xf numFmtId="0" fontId="40" fillId="0" borderId="0" xfId="0" applyFont="1" applyAlignment="1">
      <alignment vertical="top"/>
    </xf>
    <xf numFmtId="0" fontId="15" fillId="0" borderId="0" xfId="0" applyFont="1"/>
    <xf numFmtId="169" fontId="9" fillId="0" borderId="5" xfId="0" applyNumberFormat="1" applyFont="1" applyBorder="1" applyAlignment="1">
      <alignment vertical="center"/>
    </xf>
    <xf numFmtId="0" fontId="10" fillId="0" borderId="0" xfId="0" applyFont="1" applyAlignment="1">
      <alignment horizontal="center"/>
    </xf>
    <xf numFmtId="0" fontId="10" fillId="0" borderId="0" xfId="0" applyFont="1" applyAlignment="1">
      <alignment horizontal="center" vertical="center"/>
    </xf>
    <xf numFmtId="9" fontId="8" fillId="3" borderId="15" xfId="0" applyNumberFormat="1" applyFont="1" applyFill="1" applyBorder="1" applyAlignment="1" applyProtection="1">
      <alignment horizontal="center" vertical="center"/>
      <protection locked="0"/>
    </xf>
    <xf numFmtId="3" fontId="8" fillId="0" borderId="15" xfId="0" applyNumberFormat="1" applyFont="1" applyBorder="1" applyAlignment="1">
      <alignment horizontal="center"/>
    </xf>
    <xf numFmtId="4" fontId="8" fillId="0" borderId="15" xfId="0" applyNumberFormat="1" applyFont="1" applyBorder="1" applyAlignment="1">
      <alignment horizontal="center"/>
    </xf>
    <xf numFmtId="4" fontId="8" fillId="0" borderId="16" xfId="0" applyNumberFormat="1" applyFont="1" applyBorder="1" applyAlignment="1">
      <alignment horizontal="center"/>
    </xf>
    <xf numFmtId="4" fontId="8" fillId="0" borderId="15" xfId="0" applyNumberFormat="1" applyFont="1" applyBorder="1" applyAlignment="1">
      <alignment horizontal="center" vertical="center"/>
    </xf>
    <xf numFmtId="4" fontId="8" fillId="0" borderId="15" xfId="0" applyNumberFormat="1" applyFont="1" applyBorder="1" applyAlignment="1">
      <alignment horizontal="center" wrapText="1"/>
    </xf>
    <xf numFmtId="0" fontId="9" fillId="0" borderId="15" xfId="0" quotePrefix="1" applyFont="1" applyBorder="1" applyAlignment="1">
      <alignment horizontal="left" vertical="center" wrapText="1"/>
    </xf>
    <xf numFmtId="0" fontId="9" fillId="0" borderId="15" xfId="0" applyFont="1" applyBorder="1" applyAlignment="1">
      <alignment vertical="center" wrapText="1"/>
    </xf>
    <xf numFmtId="0" fontId="9" fillId="0" borderId="15" xfId="0" quotePrefix="1" applyFont="1" applyBorder="1" applyAlignment="1">
      <alignment horizontal="center" vertical="center" wrapText="1"/>
    </xf>
    <xf numFmtId="1" fontId="3" fillId="0" borderId="5" xfId="0" applyNumberFormat="1" applyFont="1" applyBorder="1" applyAlignment="1">
      <alignment horizontal="center" vertical="center"/>
    </xf>
    <xf numFmtId="0" fontId="9" fillId="0" borderId="16" xfId="0" applyFont="1" applyBorder="1" applyAlignment="1">
      <alignment horizontal="center" wrapText="1"/>
    </xf>
    <xf numFmtId="0" fontId="7" fillId="0" borderId="20" xfId="0" applyFont="1" applyBorder="1" applyAlignment="1">
      <alignment horizontal="left"/>
    </xf>
    <xf numFmtId="1" fontId="7" fillId="0" borderId="20" xfId="0" applyNumberFormat="1" applyFont="1" applyBorder="1" applyAlignment="1">
      <alignment horizontal="left"/>
    </xf>
    <xf numFmtId="169" fontId="7" fillId="0" borderId="20" xfId="0" applyNumberFormat="1" applyFont="1" applyBorder="1"/>
    <xf numFmtId="0" fontId="23" fillId="0" borderId="15" xfId="0" applyFont="1" applyBorder="1" applyAlignment="1">
      <alignment horizontal="center" wrapText="1"/>
    </xf>
    <xf numFmtId="0" fontId="14" fillId="0" borderId="15" xfId="0" quotePrefix="1" applyFont="1" applyBorder="1" applyAlignment="1">
      <alignment horizontal="left" wrapText="1"/>
    </xf>
    <xf numFmtId="0" fontId="23" fillId="0" borderId="15" xfId="0" applyFont="1" applyBorder="1" applyAlignment="1">
      <alignment horizontal="center" vertical="top" wrapText="1"/>
    </xf>
    <xf numFmtId="0" fontId="7" fillId="0" borderId="15" xfId="0" applyFont="1" applyBorder="1" applyAlignment="1">
      <alignment horizontal="left"/>
    </xf>
    <xf numFmtId="1" fontId="7" fillId="0" borderId="15" xfId="0" applyNumberFormat="1" applyFont="1" applyBorder="1" applyAlignment="1">
      <alignment horizontal="left"/>
    </xf>
    <xf numFmtId="169" fontId="7" fillId="0" borderId="15" xfId="0" applyNumberFormat="1" applyFont="1" applyBorder="1"/>
    <xf numFmtId="0" fontId="31" fillId="5" borderId="0" xfId="0" applyFont="1" applyFill="1"/>
    <xf numFmtId="0" fontId="5" fillId="0" borderId="3" xfId="0" applyFont="1" applyBorder="1"/>
    <xf numFmtId="0" fontId="5" fillId="0" borderId="6" xfId="0" applyFont="1" applyBorder="1" applyAlignment="1">
      <alignment horizontal="center"/>
    </xf>
    <xf numFmtId="1" fontId="5" fillId="0" borderId="6" xfId="0" applyNumberFormat="1" applyFont="1" applyBorder="1" applyAlignment="1">
      <alignment horizontal="center"/>
    </xf>
    <xf numFmtId="169" fontId="5" fillId="0" borderId="6" xfId="0" applyNumberFormat="1" applyFont="1" applyBorder="1" applyAlignment="1">
      <alignment horizontal="right"/>
    </xf>
    <xf numFmtId="0" fontId="6" fillId="0" borderId="16" xfId="0" applyFont="1" applyBorder="1"/>
    <xf numFmtId="169" fontId="8" fillId="0" borderId="15" xfId="1" applyNumberFormat="1" applyFont="1" applyBorder="1" applyAlignment="1" applyProtection="1">
      <alignment horizontal="center"/>
    </xf>
    <xf numFmtId="0" fontId="32" fillId="0" borderId="16" xfId="0" applyFont="1" applyBorder="1"/>
    <xf numFmtId="169" fontId="5" fillId="0" borderId="6" xfId="0" applyNumberFormat="1" applyFont="1" applyBorder="1" applyAlignment="1">
      <alignment horizontal="center"/>
    </xf>
    <xf numFmtId="169" fontId="5" fillId="0" borderId="6" xfId="0" applyNumberFormat="1" applyFont="1" applyBorder="1"/>
    <xf numFmtId="0" fontId="23" fillId="0" borderId="7" xfId="0" applyFont="1" applyBorder="1"/>
    <xf numFmtId="0" fontId="5" fillId="0" borderId="7" xfId="0" applyFont="1" applyBorder="1" applyAlignment="1">
      <alignment horizontal="center"/>
    </xf>
    <xf numFmtId="1" fontId="5" fillId="0" borderId="7" xfId="0" applyNumberFormat="1" applyFont="1" applyBorder="1" applyAlignment="1">
      <alignment horizontal="center"/>
    </xf>
    <xf numFmtId="169" fontId="5" fillId="0" borderId="7" xfId="0" applyNumberFormat="1" applyFont="1" applyBorder="1" applyAlignment="1">
      <alignment horizontal="center"/>
    </xf>
    <xf numFmtId="169" fontId="5" fillId="0" borderId="7" xfId="0" applyNumberFormat="1" applyFont="1" applyBorder="1"/>
    <xf numFmtId="1" fontId="4" fillId="0" borderId="17" xfId="0" applyNumberFormat="1" applyFont="1" applyBorder="1"/>
    <xf numFmtId="0" fontId="7" fillId="0" borderId="16" xfId="0" quotePrefix="1" applyFont="1" applyBorder="1"/>
    <xf numFmtId="0" fontId="5" fillId="0" borderId="16" xfId="0" quotePrefix="1" applyFont="1" applyBorder="1" applyAlignment="1">
      <alignment horizontal="center"/>
    </xf>
    <xf numFmtId="0" fontId="8" fillId="0" borderId="16" xfId="0" quotePrefix="1" applyFont="1" applyBorder="1"/>
    <xf numFmtId="0" fontId="9" fillId="0" borderId="16" xfId="0" quotePrefix="1" applyFont="1" applyBorder="1" applyAlignment="1">
      <alignment horizontal="center"/>
    </xf>
    <xf numFmtId="0" fontId="5" fillId="0" borderId="16" xfId="0" quotePrefix="1" applyFont="1" applyBorder="1"/>
    <xf numFmtId="0" fontId="5" fillId="0" borderId="22" xfId="0" applyFont="1" applyBorder="1" applyAlignment="1">
      <alignment horizontal="center"/>
    </xf>
    <xf numFmtId="1" fontId="5" fillId="0" borderId="3" xfId="0" applyNumberFormat="1" applyFont="1" applyBorder="1" applyAlignment="1">
      <alignment horizontal="center"/>
    </xf>
    <xf numFmtId="0" fontId="5" fillId="0" borderId="16" xfId="0" applyFont="1" applyBorder="1" applyAlignment="1">
      <alignment horizontal="center" vertical="top"/>
    </xf>
    <xf numFmtId="2" fontId="5" fillId="0" borderId="15" xfId="0" applyNumberFormat="1" applyFont="1" applyBorder="1" applyAlignment="1">
      <alignment horizontal="center" vertical="top"/>
    </xf>
    <xf numFmtId="169" fontId="5" fillId="0" borderId="15" xfId="0" applyNumberFormat="1" applyFont="1" applyBorder="1" applyAlignment="1">
      <alignment horizontal="center" vertical="top"/>
    </xf>
    <xf numFmtId="0" fontId="5" fillId="0" borderId="15" xfId="0" applyFont="1" applyBorder="1" applyAlignment="1">
      <alignment horizontal="center" vertical="center" wrapText="1"/>
    </xf>
    <xf numFmtId="0" fontId="5" fillId="0" borderId="15" xfId="0" applyFont="1" applyBorder="1" applyAlignment="1">
      <alignment horizontal="center" vertical="top" wrapText="1"/>
    </xf>
    <xf numFmtId="169" fontId="5" fillId="0" borderId="15" xfId="0" applyNumberFormat="1" applyFont="1" applyBorder="1" applyAlignment="1">
      <alignment vertical="top"/>
    </xf>
    <xf numFmtId="0" fontId="8" fillId="0" borderId="17" xfId="0" applyFont="1" applyBorder="1"/>
    <xf numFmtId="0" fontId="8" fillId="0" borderId="18" xfId="0" applyFont="1" applyBorder="1"/>
    <xf numFmtId="2" fontId="5" fillId="0" borderId="6" xfId="0" applyNumberFormat="1" applyFont="1" applyBorder="1" applyAlignment="1">
      <alignment horizontal="center"/>
    </xf>
    <xf numFmtId="0" fontId="9" fillId="0" borderId="3" xfId="0" applyFont="1" applyBorder="1"/>
    <xf numFmtId="0" fontId="8" fillId="0" borderId="3" xfId="0" applyFont="1" applyBorder="1"/>
    <xf numFmtId="0" fontId="8" fillId="0" borderId="7" xfId="0" applyFont="1" applyBorder="1" applyAlignment="1">
      <alignment horizontal="center"/>
    </xf>
    <xf numFmtId="2" fontId="8" fillId="0" borderId="7" xfId="0" applyNumberFormat="1" applyFont="1" applyBorder="1" applyAlignment="1">
      <alignment horizontal="center"/>
    </xf>
    <xf numFmtId="169" fontId="8" fillId="0" borderId="7" xfId="0" applyNumberFormat="1" applyFont="1" applyBorder="1" applyAlignment="1">
      <alignment horizontal="center"/>
    </xf>
    <xf numFmtId="169" fontId="8" fillId="0" borderId="7" xfId="0" applyNumberFormat="1" applyFont="1" applyBorder="1"/>
    <xf numFmtId="0" fontId="6" fillId="0" borderId="3" xfId="0" applyFont="1" applyBorder="1"/>
    <xf numFmtId="2" fontId="5" fillId="0" borderId="7" xfId="0" applyNumberFormat="1" applyFont="1" applyBorder="1" applyAlignment="1">
      <alignment horizontal="center"/>
    </xf>
    <xf numFmtId="0" fontId="6" fillId="0" borderId="7" xfId="0" applyFont="1" applyBorder="1" applyAlignment="1">
      <alignment horizontal="center"/>
    </xf>
    <xf numFmtId="2" fontId="6" fillId="0" borderId="7" xfId="0" applyNumberFormat="1" applyFont="1" applyBorder="1" applyAlignment="1">
      <alignment horizontal="center"/>
    </xf>
    <xf numFmtId="169" fontId="6" fillId="0" borderId="7" xfId="0" applyNumberFormat="1" applyFont="1" applyBorder="1" applyAlignment="1">
      <alignment horizontal="center"/>
    </xf>
    <xf numFmtId="169" fontId="6" fillId="0" borderId="7" xfId="0" applyNumberFormat="1" applyFont="1" applyBorder="1"/>
    <xf numFmtId="169" fontId="8" fillId="0" borderId="7" xfId="0" applyNumberFormat="1" applyFont="1" applyBorder="1" applyAlignment="1">
      <alignment horizontal="right"/>
    </xf>
    <xf numFmtId="169" fontId="5" fillId="0" borderId="7" xfId="0" applyNumberFormat="1" applyFont="1" applyBorder="1" applyAlignment="1">
      <alignment horizontal="right"/>
    </xf>
    <xf numFmtId="0" fontId="7" fillId="0" borderId="3" xfId="0" applyFont="1" applyBorder="1"/>
    <xf numFmtId="1" fontId="8" fillId="0" borderId="7" xfId="0" applyNumberFormat="1" applyFont="1" applyBorder="1" applyAlignment="1">
      <alignment horizontal="center"/>
    </xf>
    <xf numFmtId="1" fontId="6" fillId="0" borderId="7" xfId="0" applyNumberFormat="1" applyFont="1" applyBorder="1" applyAlignment="1">
      <alignment horizontal="center"/>
    </xf>
    <xf numFmtId="0" fontId="6" fillId="0" borderId="16" xfId="0" applyFont="1" applyBorder="1" applyAlignment="1">
      <alignment horizontal="left" wrapText="1"/>
    </xf>
    <xf numFmtId="0" fontId="11" fillId="0" borderId="16" xfId="0" applyFont="1" applyBorder="1" applyAlignment="1">
      <alignment horizontal="left" wrapText="1"/>
    </xf>
    <xf numFmtId="0" fontId="6" fillId="0" borderId="16" xfId="0" applyFont="1" applyBorder="1" applyAlignment="1">
      <alignment horizontal="left"/>
    </xf>
    <xf numFmtId="0" fontId="6" fillId="0" borderId="23" xfId="0" applyFont="1" applyBorder="1" applyAlignment="1">
      <alignment horizontal="left" wrapText="1"/>
    </xf>
    <xf numFmtId="0" fontId="7" fillId="0" borderId="16" xfId="0" applyFont="1" applyBorder="1" applyAlignment="1">
      <alignment horizontal="left" wrapText="1"/>
    </xf>
    <xf numFmtId="0" fontId="5" fillId="0" borderId="16" xfId="0" applyFont="1" applyBorder="1" applyAlignment="1">
      <alignment vertical="center"/>
    </xf>
    <xf numFmtId="0" fontId="5" fillId="0" borderId="16" xfId="0" applyFont="1" applyBorder="1" applyAlignment="1">
      <alignment horizontal="center" vertical="center"/>
    </xf>
    <xf numFmtId="0" fontId="5" fillId="0" borderId="15" xfId="0" applyFont="1" applyBorder="1" applyAlignment="1">
      <alignment horizontal="center" vertical="center"/>
    </xf>
    <xf numFmtId="0" fontId="4" fillId="0" borderId="0" xfId="0" applyFont="1" applyAlignment="1">
      <alignment vertical="center"/>
    </xf>
    <xf numFmtId="0" fontId="10" fillId="0" borderId="15" xfId="0" applyFont="1" applyBorder="1" applyAlignment="1">
      <alignment horizontal="center" wrapText="1"/>
    </xf>
    <xf numFmtId="0" fontId="5" fillId="0" borderId="32" xfId="0" applyFont="1" applyBorder="1"/>
    <xf numFmtId="0" fontId="5" fillId="0" borderId="31" xfId="0" applyFont="1" applyBorder="1" applyAlignment="1">
      <alignment horizontal="center"/>
    </xf>
    <xf numFmtId="2" fontId="5" fillId="0" borderId="31" xfId="0" applyNumberFormat="1" applyFont="1" applyBorder="1" applyAlignment="1">
      <alignment horizontal="center"/>
    </xf>
    <xf numFmtId="169" fontId="5" fillId="0" borderId="31" xfId="0" applyNumberFormat="1" applyFont="1" applyBorder="1" applyAlignment="1">
      <alignment horizontal="center"/>
    </xf>
    <xf numFmtId="169" fontId="5" fillId="0" borderId="31" xfId="0" applyNumberFormat="1" applyFont="1" applyBorder="1"/>
    <xf numFmtId="0" fontId="10" fillId="0" borderId="15" xfId="0" quotePrefix="1" applyFont="1" applyBorder="1" applyAlignment="1">
      <alignment horizontal="center" wrapText="1"/>
    </xf>
    <xf numFmtId="0" fontId="10" fillId="0" borderId="15" xfId="0" quotePrefix="1" applyFont="1" applyBorder="1" applyAlignment="1">
      <alignment horizontal="left" wrapText="1"/>
    </xf>
    <xf numFmtId="10" fontId="23" fillId="0" borderId="0" xfId="0" applyNumberFormat="1" applyFont="1"/>
    <xf numFmtId="0" fontId="7" fillId="0" borderId="22" xfId="0" applyFont="1" applyBorder="1"/>
    <xf numFmtId="0" fontId="10" fillId="0" borderId="20" xfId="0" quotePrefix="1" applyFont="1" applyBorder="1" applyAlignment="1">
      <alignment horizontal="left" vertical="center" wrapText="1"/>
    </xf>
    <xf numFmtId="0" fontId="10" fillId="0" borderId="16" xfId="0" applyFont="1" applyBorder="1" applyAlignment="1">
      <alignment horizontal="center" wrapText="1"/>
    </xf>
    <xf numFmtId="0" fontId="10" fillId="0" borderId="16" xfId="0" quotePrefix="1" applyFont="1" applyBorder="1" applyAlignment="1">
      <alignment horizontal="center" wrapText="1"/>
    </xf>
    <xf numFmtId="0" fontId="7" fillId="0" borderId="16" xfId="0" applyFont="1" applyBorder="1" applyAlignment="1">
      <alignment vertical="center"/>
    </xf>
    <xf numFmtId="0" fontId="9" fillId="0" borderId="16" xfId="0" applyFont="1" applyBorder="1" applyAlignment="1">
      <alignment vertical="center"/>
    </xf>
    <xf numFmtId="172" fontId="5" fillId="0" borderId="15" xfId="0" applyNumberFormat="1" applyFont="1" applyBorder="1" applyAlignment="1">
      <alignment horizontal="center" vertical="center"/>
    </xf>
    <xf numFmtId="2" fontId="27" fillId="0" borderId="0" xfId="0" applyNumberFormat="1" applyFont="1"/>
    <xf numFmtId="0" fontId="8" fillId="0" borderId="35" xfId="0" applyFont="1" applyBorder="1" applyAlignment="1">
      <alignment horizontal="center" vertical="top"/>
    </xf>
    <xf numFmtId="0" fontId="6" fillId="0" borderId="37" xfId="0" applyFont="1" applyBorder="1"/>
    <xf numFmtId="3" fontId="8" fillId="0" borderId="37" xfId="0" applyNumberFormat="1" applyFont="1" applyBorder="1" applyAlignment="1">
      <alignment horizontal="center"/>
    </xf>
    <xf numFmtId="0" fontId="8" fillId="0" borderId="37" xfId="0" applyFont="1" applyBorder="1" applyAlignment="1">
      <alignment horizontal="center"/>
    </xf>
    <xf numFmtId="0" fontId="8" fillId="0" borderId="37" xfId="0" applyFont="1" applyBorder="1" applyAlignment="1">
      <alignment horizontal="right"/>
    </xf>
    <xf numFmtId="0" fontId="11" fillId="0" borderId="37" xfId="0" applyFont="1" applyBorder="1"/>
    <xf numFmtId="0" fontId="11" fillId="0" borderId="35" xfId="0" applyFont="1" applyBorder="1" applyAlignment="1">
      <alignment horizontal="center" vertical="top"/>
    </xf>
    <xf numFmtId="1" fontId="11" fillId="0" borderId="37" xfId="0" applyNumberFormat="1" applyFont="1" applyBorder="1" applyAlignment="1">
      <alignment horizontal="center"/>
    </xf>
    <xf numFmtId="0" fontId="11" fillId="0" borderId="37" xfId="0" applyFont="1" applyBorder="1" applyAlignment="1">
      <alignment horizontal="center"/>
    </xf>
    <xf numFmtId="0" fontId="0" fillId="3" borderId="0" xfId="0" applyFill="1"/>
    <xf numFmtId="169" fontId="8" fillId="0" borderId="18" xfId="0" applyNumberFormat="1" applyFont="1" applyBorder="1"/>
    <xf numFmtId="0" fontId="0" fillId="0" borderId="17" xfId="0" applyBorder="1"/>
    <xf numFmtId="0" fontId="0" fillId="0" borderId="15" xfId="0" applyBorder="1"/>
    <xf numFmtId="0" fontId="11" fillId="0" borderId="18" xfId="0" applyFont="1" applyBorder="1" applyAlignment="1">
      <alignment vertical="center"/>
    </xf>
    <xf numFmtId="3" fontId="8" fillId="0" borderId="18" xfId="0" applyNumberFormat="1" applyFont="1" applyBorder="1" applyAlignment="1">
      <alignment horizontal="center" vertical="center"/>
    </xf>
    <xf numFmtId="0" fontId="10" fillId="0" borderId="0" xfId="2" applyFont="1"/>
    <xf numFmtId="0" fontId="14" fillId="0" borderId="5" xfId="2" applyFont="1" applyBorder="1" applyAlignment="1">
      <alignment horizontal="center" vertical="center"/>
    </xf>
    <xf numFmtId="0" fontId="14" fillId="0" borderId="5" xfId="2" applyFont="1" applyBorder="1" applyAlignment="1">
      <alignment horizontal="right" vertical="center"/>
    </xf>
    <xf numFmtId="0" fontId="4" fillId="0" borderId="0" xfId="2" applyFont="1"/>
    <xf numFmtId="0" fontId="8" fillId="0" borderId="31" xfId="0" applyFont="1" applyBorder="1" applyAlignment="1">
      <alignment horizontal="center"/>
    </xf>
    <xf numFmtId="0" fontId="23" fillId="0" borderId="15" xfId="0" applyFont="1" applyBorder="1" applyAlignment="1">
      <alignment horizontal="right"/>
    </xf>
    <xf numFmtId="1" fontId="8" fillId="0" borderId="15" xfId="0" applyNumberFormat="1" applyFont="1" applyBorder="1" applyAlignment="1">
      <alignment horizontal="center" vertical="top"/>
    </xf>
    <xf numFmtId="4" fontId="5" fillId="0" borderId="15" xfId="0" applyNumberFormat="1" applyFont="1" applyBorder="1" applyAlignment="1">
      <alignment horizontal="center"/>
    </xf>
    <xf numFmtId="0" fontId="3" fillId="0" borderId="0" xfId="2" applyFont="1"/>
    <xf numFmtId="0" fontId="4" fillId="0" borderId="0" xfId="23" applyFont="1"/>
    <xf numFmtId="0" fontId="3" fillId="0" borderId="5" xfId="23" applyFont="1" applyBorder="1" applyAlignment="1">
      <alignment horizontal="center" vertical="center"/>
    </xf>
    <xf numFmtId="0" fontId="3" fillId="0" borderId="5" xfId="23" applyFont="1" applyBorder="1" applyAlignment="1">
      <alignment horizontal="right" vertical="center"/>
    </xf>
    <xf numFmtId="0" fontId="5" fillId="0" borderId="22" xfId="23" applyFont="1" applyBorder="1"/>
    <xf numFmtId="0" fontId="5" fillId="0" borderId="20" xfId="23" applyFont="1" applyBorder="1" applyAlignment="1">
      <alignment horizontal="center"/>
    </xf>
    <xf numFmtId="2" fontId="5" fillId="0" borderId="20" xfId="23" applyNumberFormat="1" applyFont="1" applyBorder="1" applyAlignment="1">
      <alignment horizontal="center"/>
    </xf>
    <xf numFmtId="169" fontId="5" fillId="0" borderId="20" xfId="23" applyNumberFormat="1" applyFont="1" applyBorder="1" applyAlignment="1">
      <alignment horizontal="center"/>
    </xf>
    <xf numFmtId="169" fontId="5" fillId="0" borderId="20" xfId="23" applyNumberFormat="1" applyFont="1" applyBorder="1"/>
    <xf numFmtId="0" fontId="9" fillId="0" borderId="15" xfId="23" applyFont="1" applyBorder="1" applyAlignment="1">
      <alignment horizontal="left"/>
    </xf>
    <xf numFmtId="0" fontId="36" fillId="0" borderId="15" xfId="23" applyFont="1" applyBorder="1" applyAlignment="1">
      <alignment horizontal="center"/>
    </xf>
    <xf numFmtId="0" fontId="8" fillId="0" borderId="15" xfId="23" applyFont="1" applyBorder="1" applyAlignment="1">
      <alignment horizontal="center"/>
    </xf>
    <xf numFmtId="2" fontId="8" fillId="0" borderId="15" xfId="23" applyNumberFormat="1" applyFont="1" applyBorder="1" applyAlignment="1">
      <alignment horizontal="center"/>
    </xf>
    <xf numFmtId="169" fontId="8" fillId="0" borderId="15" xfId="23" applyNumberFormat="1" applyFont="1" applyBorder="1" applyAlignment="1">
      <alignment horizontal="center"/>
    </xf>
    <xf numFmtId="169" fontId="8" fillId="0" borderId="15" xfId="23" applyNumberFormat="1" applyFont="1" applyBorder="1"/>
    <xf numFmtId="0" fontId="5" fillId="0" borderId="16" xfId="23" applyFont="1" applyBorder="1"/>
    <xf numFmtId="0" fontId="5" fillId="0" borderId="16" xfId="23" applyFont="1" applyBorder="1" applyAlignment="1">
      <alignment horizontal="center"/>
    </xf>
    <xf numFmtId="0" fontId="5" fillId="0" borderId="15" xfId="23" applyFont="1" applyBorder="1" applyAlignment="1">
      <alignment horizontal="center"/>
    </xf>
    <xf numFmtId="2" fontId="5" fillId="0" borderId="15" xfId="23" applyNumberFormat="1" applyFont="1" applyBorder="1" applyAlignment="1">
      <alignment horizontal="center"/>
    </xf>
    <xf numFmtId="169" fontId="5" fillId="0" borderId="15" xfId="23" applyNumberFormat="1" applyFont="1" applyBorder="1" applyAlignment="1">
      <alignment horizontal="center"/>
    </xf>
    <xf numFmtId="169" fontId="5" fillId="0" borderId="15" xfId="23" applyNumberFormat="1" applyFont="1" applyBorder="1"/>
    <xf numFmtId="0" fontId="11" fillId="0" borderId="15" xfId="23" applyFont="1" applyBorder="1" applyAlignment="1">
      <alignment horizontal="center"/>
    </xf>
    <xf numFmtId="169" fontId="8" fillId="3" borderId="15" xfId="23" applyNumberFormat="1" applyFont="1" applyFill="1" applyBorder="1" applyAlignment="1">
      <alignment horizontal="center"/>
    </xf>
    <xf numFmtId="0" fontId="35" fillId="0" borderId="15" xfId="23" applyFont="1" applyBorder="1" applyAlignment="1">
      <alignment horizontal="left"/>
    </xf>
    <xf numFmtId="0" fontId="8" fillId="0" borderId="15" xfId="23" applyFont="1" applyBorder="1" applyAlignment="1">
      <alignment horizontal="center" wrapText="1"/>
    </xf>
    <xf numFmtId="1" fontId="8" fillId="0" borderId="15" xfId="23" applyNumberFormat="1" applyFont="1" applyBorder="1" applyAlignment="1">
      <alignment horizontal="center"/>
    </xf>
    <xf numFmtId="0" fontId="5" fillId="0" borderId="23" xfId="23" applyFont="1" applyBorder="1"/>
    <xf numFmtId="0" fontId="5" fillId="0" borderId="21" xfId="23" applyFont="1" applyBorder="1" applyAlignment="1">
      <alignment horizontal="center"/>
    </xf>
    <xf numFmtId="2" fontId="5" fillId="0" borderId="21" xfId="23" applyNumberFormat="1" applyFont="1" applyBorder="1" applyAlignment="1">
      <alignment horizontal="center"/>
    </xf>
    <xf numFmtId="169" fontId="5" fillId="0" borderId="21" xfId="23" applyNumberFormat="1" applyFont="1" applyBorder="1" applyAlignment="1">
      <alignment horizontal="center"/>
    </xf>
    <xf numFmtId="169" fontId="5" fillId="0" borderId="21" xfId="23" applyNumberFormat="1" applyFont="1" applyBorder="1"/>
    <xf numFmtId="0" fontId="4" fillId="0" borderId="17" xfId="23" applyFont="1" applyBorder="1"/>
    <xf numFmtId="0" fontId="9" fillId="0" borderId="15" xfId="3" applyFont="1" applyBorder="1" applyAlignment="1">
      <alignment horizontal="left"/>
    </xf>
    <xf numFmtId="0" fontId="8" fillId="0" borderId="15" xfId="3" applyFont="1" applyBorder="1" applyAlignment="1">
      <alignment horizontal="center"/>
    </xf>
    <xf numFmtId="0" fontId="8" fillId="0" borderId="15" xfId="3" applyFont="1" applyBorder="1" applyAlignment="1">
      <alignment horizontal="left"/>
    </xf>
    <xf numFmtId="0" fontId="11" fillId="0" borderId="15" xfId="23" applyFont="1" applyBorder="1" applyAlignment="1">
      <alignment horizontal="center" wrapText="1"/>
    </xf>
    <xf numFmtId="0" fontId="8" fillId="0" borderId="16" xfId="23" applyFont="1" applyBorder="1"/>
    <xf numFmtId="0" fontId="8" fillId="0" borderId="16" xfId="23" applyFont="1" applyBorder="1" applyAlignment="1">
      <alignment horizontal="center"/>
    </xf>
    <xf numFmtId="0" fontId="5" fillId="0" borderId="22" xfId="23" applyFont="1" applyBorder="1" applyAlignment="1">
      <alignment horizontal="center"/>
    </xf>
    <xf numFmtId="0" fontId="18" fillId="0" borderId="0" xfId="23" applyFont="1"/>
    <xf numFmtId="0" fontId="6" fillId="0" borderId="15" xfId="23" applyFont="1" applyBorder="1" applyAlignment="1">
      <alignment horizontal="center"/>
    </xf>
    <xf numFmtId="2" fontId="6" fillId="0" borderId="15" xfId="23" applyNumberFormat="1" applyFont="1" applyBorder="1" applyAlignment="1">
      <alignment horizontal="center"/>
    </xf>
    <xf numFmtId="169" fontId="6" fillId="0" borderId="15" xfId="23" applyNumberFormat="1" applyFont="1" applyBorder="1" applyAlignment="1">
      <alignment horizontal="center"/>
    </xf>
    <xf numFmtId="169" fontId="6" fillId="0" borderId="15" xfId="23" applyNumberFormat="1" applyFont="1" applyBorder="1"/>
    <xf numFmtId="169" fontId="5" fillId="0" borderId="20" xfId="23" applyNumberFormat="1" applyFont="1" applyBorder="1" applyAlignment="1">
      <alignment horizontal="right"/>
    </xf>
    <xf numFmtId="169" fontId="8" fillId="0" borderId="15" xfId="23" applyNumberFormat="1" applyFont="1" applyBorder="1" applyAlignment="1">
      <alignment horizontal="right"/>
    </xf>
    <xf numFmtId="0" fontId="18" fillId="0" borderId="15" xfId="24" applyFont="1" applyBorder="1"/>
    <xf numFmtId="0" fontId="6" fillId="0" borderId="16" xfId="23" applyFont="1" applyBorder="1" applyAlignment="1">
      <alignment horizontal="center"/>
    </xf>
    <xf numFmtId="169" fontId="6" fillId="0" borderId="15" xfId="23" applyNumberFormat="1" applyFont="1" applyBorder="1" applyAlignment="1">
      <alignment horizontal="right"/>
    </xf>
    <xf numFmtId="0" fontId="18" fillId="0" borderId="15" xfId="24" applyFont="1" applyBorder="1" applyAlignment="1">
      <alignment horizontal="left" vertical="center"/>
    </xf>
    <xf numFmtId="0" fontId="6" fillId="0" borderId="16" xfId="23" applyFont="1" applyBorder="1"/>
    <xf numFmtId="169" fontId="6" fillId="0" borderId="16" xfId="23" applyNumberFormat="1" applyFont="1" applyBorder="1" applyAlignment="1">
      <alignment horizontal="right"/>
    </xf>
    <xf numFmtId="169" fontId="5" fillId="0" borderId="15" xfId="23" applyNumberFormat="1" applyFont="1" applyBorder="1" applyAlignment="1">
      <alignment horizontal="right"/>
    </xf>
    <xf numFmtId="0" fontId="8" fillId="0" borderId="15" xfId="23" applyFont="1" applyBorder="1" applyAlignment="1">
      <alignment horizontal="left"/>
    </xf>
    <xf numFmtId="0" fontId="9" fillId="0" borderId="15" xfId="23" quotePrefix="1" applyFont="1" applyBorder="1" applyAlignment="1">
      <alignment horizontal="left" wrapText="1"/>
    </xf>
    <xf numFmtId="0" fontId="9" fillId="0" borderId="15" xfId="23" applyFont="1" applyBorder="1" applyAlignment="1">
      <alignment horizontal="left" wrapText="1"/>
    </xf>
    <xf numFmtId="0" fontId="8" fillId="0" borderId="15" xfId="23" quotePrefix="1" applyFont="1" applyBorder="1" applyAlignment="1">
      <alignment horizontal="center" wrapText="1"/>
    </xf>
    <xf numFmtId="0" fontId="8" fillId="0" borderId="15" xfId="23" applyFont="1" applyBorder="1" applyAlignment="1">
      <alignment horizontal="left" wrapText="1"/>
    </xf>
    <xf numFmtId="0" fontId="34" fillId="0" borderId="0" xfId="23" applyFont="1" applyAlignment="1">
      <alignment vertical="center"/>
    </xf>
    <xf numFmtId="0" fontId="8" fillId="0" borderId="15" xfId="23" applyFont="1" applyBorder="1" applyAlignment="1">
      <alignment horizontal="center" vertical="center" wrapText="1"/>
    </xf>
    <xf numFmtId="0" fontId="9" fillId="0" borderId="15" xfId="3" quotePrefix="1" applyFont="1" applyBorder="1" applyAlignment="1">
      <alignment horizontal="left" wrapText="1"/>
    </xf>
    <xf numFmtId="0" fontId="8" fillId="0" borderId="15" xfId="3" applyFont="1" applyBorder="1" applyAlignment="1">
      <alignment horizontal="center" wrapText="1"/>
    </xf>
    <xf numFmtId="0" fontId="9" fillId="0" borderId="15" xfId="3" applyFont="1" applyBorder="1" applyAlignment="1">
      <alignment horizontal="left" wrapText="1"/>
    </xf>
    <xf numFmtId="0" fontId="8" fillId="0" borderId="15" xfId="3" quotePrefix="1" applyFont="1" applyBorder="1" applyAlignment="1">
      <alignment horizontal="center" wrapText="1"/>
    </xf>
    <xf numFmtId="0" fontId="8" fillId="0" borderId="15" xfId="23" applyFont="1" applyBorder="1" applyAlignment="1">
      <alignment horizontal="center" vertical="center"/>
    </xf>
    <xf numFmtId="2" fontId="8" fillId="0" borderId="15" xfId="23" applyNumberFormat="1" applyFont="1" applyBorder="1" applyAlignment="1">
      <alignment horizontal="center" vertical="center"/>
    </xf>
    <xf numFmtId="169" fontId="8" fillId="0" borderId="15" xfId="23" applyNumberFormat="1" applyFont="1" applyBorder="1" applyAlignment="1">
      <alignment vertical="center"/>
    </xf>
    <xf numFmtId="4" fontId="8" fillId="0" borderId="15" xfId="23" applyNumberFormat="1" applyFont="1" applyBorder="1" applyAlignment="1">
      <alignment horizontal="center"/>
    </xf>
    <xf numFmtId="4" fontId="5" fillId="0" borderId="15" xfId="23" applyNumberFormat="1" applyFont="1" applyBorder="1" applyAlignment="1">
      <alignment horizontal="center"/>
    </xf>
    <xf numFmtId="169" fontId="8" fillId="3" borderId="15" xfId="23" applyNumberFormat="1" applyFont="1" applyFill="1" applyBorder="1" applyAlignment="1" applyProtection="1">
      <alignment horizontal="center" vertical="center"/>
      <protection locked="0"/>
    </xf>
    <xf numFmtId="0" fontId="8" fillId="0" borderId="16" xfId="23" applyFont="1" applyBorder="1" applyAlignment="1">
      <alignment horizontal="center" vertical="center"/>
    </xf>
    <xf numFmtId="1" fontId="8" fillId="0" borderId="15" xfId="23" applyNumberFormat="1" applyFont="1" applyBorder="1" applyAlignment="1">
      <alignment horizontal="center" vertical="center"/>
    </xf>
    <xf numFmtId="0" fontId="5" fillId="0" borderId="0" xfId="0" applyFont="1"/>
    <xf numFmtId="0" fontId="7" fillId="0" borderId="12" xfId="0" applyFont="1" applyBorder="1" applyAlignment="1">
      <alignment horizontal="left" vertical="center"/>
    </xf>
    <xf numFmtId="0" fontId="7" fillId="0" borderId="5" xfId="0" applyFont="1" applyBorder="1" applyAlignment="1">
      <alignment horizontal="center" vertical="center"/>
    </xf>
    <xf numFmtId="1" fontId="7" fillId="0" borderId="5" xfId="0" applyNumberFormat="1" applyFont="1" applyBorder="1" applyAlignment="1">
      <alignment horizontal="center" vertical="center"/>
    </xf>
    <xf numFmtId="0" fontId="7" fillId="0" borderId="5" xfId="0" applyFont="1" applyBorder="1" applyAlignment="1">
      <alignment horizontal="right" vertical="center"/>
    </xf>
    <xf numFmtId="0" fontId="7" fillId="0" borderId="28" xfId="0" applyFont="1" applyBorder="1"/>
    <xf numFmtId="49" fontId="12" fillId="0" borderId="29" xfId="0" applyNumberFormat="1" applyFont="1" applyBorder="1" applyAlignment="1">
      <alignment wrapText="1"/>
    </xf>
    <xf numFmtId="0" fontId="12" fillId="0" borderId="20" xfId="0" applyFont="1" applyBorder="1" applyAlignment="1">
      <alignment horizontal="left" wrapText="1"/>
    </xf>
    <xf numFmtId="1" fontId="5" fillId="0" borderId="20" xfId="0" applyNumberFormat="1" applyFont="1" applyBorder="1" applyAlignment="1">
      <alignment horizontal="center"/>
    </xf>
    <xf numFmtId="49" fontId="5" fillId="0" borderId="16" xfId="0" applyNumberFormat="1" applyFont="1" applyBorder="1"/>
    <xf numFmtId="0" fontId="12" fillId="0" borderId="15" xfId="0" applyFont="1" applyBorder="1" applyAlignment="1">
      <alignment horizontal="left" wrapText="1"/>
    </xf>
    <xf numFmtId="0" fontId="5" fillId="0" borderId="16" xfId="0" applyFont="1" applyBorder="1" applyAlignment="1">
      <alignment horizontal="left" wrapText="1"/>
    </xf>
    <xf numFmtId="0" fontId="11" fillId="0" borderId="15" xfId="0" applyFont="1" applyBorder="1" applyAlignment="1">
      <alignment horizontal="left" wrapText="1"/>
    </xf>
    <xf numFmtId="0" fontId="6" fillId="0" borderId="0" xfId="0" applyFont="1"/>
    <xf numFmtId="49" fontId="11" fillId="0" borderId="16" xfId="0" applyNumberFormat="1" applyFont="1" applyBorder="1"/>
    <xf numFmtId="49" fontId="8" fillId="0" borderId="16" xfId="0" applyNumberFormat="1" applyFont="1" applyBorder="1"/>
    <xf numFmtId="49" fontId="11" fillId="0" borderId="23" xfId="0" applyNumberFormat="1" applyFont="1" applyBorder="1"/>
    <xf numFmtId="49" fontId="5" fillId="0" borderId="22" xfId="0" applyNumberFormat="1" applyFont="1" applyBorder="1"/>
    <xf numFmtId="0" fontId="5" fillId="0" borderId="22" xfId="0" applyFont="1" applyBorder="1" applyAlignment="1">
      <alignment horizontal="left" wrapText="1"/>
    </xf>
    <xf numFmtId="0" fontId="5" fillId="3" borderId="0" xfId="0" applyFont="1" applyFill="1"/>
    <xf numFmtId="0" fontId="9" fillId="0" borderId="5" xfId="0" applyFont="1" applyBorder="1"/>
    <xf numFmtId="49" fontId="11" fillId="0" borderId="22" xfId="0" applyNumberFormat="1" applyFont="1" applyBorder="1"/>
    <xf numFmtId="0" fontId="12" fillId="0" borderId="22" xfId="0" applyFont="1" applyBorder="1" applyAlignment="1">
      <alignment horizontal="left" wrapText="1"/>
    </xf>
    <xf numFmtId="1" fontId="8" fillId="0" borderId="20" xfId="0" applyNumberFormat="1" applyFont="1" applyBorder="1" applyAlignment="1">
      <alignment horizontal="center"/>
    </xf>
    <xf numFmtId="169" fontId="8" fillId="0" borderId="20" xfId="0" applyNumberFormat="1" applyFont="1" applyBorder="1" applyAlignment="1">
      <alignment horizontal="center"/>
    </xf>
    <xf numFmtId="169" fontId="8" fillId="0" borderId="20" xfId="0" applyNumberFormat="1" applyFont="1" applyBorder="1"/>
    <xf numFmtId="0" fontId="11" fillId="0" borderId="15" xfId="0" applyFont="1" applyBorder="1" applyAlignment="1">
      <alignment horizontal="center"/>
    </xf>
    <xf numFmtId="49" fontId="11" fillId="0" borderId="16" xfId="0" applyNumberFormat="1" applyFont="1" applyBorder="1" applyAlignment="1">
      <alignment horizontal="left"/>
    </xf>
    <xf numFmtId="0" fontId="12" fillId="0" borderId="16" xfId="0" applyFont="1" applyBorder="1" applyAlignment="1">
      <alignment horizontal="left" wrapText="1"/>
    </xf>
    <xf numFmtId="0" fontId="12" fillId="0" borderId="15" xfId="0" applyFont="1" applyBorder="1" applyAlignment="1">
      <alignment wrapText="1"/>
    </xf>
    <xf numFmtId="49" fontId="5" fillId="0" borderId="16" xfId="0" applyNumberFormat="1" applyFont="1" applyBorder="1" applyAlignment="1">
      <alignment horizontal="left"/>
    </xf>
    <xf numFmtId="0" fontId="11" fillId="0" borderId="16" xfId="0" applyFont="1" applyBorder="1" applyAlignment="1">
      <alignment horizontal="left"/>
    </xf>
    <xf numFmtId="49" fontId="6" fillId="0" borderId="16" xfId="0" applyNumberFormat="1" applyFont="1" applyBorder="1" applyAlignment="1">
      <alignment horizontal="left"/>
    </xf>
    <xf numFmtId="0" fontId="5" fillId="0" borderId="35" xfId="0" applyFont="1" applyBorder="1"/>
    <xf numFmtId="49" fontId="5" fillId="0" borderId="35" xfId="0" applyNumberFormat="1" applyFont="1" applyBorder="1"/>
    <xf numFmtId="0" fontId="5" fillId="0" borderId="35" xfId="0" applyFont="1" applyBorder="1" applyAlignment="1">
      <alignment horizontal="left" wrapText="1"/>
    </xf>
    <xf numFmtId="0" fontId="5" fillId="0" borderId="38" xfId="0" applyFont="1" applyBorder="1" applyAlignment="1">
      <alignment horizontal="center"/>
    </xf>
    <xf numFmtId="169" fontId="5" fillId="0" borderId="38" xfId="0" applyNumberFormat="1" applyFont="1" applyBorder="1" applyAlignment="1">
      <alignment horizontal="center"/>
    </xf>
    <xf numFmtId="169" fontId="5" fillId="0" borderId="38" xfId="0" applyNumberFormat="1" applyFont="1" applyBorder="1"/>
    <xf numFmtId="165" fontId="11" fillId="0" borderId="15" xfId="0" applyNumberFormat="1" applyFont="1" applyBorder="1" applyAlignment="1">
      <alignment horizontal="center"/>
    </xf>
    <xf numFmtId="49" fontId="6" fillId="0" borderId="16" xfId="0" applyNumberFormat="1" applyFont="1" applyBorder="1"/>
    <xf numFmtId="49" fontId="8" fillId="0" borderId="22" xfId="0" applyNumberFormat="1" applyFont="1" applyBorder="1"/>
    <xf numFmtId="0" fontId="11" fillId="0" borderId="20" xfId="0" applyFont="1" applyBorder="1" applyAlignment="1">
      <alignment horizontal="center"/>
    </xf>
    <xf numFmtId="0" fontId="11" fillId="0" borderId="15" xfId="0" applyFont="1" applyBorder="1" applyAlignment="1">
      <alignment wrapText="1"/>
    </xf>
    <xf numFmtId="1" fontId="5" fillId="0" borderId="30" xfId="0" applyNumberFormat="1" applyFont="1" applyBorder="1" applyAlignment="1">
      <alignment horizontal="center"/>
    </xf>
    <xf numFmtId="0" fontId="11" fillId="0" borderId="16" xfId="0" applyFont="1" applyBorder="1" applyAlignment="1">
      <alignment wrapText="1"/>
    </xf>
    <xf numFmtId="0" fontId="12" fillId="0" borderId="20" xfId="0" applyFont="1" applyBorder="1" applyAlignment="1">
      <alignment wrapText="1"/>
    </xf>
    <xf numFmtId="0" fontId="11" fillId="0" borderId="22" xfId="0" applyFont="1" applyBorder="1" applyAlignment="1">
      <alignment horizontal="left" wrapText="1"/>
    </xf>
    <xf numFmtId="49" fontId="5" fillId="0" borderId="0" xfId="0" applyNumberFormat="1" applyFont="1"/>
    <xf numFmtId="1" fontId="5" fillId="0" borderId="0" xfId="0" applyNumberFormat="1" applyFont="1"/>
    <xf numFmtId="3" fontId="5" fillId="0" borderId="15" xfId="0" applyNumberFormat="1" applyFont="1" applyBorder="1" applyAlignment="1">
      <alignment horizontal="center"/>
    </xf>
    <xf numFmtId="3" fontId="11" fillId="0" borderId="15" xfId="0" applyNumberFormat="1" applyFont="1" applyBorder="1" applyAlignment="1">
      <alignment horizontal="center"/>
    </xf>
    <xf numFmtId="3" fontId="6" fillId="0" borderId="15" xfId="0" applyNumberFormat="1" applyFont="1" applyBorder="1" applyAlignment="1">
      <alignment horizontal="center"/>
    </xf>
    <xf numFmtId="3" fontId="5" fillId="0" borderId="38" xfId="0" applyNumberFormat="1" applyFont="1" applyBorder="1" applyAlignment="1">
      <alignment horizontal="center"/>
    </xf>
    <xf numFmtId="3" fontId="5" fillId="0" borderId="30" xfId="0" applyNumberFormat="1" applyFont="1" applyBorder="1" applyAlignment="1">
      <alignment horizontal="center"/>
    </xf>
    <xf numFmtId="0" fontId="5" fillId="0" borderId="5" xfId="0" applyFont="1" applyBorder="1"/>
    <xf numFmtId="0" fontId="5" fillId="0" borderId="5" xfId="0" applyFont="1" applyBorder="1" applyAlignment="1">
      <alignment horizontal="center"/>
    </xf>
    <xf numFmtId="169" fontId="5" fillId="0" borderId="5" xfId="0" applyNumberFormat="1" applyFont="1" applyBorder="1" applyAlignment="1">
      <alignment horizontal="right"/>
    </xf>
    <xf numFmtId="0" fontId="7" fillId="0" borderId="5" xfId="0" applyFont="1" applyBorder="1"/>
    <xf numFmtId="0" fontId="4" fillId="0" borderId="5" xfId="0" applyFont="1" applyBorder="1"/>
    <xf numFmtId="2" fontId="5" fillId="0" borderId="5" xfId="0" applyNumberFormat="1" applyFont="1" applyBorder="1" applyAlignment="1">
      <alignment horizontal="center"/>
    </xf>
    <xf numFmtId="169" fontId="5" fillId="0" borderId="5" xfId="0" applyNumberFormat="1" applyFont="1" applyBorder="1" applyAlignment="1">
      <alignment horizontal="center"/>
    </xf>
    <xf numFmtId="0" fontId="8" fillId="0" borderId="5" xfId="0" applyFont="1" applyBorder="1"/>
    <xf numFmtId="0" fontId="11" fillId="0" borderId="5" xfId="0" applyFont="1" applyBorder="1" applyAlignment="1">
      <alignment horizontal="center" wrapText="1"/>
    </xf>
    <xf numFmtId="0" fontId="8" fillId="0" borderId="5" xfId="0" applyFont="1" applyBorder="1" applyAlignment="1">
      <alignment horizontal="center"/>
    </xf>
    <xf numFmtId="169" fontId="8" fillId="0" borderId="5" xfId="23" applyNumberFormat="1" applyFont="1" applyBorder="1" applyAlignment="1">
      <alignment horizontal="right"/>
    </xf>
    <xf numFmtId="164" fontId="18" fillId="0" borderId="0" xfId="0" applyNumberFormat="1" applyFont="1"/>
    <xf numFmtId="169" fontId="8" fillId="0" borderId="5" xfId="23" applyNumberFormat="1" applyFont="1" applyBorder="1" applyAlignment="1">
      <alignment horizontal="center"/>
    </xf>
    <xf numFmtId="0" fontId="8" fillId="0" borderId="5" xfId="0" applyFont="1" applyBorder="1" applyAlignment="1">
      <alignment horizontal="center" wrapText="1"/>
    </xf>
    <xf numFmtId="2" fontId="8" fillId="0" borderId="5" xfId="0" applyNumberFormat="1" applyFont="1" applyBorder="1" applyAlignment="1">
      <alignment horizontal="center"/>
    </xf>
    <xf numFmtId="169" fontId="8" fillId="0" borderId="5" xfId="0" applyNumberFormat="1" applyFont="1" applyBorder="1" applyAlignment="1">
      <alignment horizontal="right"/>
    </xf>
    <xf numFmtId="169" fontId="4" fillId="0" borderId="0" xfId="0" applyNumberFormat="1" applyFont="1"/>
    <xf numFmtId="169" fontId="8" fillId="0" borderId="5" xfId="0" applyNumberFormat="1" applyFont="1" applyBorder="1" applyAlignment="1">
      <alignment horizontal="center"/>
    </xf>
    <xf numFmtId="2" fontId="4" fillId="0" borderId="0" xfId="0" applyNumberFormat="1" applyFont="1"/>
    <xf numFmtId="10" fontId="4" fillId="0" borderId="0" xfId="0" applyNumberFormat="1" applyFont="1"/>
    <xf numFmtId="170" fontId="4" fillId="0" borderId="0" xfId="0" applyNumberFormat="1" applyFont="1"/>
    <xf numFmtId="0" fontId="8" fillId="0" borderId="5" xfId="0" applyFont="1" applyBorder="1" applyAlignment="1">
      <alignment vertical="center"/>
    </xf>
    <xf numFmtId="170" fontId="8" fillId="0" borderId="5" xfId="0" applyNumberFormat="1" applyFont="1" applyBorder="1" applyAlignment="1">
      <alignment horizontal="center"/>
    </xf>
    <xf numFmtId="9" fontId="8" fillId="0" borderId="5" xfId="28" applyFont="1" applyBorder="1" applyAlignment="1" applyProtection="1">
      <alignment horizontal="center"/>
    </xf>
    <xf numFmtId="0" fontId="18" fillId="0" borderId="5" xfId="0" applyFont="1" applyBorder="1"/>
    <xf numFmtId="0" fontId="6" fillId="0" borderId="5" xfId="0" applyFont="1" applyBorder="1" applyAlignment="1">
      <alignment horizontal="center"/>
    </xf>
    <xf numFmtId="170" fontId="6" fillId="0" borderId="5" xfId="0" applyNumberFormat="1" applyFont="1" applyBorder="1" applyAlignment="1">
      <alignment horizontal="center"/>
    </xf>
    <xf numFmtId="9" fontId="6" fillId="0" borderId="5" xfId="28" applyFont="1" applyBorder="1" applyAlignment="1" applyProtection="1">
      <alignment horizontal="center"/>
    </xf>
    <xf numFmtId="170" fontId="18" fillId="0" borderId="0" xfId="0" applyNumberFormat="1" applyFont="1"/>
    <xf numFmtId="169" fontId="5" fillId="0" borderId="5" xfId="0" applyNumberFormat="1" applyFont="1" applyBorder="1"/>
    <xf numFmtId="9" fontId="18" fillId="0" borderId="0" xfId="0" applyNumberFormat="1" applyFont="1"/>
    <xf numFmtId="169" fontId="18" fillId="0" borderId="0" xfId="0" applyNumberFormat="1" applyFont="1"/>
    <xf numFmtId="0" fontId="4" fillId="0" borderId="0" xfId="0" applyFont="1" applyAlignment="1">
      <alignment wrapText="1"/>
    </xf>
    <xf numFmtId="0" fontId="2" fillId="0" borderId="0" xfId="0" applyFont="1" applyAlignment="1">
      <alignment horizontal="center"/>
    </xf>
    <xf numFmtId="0" fontId="8" fillId="0" borderId="16" xfId="0" applyFont="1" applyBorder="1" applyAlignment="1">
      <alignment horizontal="left" wrapText="1"/>
    </xf>
    <xf numFmtId="0" fontId="9" fillId="0" borderId="16" xfId="0" applyFont="1" applyBorder="1" applyAlignment="1">
      <alignment horizontal="left" wrapText="1"/>
    </xf>
    <xf numFmtId="0" fontId="9" fillId="0" borderId="5" xfId="0" applyFont="1" applyBorder="1" applyAlignment="1">
      <alignment horizontal="center"/>
    </xf>
    <xf numFmtId="0" fontId="14" fillId="2" borderId="2" xfId="0" applyFont="1" applyFill="1" applyBorder="1" applyAlignment="1">
      <alignment horizontal="center" vertical="center" wrapText="1"/>
    </xf>
    <xf numFmtId="0" fontId="14" fillId="2" borderId="6" xfId="0" applyFont="1" applyFill="1" applyBorder="1" applyAlignment="1">
      <alignment horizontal="center" vertical="center" wrapText="1"/>
    </xf>
    <xf numFmtId="0" fontId="14" fillId="2" borderId="12" xfId="0" applyFont="1" applyFill="1" applyBorder="1" applyAlignment="1">
      <alignment horizontal="center" vertical="center" wrapText="1"/>
    </xf>
    <xf numFmtId="0" fontId="14" fillId="2" borderId="5" xfId="0" applyFont="1" applyFill="1" applyBorder="1" applyAlignment="1">
      <alignment horizontal="center" vertical="center" wrapText="1"/>
    </xf>
    <xf numFmtId="0" fontId="8" fillId="0" borderId="17" xfId="0" applyFont="1" applyBorder="1" applyAlignment="1">
      <alignment horizontal="left" wrapText="1"/>
    </xf>
    <xf numFmtId="0" fontId="8" fillId="0" borderId="18" xfId="0" applyFont="1" applyBorder="1" applyAlignment="1">
      <alignment horizontal="left" wrapText="1"/>
    </xf>
    <xf numFmtId="0" fontId="27" fillId="0" borderId="16" xfId="0" applyFont="1" applyBorder="1" applyAlignment="1">
      <alignment wrapText="1"/>
    </xf>
    <xf numFmtId="0" fontId="27" fillId="0" borderId="17" xfId="0" applyFont="1" applyBorder="1" applyAlignment="1">
      <alignment wrapText="1"/>
    </xf>
    <xf numFmtId="0" fontId="27" fillId="0" borderId="18" xfId="0" applyFont="1" applyBorder="1" applyAlignment="1">
      <alignment wrapText="1"/>
    </xf>
    <xf numFmtId="0" fontId="11" fillId="0" borderId="16" xfId="0" applyFont="1" applyBorder="1" applyAlignment="1">
      <alignment horizontal="left" wrapText="1"/>
    </xf>
    <xf numFmtId="0" fontId="8" fillId="0" borderId="22" xfId="0" applyFont="1" applyBorder="1" applyAlignment="1">
      <alignment horizontal="left" wrapText="1"/>
    </xf>
    <xf numFmtId="0" fontId="8" fillId="0" borderId="15" xfId="0" applyFont="1" applyBorder="1" applyAlignment="1">
      <alignment horizontal="left" wrapText="1"/>
    </xf>
    <xf numFmtId="0" fontId="8" fillId="0" borderId="27" xfId="0" applyFont="1" applyBorder="1" applyAlignment="1">
      <alignment horizontal="left" wrapText="1"/>
    </xf>
    <xf numFmtId="0" fontId="8" fillId="0" borderId="25" xfId="0" applyFont="1" applyBorder="1" applyAlignment="1">
      <alignment horizontal="left" wrapText="1"/>
    </xf>
    <xf numFmtId="0" fontId="9" fillId="0" borderId="17" xfId="0" applyFont="1" applyBorder="1" applyAlignment="1">
      <alignment horizontal="left" wrapText="1"/>
    </xf>
    <xf numFmtId="0" fontId="9" fillId="0" borderId="18" xfId="0" applyFont="1" applyBorder="1" applyAlignment="1">
      <alignment horizontal="left" wrapText="1"/>
    </xf>
    <xf numFmtId="0" fontId="14" fillId="2" borderId="1" xfId="0" applyFont="1" applyFill="1" applyBorder="1" applyAlignment="1">
      <alignment horizontal="center" vertical="center"/>
    </xf>
    <xf numFmtId="0" fontId="14" fillId="2" borderId="8" xfId="0" applyFont="1" applyFill="1" applyBorder="1" applyAlignment="1">
      <alignment horizontal="center" vertical="center"/>
    </xf>
    <xf numFmtId="0" fontId="14" fillId="2" borderId="4" xfId="0" applyFont="1" applyFill="1" applyBorder="1" applyAlignment="1">
      <alignment horizontal="center" vertical="center"/>
    </xf>
    <xf numFmtId="0" fontId="14" fillId="2" borderId="10" xfId="0" applyFont="1" applyFill="1" applyBorder="1" applyAlignment="1">
      <alignment horizontal="center" vertical="center"/>
    </xf>
    <xf numFmtId="0" fontId="14" fillId="2" borderId="11" xfId="0" applyFont="1" applyFill="1" applyBorder="1" applyAlignment="1">
      <alignment horizontal="center" vertical="center"/>
    </xf>
    <xf numFmtId="0" fontId="8" fillId="0" borderId="23" xfId="0" applyFont="1" applyBorder="1" applyAlignment="1">
      <alignment horizontal="left" wrapText="1"/>
    </xf>
    <xf numFmtId="0" fontId="6" fillId="0" borderId="16" xfId="0" applyFont="1" applyBorder="1" applyAlignment="1">
      <alignment horizontal="left" wrapText="1"/>
    </xf>
    <xf numFmtId="0" fontId="8" fillId="0" borderId="16" xfId="0" applyFont="1" applyBorder="1" applyAlignment="1">
      <alignment horizontal="left" vertical="top" wrapText="1"/>
    </xf>
    <xf numFmtId="0" fontId="9" fillId="0" borderId="16" xfId="0" applyFont="1" applyBorder="1" applyAlignment="1">
      <alignment horizontal="left" vertical="top" wrapText="1"/>
    </xf>
    <xf numFmtId="49" fontId="8" fillId="0" borderId="16" xfId="0" applyNumberFormat="1" applyFont="1" applyBorder="1" applyAlignment="1">
      <alignment horizontal="left" wrapText="1"/>
    </xf>
    <xf numFmtId="0" fontId="9" fillId="0" borderId="15" xfId="0" applyFont="1" applyBorder="1" applyAlignment="1">
      <alignment horizontal="left" wrapText="1"/>
    </xf>
    <xf numFmtId="0" fontId="9" fillId="0" borderId="6" xfId="0" applyFont="1" applyBorder="1" applyAlignment="1">
      <alignment horizontal="left"/>
    </xf>
    <xf numFmtId="0" fontId="9" fillId="0" borderId="19" xfId="0" applyFont="1" applyBorder="1" applyAlignment="1">
      <alignment horizontal="left"/>
    </xf>
    <xf numFmtId="0" fontId="14" fillId="0" borderId="0" xfId="0" applyFont="1" applyAlignment="1">
      <alignment horizontal="left"/>
    </xf>
    <xf numFmtId="0" fontId="8" fillId="0" borderId="20" xfId="0" applyFont="1" applyBorder="1" applyAlignment="1">
      <alignment horizontal="left" wrapText="1"/>
    </xf>
    <xf numFmtId="0" fontId="14" fillId="0" borderId="2" xfId="0" applyFont="1" applyBorder="1" applyAlignment="1">
      <alignment horizontal="left" vertical="center"/>
    </xf>
    <xf numFmtId="0" fontId="14" fillId="0" borderId="2" xfId="0" applyFont="1" applyBorder="1" applyAlignment="1">
      <alignment horizontal="center" vertical="center"/>
    </xf>
    <xf numFmtId="0" fontId="9" fillId="0" borderId="12" xfId="0" applyFont="1" applyBorder="1" applyAlignment="1">
      <alignment horizontal="left"/>
    </xf>
    <xf numFmtId="0" fontId="9" fillId="0" borderId="13" xfId="0" applyFont="1" applyBorder="1" applyAlignment="1">
      <alignment horizontal="left"/>
    </xf>
    <xf numFmtId="0" fontId="9" fillId="0" borderId="14" xfId="0" applyFont="1" applyBorder="1" applyAlignment="1">
      <alignment horizontal="left"/>
    </xf>
    <xf numFmtId="0" fontId="14" fillId="2" borderId="1" xfId="0" applyFont="1" applyFill="1" applyBorder="1" applyAlignment="1">
      <alignment horizontal="center" vertical="center" wrapText="1"/>
    </xf>
    <xf numFmtId="0" fontId="14" fillId="2" borderId="8"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Alignment="1">
      <alignment horizontal="center" vertical="center" wrapText="1"/>
    </xf>
    <xf numFmtId="0" fontId="14" fillId="2" borderId="9" xfId="0" applyFont="1" applyFill="1" applyBorder="1" applyAlignment="1">
      <alignment horizontal="center" vertical="center" wrapText="1"/>
    </xf>
    <xf numFmtId="0" fontId="14" fillId="2" borderId="4" xfId="0" applyFont="1" applyFill="1" applyBorder="1" applyAlignment="1">
      <alignment horizontal="center" vertical="center" wrapText="1"/>
    </xf>
    <xf numFmtId="0" fontId="14" fillId="2" borderId="10"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8" fillId="0" borderId="16" xfId="22" applyFont="1" applyBorder="1" applyAlignment="1">
      <alignment horizontal="left"/>
    </xf>
    <xf numFmtId="0" fontId="9" fillId="0" borderId="5" xfId="0" applyFont="1" applyBorder="1" applyAlignment="1">
      <alignment horizontal="left"/>
    </xf>
    <xf numFmtId="0" fontId="27" fillId="0" borderId="17" xfId="0" applyFont="1" applyBorder="1" applyAlignment="1">
      <alignment vertical="center" wrapText="1"/>
    </xf>
    <xf numFmtId="0" fontId="9" fillId="0" borderId="17" xfId="0" applyFont="1" applyBorder="1" applyAlignment="1">
      <alignment horizontal="left" vertical="center" wrapText="1"/>
    </xf>
    <xf numFmtId="0" fontId="9" fillId="0" borderId="18" xfId="0" applyFont="1" applyBorder="1" applyAlignment="1">
      <alignment horizontal="left" vertical="center" wrapText="1"/>
    </xf>
    <xf numFmtId="0" fontId="8" fillId="0" borderId="26" xfId="0" applyFont="1" applyBorder="1" applyAlignment="1">
      <alignment horizontal="left" wrapText="1"/>
    </xf>
    <xf numFmtId="0" fontId="8" fillId="0" borderId="24" xfId="0" applyFont="1" applyBorder="1" applyAlignment="1">
      <alignment horizontal="left" wrapText="1"/>
    </xf>
    <xf numFmtId="0" fontId="25" fillId="0" borderId="0" xfId="0" applyFont="1" applyAlignment="1">
      <alignment horizontal="center" vertical="center" wrapText="1"/>
    </xf>
    <xf numFmtId="0" fontId="25" fillId="0" borderId="0" xfId="0" applyFont="1" applyAlignment="1">
      <alignment horizontal="center" vertical="center"/>
    </xf>
    <xf numFmtId="0" fontId="25" fillId="0" borderId="0" xfId="0" applyFont="1" applyAlignment="1">
      <alignment horizontal="center" wrapText="1"/>
    </xf>
    <xf numFmtId="0" fontId="8" fillId="0" borderId="3" xfId="0" applyFont="1" applyBorder="1" applyAlignment="1">
      <alignment horizontal="left" wrapText="1"/>
    </xf>
    <xf numFmtId="0" fontId="8" fillId="0" borderId="0" xfId="0" applyFont="1" applyAlignment="1">
      <alignment horizontal="left" wrapText="1"/>
    </xf>
    <xf numFmtId="0" fontId="8" fillId="0" borderId="9" xfId="0" applyFont="1" applyBorder="1" applyAlignment="1">
      <alignment horizontal="left" wrapText="1"/>
    </xf>
    <xf numFmtId="0" fontId="5" fillId="0" borderId="2" xfId="0" applyFont="1" applyBorder="1" applyAlignment="1">
      <alignment horizontal="left"/>
    </xf>
    <xf numFmtId="0" fontId="5" fillId="0" borderId="1" xfId="0" applyFont="1" applyBorder="1" applyAlignment="1">
      <alignment horizontal="left"/>
    </xf>
    <xf numFmtId="0" fontId="5" fillId="0" borderId="8" xfId="0" applyFont="1" applyBorder="1" applyAlignment="1">
      <alignment horizontal="left"/>
    </xf>
    <xf numFmtId="0" fontId="9" fillId="0" borderId="16" xfId="0" applyFont="1" applyBorder="1" applyAlignment="1">
      <alignment horizontal="left"/>
    </xf>
    <xf numFmtId="0" fontId="9" fillId="0" borderId="17" xfId="0" applyFont="1" applyBorder="1" applyAlignment="1">
      <alignment horizontal="left"/>
    </xf>
    <xf numFmtId="0" fontId="9" fillId="0" borderId="18" xfId="0" applyFont="1" applyBorder="1" applyAlignment="1">
      <alignment horizontal="left"/>
    </xf>
    <xf numFmtId="0" fontId="6" fillId="0" borderId="16" xfId="0" applyFont="1" applyBorder="1" applyAlignment="1">
      <alignment horizontal="left"/>
    </xf>
    <xf numFmtId="0" fontId="6" fillId="0" borderId="17" xfId="0" applyFont="1" applyBorder="1" applyAlignment="1">
      <alignment horizontal="left"/>
    </xf>
    <xf numFmtId="0" fontId="6" fillId="0" borderId="18" xfId="0" applyFont="1" applyBorder="1" applyAlignment="1">
      <alignment horizontal="left"/>
    </xf>
    <xf numFmtId="0" fontId="3" fillId="2" borderId="2"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1" xfId="0" applyFont="1" applyFill="1" applyBorder="1" applyAlignment="1">
      <alignment horizontal="center" vertical="center"/>
    </xf>
    <xf numFmtId="0" fontId="6" fillId="0" borderId="17" xfId="0" applyFont="1" applyBorder="1" applyAlignment="1">
      <alignment horizontal="left" wrapText="1"/>
    </xf>
    <xf numFmtId="0" fontId="6" fillId="0" borderId="18" xfId="0" applyFont="1" applyBorder="1" applyAlignment="1">
      <alignment horizontal="left" wrapText="1"/>
    </xf>
    <xf numFmtId="0" fontId="8" fillId="0" borderId="16" xfId="0" applyFont="1" applyBorder="1" applyAlignment="1">
      <alignment horizontal="center"/>
    </xf>
    <xf numFmtId="0" fontId="8" fillId="0" borderId="17" xfId="0" applyFont="1" applyBorder="1" applyAlignment="1">
      <alignment horizontal="center"/>
    </xf>
    <xf numFmtId="0" fontId="8" fillId="0" borderId="18" xfId="0" applyFont="1" applyBorder="1" applyAlignment="1">
      <alignment horizontal="center"/>
    </xf>
    <xf numFmtId="0" fontId="3" fillId="0" borderId="0" xfId="0" applyFont="1" applyAlignment="1">
      <alignment horizontal="left"/>
    </xf>
    <xf numFmtId="0" fontId="3" fillId="0" borderId="12" xfId="0" applyFont="1" applyBorder="1" applyAlignment="1">
      <alignment horizontal="center" vertical="center"/>
    </xf>
    <xf numFmtId="0" fontId="3" fillId="0" borderId="14" xfId="0" applyFont="1" applyBorder="1" applyAlignment="1">
      <alignment horizontal="center"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14" xfId="0" applyFont="1" applyBorder="1" applyAlignment="1">
      <alignment horizontal="left" vertical="center"/>
    </xf>
    <xf numFmtId="0" fontId="3" fillId="2" borderId="1"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6" fillId="0" borderId="22" xfId="0" applyFont="1" applyBorder="1" applyAlignment="1">
      <alignment horizontal="left" wrapText="1"/>
    </xf>
    <xf numFmtId="0" fontId="6" fillId="0" borderId="27" xfId="0" applyFont="1" applyBorder="1" applyAlignment="1">
      <alignment horizontal="left" wrapText="1"/>
    </xf>
    <xf numFmtId="0" fontId="6" fillId="0" borderId="25" xfId="0" applyFont="1" applyBorder="1" applyAlignment="1">
      <alignment horizontal="left" wrapText="1"/>
    </xf>
    <xf numFmtId="0" fontId="7" fillId="0" borderId="16" xfId="0" applyFont="1" applyBorder="1" applyAlignment="1">
      <alignment horizontal="left" wrapText="1"/>
    </xf>
    <xf numFmtId="0" fontId="7" fillId="0" borderId="17" xfId="0" applyFont="1" applyBorder="1" applyAlignment="1">
      <alignment horizontal="left" wrapText="1"/>
    </xf>
    <xf numFmtId="0" fontId="7" fillId="0" borderId="18" xfId="0" applyFont="1" applyBorder="1" applyAlignment="1">
      <alignment horizontal="left" wrapText="1"/>
    </xf>
    <xf numFmtId="0" fontId="8" fillId="0" borderId="32" xfId="0" applyFont="1" applyBorder="1" applyAlignment="1">
      <alignment horizontal="left" wrapText="1"/>
    </xf>
    <xf numFmtId="0" fontId="8" fillId="0" borderId="33" xfId="0" applyFont="1" applyBorder="1" applyAlignment="1">
      <alignment horizontal="left" wrapText="1"/>
    </xf>
    <xf numFmtId="0" fontId="8" fillId="0" borderId="34" xfId="0" applyFont="1" applyBorder="1" applyAlignment="1">
      <alignment horizontal="left" wrapText="1"/>
    </xf>
    <xf numFmtId="0" fontId="8" fillId="0" borderId="16" xfId="0" applyFont="1" applyBorder="1" applyAlignment="1">
      <alignment horizontal="center" wrapText="1"/>
    </xf>
    <xf numFmtId="0" fontId="8" fillId="0" borderId="17" xfId="0" applyFont="1" applyBorder="1" applyAlignment="1">
      <alignment horizontal="center" wrapText="1"/>
    </xf>
    <xf numFmtId="0" fontId="8" fillId="0" borderId="18" xfId="0" applyFont="1" applyBorder="1" applyAlignment="1">
      <alignment horizontal="center" wrapText="1"/>
    </xf>
    <xf numFmtId="0" fontId="6" fillId="0" borderId="23" xfId="0" applyFont="1" applyBorder="1" applyAlignment="1">
      <alignment horizontal="left" wrapText="1"/>
    </xf>
    <xf numFmtId="0" fontId="6" fillId="0" borderId="26" xfId="0" applyFont="1" applyBorder="1" applyAlignment="1">
      <alignment horizontal="left" wrapText="1"/>
    </xf>
    <xf numFmtId="0" fontId="6" fillId="0" borderId="24" xfId="0" applyFont="1" applyBorder="1" applyAlignment="1">
      <alignment horizontal="left" wrapText="1"/>
    </xf>
    <xf numFmtId="0" fontId="7" fillId="0" borderId="16" xfId="0" applyFont="1" applyBorder="1" applyAlignment="1">
      <alignment horizontal="left"/>
    </xf>
    <xf numFmtId="0" fontId="7" fillId="0" borderId="17" xfId="0" applyFont="1" applyBorder="1" applyAlignment="1">
      <alignment horizontal="left"/>
    </xf>
    <xf numFmtId="0" fontId="7" fillId="0" borderId="18" xfId="0" applyFont="1" applyBorder="1" applyAlignment="1">
      <alignment horizontal="left"/>
    </xf>
    <xf numFmtId="0" fontId="7" fillId="0" borderId="22" xfId="0" applyFont="1" applyBorder="1" applyAlignment="1">
      <alignment horizontal="left"/>
    </xf>
    <xf numFmtId="0" fontId="7" fillId="0" borderId="27" xfId="0" applyFont="1" applyBorder="1" applyAlignment="1">
      <alignment horizontal="left"/>
    </xf>
    <xf numFmtId="0" fontId="7" fillId="0" borderId="25" xfId="0" applyFont="1" applyBorder="1" applyAlignment="1">
      <alignment horizontal="left"/>
    </xf>
    <xf numFmtId="0" fontId="8" fillId="0" borderId="16" xfId="0" applyFont="1" applyBorder="1" applyAlignment="1">
      <alignment horizontal="left"/>
    </xf>
    <xf numFmtId="0" fontId="8" fillId="0" borderId="17" xfId="0" applyFont="1" applyBorder="1" applyAlignment="1">
      <alignment horizontal="left"/>
    </xf>
    <xf numFmtId="0" fontId="8" fillId="0" borderId="18" xfId="0" applyFont="1" applyBorder="1" applyAlignment="1">
      <alignment horizontal="left"/>
    </xf>
    <xf numFmtId="0" fontId="5" fillId="0" borderId="16" xfId="0" applyFont="1" applyBorder="1" applyAlignment="1">
      <alignment horizontal="center"/>
    </xf>
    <xf numFmtId="0" fontId="5" fillId="0" borderId="17" xfId="0" applyFont="1" applyBorder="1" applyAlignment="1">
      <alignment horizontal="center"/>
    </xf>
    <xf numFmtId="0" fontId="5" fillId="0" borderId="18" xfId="0" applyFont="1" applyBorder="1" applyAlignment="1">
      <alignment horizontal="center"/>
    </xf>
    <xf numFmtId="0" fontId="6" fillId="0" borderId="3" xfId="0" applyFont="1" applyBorder="1" applyAlignment="1">
      <alignment horizontal="left"/>
    </xf>
    <xf numFmtId="0" fontId="6" fillId="0" borderId="0" xfId="0" applyFont="1" applyAlignment="1">
      <alignment horizontal="left"/>
    </xf>
    <xf numFmtId="0" fontId="6" fillId="0" borderId="9" xfId="0" applyFont="1" applyBorder="1" applyAlignment="1">
      <alignment horizontal="left"/>
    </xf>
    <xf numFmtId="0" fontId="5" fillId="0" borderId="2" xfId="0" applyFont="1" applyBorder="1" applyAlignment="1">
      <alignment horizontal="left" wrapText="1"/>
    </xf>
    <xf numFmtId="0" fontId="5" fillId="0" borderId="1" xfId="0" applyFont="1" applyBorder="1" applyAlignment="1">
      <alignment horizontal="left" wrapText="1"/>
    </xf>
    <xf numFmtId="0" fontId="5" fillId="0" borderId="8" xfId="0" applyFont="1" applyBorder="1" applyAlignment="1">
      <alignment horizontal="left" wrapText="1"/>
    </xf>
    <xf numFmtId="0" fontId="4" fillId="0" borderId="0" xfId="0" applyFont="1" applyAlignment="1">
      <alignment horizontal="center" vertical="center"/>
    </xf>
    <xf numFmtId="0" fontId="5" fillId="0" borderId="22" xfId="0" applyFont="1" applyBorder="1" applyAlignment="1">
      <alignment horizontal="left"/>
    </xf>
    <xf numFmtId="0" fontId="5" fillId="0" borderId="27" xfId="0" applyFont="1" applyBorder="1" applyAlignment="1">
      <alignment horizontal="left"/>
    </xf>
    <xf numFmtId="0" fontId="5" fillId="0" borderId="25" xfId="0" applyFont="1" applyBorder="1" applyAlignment="1">
      <alignment horizontal="left"/>
    </xf>
    <xf numFmtId="0" fontId="9" fillId="0" borderId="16" xfId="0" applyFont="1" applyBorder="1" applyAlignment="1">
      <alignment horizontal="left" vertical="center" wrapText="1"/>
    </xf>
    <xf numFmtId="0" fontId="8" fillId="0" borderId="32" xfId="0" applyFont="1" applyBorder="1" applyAlignment="1">
      <alignment horizontal="left" vertical="center" wrapText="1"/>
    </xf>
    <xf numFmtId="0" fontId="8" fillId="0" borderId="33" xfId="0" applyFont="1" applyBorder="1" applyAlignment="1">
      <alignment horizontal="left" vertical="center" wrapText="1"/>
    </xf>
    <xf numFmtId="0" fontId="8" fillId="0" borderId="34" xfId="0" applyFont="1" applyBorder="1" applyAlignment="1">
      <alignment horizontal="left" vertical="center" wrapText="1"/>
    </xf>
    <xf numFmtId="0" fontId="5" fillId="0" borderId="27" xfId="0" applyFont="1" applyBorder="1" applyAlignment="1">
      <alignment horizontal="left" wrapText="1"/>
    </xf>
    <xf numFmtId="0" fontId="9" fillId="0" borderId="23" xfId="0" applyFont="1" applyBorder="1" applyAlignment="1">
      <alignment horizontal="center"/>
    </xf>
    <xf numFmtId="0" fontId="9" fillId="0" borderId="26" xfId="0" applyFont="1" applyBorder="1" applyAlignment="1">
      <alignment horizontal="center"/>
    </xf>
    <xf numFmtId="0" fontId="9" fillId="0" borderId="24" xfId="0" applyFont="1" applyBorder="1" applyAlignment="1">
      <alignment horizontal="center"/>
    </xf>
    <xf numFmtId="0" fontId="6" fillId="0" borderId="16" xfId="0" applyFont="1" applyBorder="1" applyAlignment="1">
      <alignment horizontal="center"/>
    </xf>
    <xf numFmtId="0" fontId="6" fillId="0" borderId="17" xfId="0" applyFont="1" applyBorder="1" applyAlignment="1">
      <alignment horizontal="center"/>
    </xf>
    <xf numFmtId="0" fontId="6" fillId="0" borderId="18" xfId="0" applyFont="1" applyBorder="1" applyAlignment="1">
      <alignment horizontal="center"/>
    </xf>
    <xf numFmtId="0" fontId="9" fillId="0" borderId="16" xfId="0" applyFont="1" applyBorder="1" applyAlignment="1">
      <alignment horizontal="center" wrapText="1"/>
    </xf>
    <xf numFmtId="0" fontId="9" fillId="0" borderId="17" xfId="0" applyFont="1" applyBorder="1" applyAlignment="1">
      <alignment horizontal="center" wrapText="1"/>
    </xf>
    <xf numFmtId="0" fontId="9" fillId="0" borderId="18" xfId="0" applyFont="1" applyBorder="1" applyAlignment="1">
      <alignment horizontal="center" wrapText="1"/>
    </xf>
    <xf numFmtId="0" fontId="9" fillId="0" borderId="17" xfId="0" applyFont="1" applyBorder="1" applyAlignment="1">
      <alignment horizontal="left" vertical="top" wrapText="1"/>
    </xf>
    <xf numFmtId="0" fontId="9" fillId="0" borderId="18" xfId="0" applyFont="1" applyBorder="1" applyAlignment="1">
      <alignment horizontal="left" vertical="top" wrapText="1"/>
    </xf>
    <xf numFmtId="0" fontId="8" fillId="0" borderId="17" xfId="0" applyFont="1" applyBorder="1" applyAlignment="1">
      <alignment horizontal="left" vertical="top" wrapText="1"/>
    </xf>
    <xf numFmtId="0" fontId="8" fillId="0" borderId="18" xfId="0" applyFont="1" applyBorder="1" applyAlignment="1">
      <alignment horizontal="left" vertical="top" wrapText="1"/>
    </xf>
    <xf numFmtId="0" fontId="9" fillId="0" borderId="16" xfId="0" applyFont="1" applyBorder="1" applyAlignment="1">
      <alignment horizontal="center"/>
    </xf>
    <xf numFmtId="0" fontId="9" fillId="0" borderId="17" xfId="0" applyFont="1" applyBorder="1" applyAlignment="1">
      <alignment horizontal="center"/>
    </xf>
    <xf numFmtId="0" fontId="9" fillId="0" borderId="18" xfId="0" applyFont="1" applyBorder="1" applyAlignment="1">
      <alignment horizontal="center"/>
    </xf>
    <xf numFmtId="0" fontId="6" fillId="0" borderId="3" xfId="0" applyFont="1" applyBorder="1" applyAlignment="1">
      <alignment horizontal="left" wrapText="1"/>
    </xf>
    <xf numFmtId="0" fontId="6" fillId="0" borderId="0" xfId="0" applyFont="1" applyAlignment="1">
      <alignment horizontal="left" wrapText="1"/>
    </xf>
    <xf numFmtId="0" fontId="6" fillId="0" borderId="9" xfId="0" applyFont="1" applyBorder="1" applyAlignment="1">
      <alignment horizontal="left" wrapText="1"/>
    </xf>
    <xf numFmtId="0" fontId="6" fillId="0" borderId="23" xfId="0" applyFont="1" applyBorder="1" applyAlignment="1">
      <alignment horizontal="left"/>
    </xf>
    <xf numFmtId="0" fontId="6" fillId="0" borderId="26" xfId="0" applyFont="1" applyBorder="1" applyAlignment="1">
      <alignment horizontal="left"/>
    </xf>
    <xf numFmtId="0" fontId="6" fillId="0" borderId="24" xfId="0" applyFont="1" applyBorder="1" applyAlignment="1">
      <alignment horizontal="left"/>
    </xf>
    <xf numFmtId="0" fontId="6" fillId="0" borderId="16" xfId="0" applyFont="1" applyBorder="1" applyAlignment="1">
      <alignment horizontal="left" vertical="top"/>
    </xf>
    <xf numFmtId="0" fontId="6" fillId="0" borderId="17" xfId="0" applyFont="1" applyBorder="1" applyAlignment="1">
      <alignment horizontal="left" vertical="top"/>
    </xf>
    <xf numFmtId="0" fontId="6" fillId="0" borderId="18" xfId="0" applyFont="1" applyBorder="1" applyAlignment="1">
      <alignment horizontal="left" vertical="top"/>
    </xf>
    <xf numFmtId="0" fontId="5" fillId="0" borderId="16" xfId="0" applyFont="1" applyBorder="1" applyAlignment="1">
      <alignment horizontal="left"/>
    </xf>
    <xf numFmtId="0" fontId="5" fillId="0" borderId="17" xfId="0" applyFont="1" applyBorder="1" applyAlignment="1">
      <alignment horizontal="left"/>
    </xf>
    <xf numFmtId="0" fontId="5" fillId="0" borderId="18" xfId="0" applyFont="1" applyBorder="1" applyAlignment="1">
      <alignment horizontal="left"/>
    </xf>
    <xf numFmtId="0" fontId="4" fillId="0" borderId="3" xfId="0" applyFont="1" applyBorder="1" applyAlignment="1">
      <alignment horizontal="center" vertical="center"/>
    </xf>
    <xf numFmtId="0" fontId="8" fillId="0" borderId="16" xfId="0" applyFont="1" applyBorder="1" applyAlignment="1">
      <alignment horizontal="left" vertical="center" wrapText="1"/>
    </xf>
    <xf numFmtId="0" fontId="8" fillId="0" borderId="17" xfId="0" applyFont="1" applyBorder="1" applyAlignment="1">
      <alignment horizontal="left" vertical="center" wrapText="1"/>
    </xf>
    <xf numFmtId="0" fontId="8" fillId="0" borderId="18" xfId="0" applyFont="1" applyBorder="1" applyAlignment="1">
      <alignment horizontal="left" vertical="center" wrapText="1"/>
    </xf>
    <xf numFmtId="0" fontId="7" fillId="0" borderId="5" xfId="0" applyFont="1" applyBorder="1" applyAlignment="1">
      <alignment horizontal="left"/>
    </xf>
    <xf numFmtId="0" fontId="9" fillId="0" borderId="3" xfId="0" applyFont="1" applyBorder="1" applyAlignment="1">
      <alignment horizontal="left" wrapText="1"/>
    </xf>
    <xf numFmtId="0" fontId="9" fillId="0" borderId="0" xfId="0" applyFont="1" applyAlignment="1">
      <alignment horizontal="left" wrapText="1"/>
    </xf>
    <xf numFmtId="0" fontId="9" fillId="0" borderId="9" xfId="0" applyFont="1" applyBorder="1" applyAlignment="1">
      <alignment horizontal="left" wrapText="1"/>
    </xf>
    <xf numFmtId="0" fontId="8" fillId="0" borderId="3" xfId="0" applyFont="1" applyBorder="1" applyAlignment="1">
      <alignment horizontal="left"/>
    </xf>
    <xf numFmtId="0" fontId="8" fillId="0" borderId="0" xfId="0" applyFont="1" applyAlignment="1">
      <alignment horizontal="left"/>
    </xf>
    <xf numFmtId="0" fontId="8" fillId="0" borderId="9" xfId="0" applyFont="1" applyBorder="1" applyAlignment="1">
      <alignment horizontal="left"/>
    </xf>
    <xf numFmtId="0" fontId="9" fillId="0" borderId="3" xfId="0" applyFont="1" applyBorder="1" applyAlignment="1">
      <alignment horizontal="left"/>
    </xf>
    <xf numFmtId="0" fontId="9" fillId="0" borderId="0" xfId="0" applyFont="1" applyAlignment="1">
      <alignment horizontal="left"/>
    </xf>
    <xf numFmtId="0" fontId="9" fillId="0" borderId="9" xfId="0" applyFont="1" applyBorder="1" applyAlignment="1">
      <alignment horizontal="left"/>
    </xf>
    <xf numFmtId="0" fontId="6" fillId="0" borderId="32" xfId="0" applyFont="1" applyBorder="1" applyAlignment="1">
      <alignment horizontal="left"/>
    </xf>
    <xf numFmtId="0" fontId="6" fillId="0" borderId="33" xfId="0" applyFont="1" applyBorder="1" applyAlignment="1">
      <alignment horizontal="left"/>
    </xf>
    <xf numFmtId="0" fontId="6" fillId="0" borderId="34" xfId="0" applyFont="1" applyBorder="1" applyAlignment="1">
      <alignment horizontal="left"/>
    </xf>
    <xf numFmtId="0" fontId="8" fillId="0" borderId="16" xfId="0" applyFont="1" applyBorder="1" applyAlignment="1">
      <alignment wrapText="1"/>
    </xf>
    <xf numFmtId="0" fontId="8" fillId="0" borderId="17" xfId="0" applyFont="1" applyBorder="1" applyAlignment="1">
      <alignment wrapText="1"/>
    </xf>
    <xf numFmtId="0" fontId="8" fillId="0" borderId="18" xfId="0" applyFont="1" applyBorder="1" applyAlignment="1">
      <alignment wrapText="1"/>
    </xf>
    <xf numFmtId="0" fontId="6" fillId="0" borderId="32" xfId="0" applyFont="1" applyBorder="1" applyAlignment="1">
      <alignment horizontal="left" wrapText="1"/>
    </xf>
    <xf numFmtId="0" fontId="6" fillId="0" borderId="33" xfId="0" applyFont="1" applyBorder="1" applyAlignment="1">
      <alignment horizontal="left" wrapText="1"/>
    </xf>
    <xf numFmtId="0" fontId="6" fillId="0" borderId="34" xfId="0" applyFont="1" applyBorder="1" applyAlignment="1">
      <alignment horizontal="left" wrapText="1"/>
    </xf>
    <xf numFmtId="0" fontId="8" fillId="0" borderId="16" xfId="0" applyFont="1" applyBorder="1" applyAlignment="1">
      <alignment vertical="center" wrapText="1"/>
    </xf>
    <xf numFmtId="0" fontId="8" fillId="0" borderId="17" xfId="0" applyFont="1" applyBorder="1" applyAlignment="1">
      <alignment vertical="center" wrapText="1"/>
    </xf>
    <xf numFmtId="0" fontId="8" fillId="0" borderId="40" xfId="0" applyFont="1" applyBorder="1" applyAlignment="1">
      <alignment vertical="center" wrapText="1"/>
    </xf>
    <xf numFmtId="0" fontId="8" fillId="0" borderId="40" xfId="0" applyFont="1" applyBorder="1" applyAlignment="1">
      <alignment wrapText="1"/>
    </xf>
    <xf numFmtId="0" fontId="6" fillId="0" borderId="16" xfId="0" applyFont="1" applyBorder="1" applyAlignment="1">
      <alignment wrapText="1"/>
    </xf>
    <xf numFmtId="0" fontId="6" fillId="0" borderId="17" xfId="0" applyFont="1" applyBorder="1" applyAlignment="1">
      <alignment wrapText="1"/>
    </xf>
    <xf numFmtId="0" fontId="6" fillId="0" borderId="40" xfId="0" applyFont="1" applyBorder="1" applyAlignment="1">
      <alignment wrapText="1"/>
    </xf>
    <xf numFmtId="0" fontId="14" fillId="0" borderId="0" xfId="2" applyFont="1" applyAlignment="1">
      <alignment horizontal="left"/>
    </xf>
    <xf numFmtId="0" fontId="14" fillId="0" borderId="12" xfId="2" applyFont="1" applyBorder="1" applyAlignment="1">
      <alignment horizontal="center" vertical="center"/>
    </xf>
    <xf numFmtId="0" fontId="14" fillId="0" borderId="14" xfId="2" applyFont="1" applyBorder="1" applyAlignment="1">
      <alignment horizontal="center" vertical="center"/>
    </xf>
    <xf numFmtId="0" fontId="14" fillId="0" borderId="12" xfId="2" applyFont="1" applyBorder="1" applyAlignment="1">
      <alignment horizontal="left" vertical="center"/>
    </xf>
    <xf numFmtId="0" fontId="14" fillId="0" borderId="13" xfId="2" applyFont="1" applyBorder="1" applyAlignment="1">
      <alignment horizontal="left" vertical="center"/>
    </xf>
    <xf numFmtId="0" fontId="14" fillId="0" borderId="14" xfId="2" applyFont="1" applyBorder="1" applyAlignment="1">
      <alignment horizontal="left" vertical="center"/>
    </xf>
    <xf numFmtId="0" fontId="8" fillId="0" borderId="35" xfId="0" applyFont="1" applyBorder="1" applyAlignment="1">
      <alignment horizontal="left" wrapText="1"/>
    </xf>
    <xf numFmtId="0" fontId="8" fillId="0" borderId="36" xfId="0" applyFont="1" applyBorder="1" applyAlignment="1">
      <alignment horizontal="left" wrapText="1"/>
    </xf>
    <xf numFmtId="0" fontId="8" fillId="0" borderId="37" xfId="0" applyFont="1" applyBorder="1" applyAlignment="1">
      <alignment horizontal="left" wrapText="1"/>
    </xf>
    <xf numFmtId="0" fontId="2" fillId="0" borderId="0" xfId="0" applyFont="1" applyAlignment="1">
      <alignment horizontal="center" wrapText="1"/>
    </xf>
    <xf numFmtId="0" fontId="3" fillId="0" borderId="0" xfId="2" applyFont="1" applyAlignment="1">
      <alignment horizontal="left"/>
    </xf>
    <xf numFmtId="0" fontId="3" fillId="0" borderId="12" xfId="23" applyFont="1" applyBorder="1" applyAlignment="1">
      <alignment horizontal="center" vertical="center"/>
    </xf>
    <xf numFmtId="0" fontId="3" fillId="0" borderId="14" xfId="23" applyFont="1" applyBorder="1" applyAlignment="1">
      <alignment horizontal="center" vertical="center"/>
    </xf>
    <xf numFmtId="0" fontId="3" fillId="0" borderId="12" xfId="23" applyFont="1" applyBorder="1" applyAlignment="1">
      <alignment horizontal="left" vertical="center"/>
    </xf>
    <xf numFmtId="0" fontId="3" fillId="0" borderId="13" xfId="23" applyFont="1" applyBorder="1" applyAlignment="1">
      <alignment horizontal="left" vertical="center"/>
    </xf>
    <xf numFmtId="0" fontId="3" fillId="0" borderId="14" xfId="23" applyFont="1" applyBorder="1" applyAlignment="1">
      <alignment horizontal="left" vertical="center"/>
    </xf>
    <xf numFmtId="0" fontId="3" fillId="2" borderId="2" xfId="23" applyFont="1" applyFill="1" applyBorder="1" applyAlignment="1">
      <alignment horizontal="center" vertical="center" wrapText="1"/>
    </xf>
    <xf numFmtId="0" fontId="3" fillId="2" borderId="1" xfId="23" applyFont="1" applyFill="1" applyBorder="1" applyAlignment="1">
      <alignment horizontal="center" vertical="center"/>
    </xf>
    <xf numFmtId="0" fontId="3" fillId="2" borderId="8" xfId="23" applyFont="1" applyFill="1" applyBorder="1" applyAlignment="1">
      <alignment horizontal="center" vertical="center"/>
    </xf>
    <xf numFmtId="0" fontId="3" fillId="2" borderId="4" xfId="23" applyFont="1" applyFill="1" applyBorder="1" applyAlignment="1">
      <alignment horizontal="center" vertical="center"/>
    </xf>
    <xf numFmtId="0" fontId="3" fillId="2" borderId="10" xfId="23" applyFont="1" applyFill="1" applyBorder="1" applyAlignment="1">
      <alignment horizontal="center" vertical="center"/>
    </xf>
    <xf numFmtId="0" fontId="3" fillId="2" borderId="11" xfId="23" applyFont="1" applyFill="1" applyBorder="1" applyAlignment="1">
      <alignment horizontal="center" vertical="center"/>
    </xf>
    <xf numFmtId="0" fontId="5" fillId="0" borderId="22" xfId="23" applyFont="1" applyBorder="1" applyAlignment="1">
      <alignment horizontal="left" wrapText="1"/>
    </xf>
    <xf numFmtId="0" fontId="5" fillId="0" borderId="27" xfId="23" applyFont="1" applyBorder="1" applyAlignment="1">
      <alignment horizontal="left" wrapText="1"/>
    </xf>
    <xf numFmtId="0" fontId="5" fillId="0" borderId="25" xfId="23" applyFont="1" applyBorder="1" applyAlignment="1">
      <alignment horizontal="left" wrapText="1"/>
    </xf>
    <xf numFmtId="0" fontId="9" fillId="0" borderId="16" xfId="23" applyFont="1" applyBorder="1" applyAlignment="1">
      <alignment horizontal="left" wrapText="1"/>
    </xf>
    <xf numFmtId="0" fontId="9" fillId="0" borderId="17" xfId="23" applyFont="1" applyBorder="1" applyAlignment="1">
      <alignment horizontal="left" wrapText="1"/>
    </xf>
    <xf numFmtId="0" fontId="9" fillId="0" borderId="18" xfId="23" applyFont="1" applyBorder="1" applyAlignment="1">
      <alignment horizontal="left" wrapText="1"/>
    </xf>
    <xf numFmtId="0" fontId="6" fillId="0" borderId="16" xfId="23" applyFont="1" applyBorder="1" applyAlignment="1">
      <alignment horizontal="left" wrapText="1"/>
    </xf>
    <xf numFmtId="0" fontId="6" fillId="0" borderId="17" xfId="23" applyFont="1" applyBorder="1" applyAlignment="1">
      <alignment horizontal="left" wrapText="1"/>
    </xf>
    <xf numFmtId="0" fontId="6" fillId="0" borderId="18" xfId="23" applyFont="1" applyBorder="1" applyAlignment="1">
      <alignment horizontal="left" wrapText="1"/>
    </xf>
    <xf numFmtId="0" fontId="8" fillId="0" borderId="16" xfId="23" applyFont="1" applyBorder="1" applyAlignment="1">
      <alignment horizontal="left" wrapText="1"/>
    </xf>
    <xf numFmtId="0" fontId="8" fillId="0" borderId="17" xfId="23" applyFont="1" applyBorder="1" applyAlignment="1">
      <alignment horizontal="left" wrapText="1"/>
    </xf>
    <xf numFmtId="0" fontId="8" fillId="0" borderId="18" xfId="23" applyFont="1" applyBorder="1" applyAlignment="1">
      <alignment horizontal="left" wrapText="1"/>
    </xf>
    <xf numFmtId="0" fontId="12" fillId="0" borderId="16" xfId="23" applyFont="1" applyBorder="1" applyAlignment="1">
      <alignment horizontal="left" wrapText="1"/>
    </xf>
    <xf numFmtId="0" fontId="12" fillId="0" borderId="17" xfId="23" applyFont="1" applyBorder="1" applyAlignment="1">
      <alignment horizontal="left" wrapText="1"/>
    </xf>
    <xf numFmtId="0" fontId="12" fillId="0" borderId="18" xfId="23" applyFont="1" applyBorder="1" applyAlignment="1">
      <alignment horizontal="left" wrapText="1"/>
    </xf>
    <xf numFmtId="0" fontId="8" fillId="0" borderId="16" xfId="23" applyFont="1" applyBorder="1" applyAlignment="1">
      <alignment horizontal="left" vertical="center" wrapText="1"/>
    </xf>
    <xf numFmtId="0" fontId="8" fillId="0" borderId="17" xfId="23" applyFont="1" applyBorder="1" applyAlignment="1">
      <alignment horizontal="left" vertical="center" wrapText="1"/>
    </xf>
    <xf numFmtId="0" fontId="8" fillId="0" borderId="18" xfId="23" applyFont="1" applyBorder="1" applyAlignment="1">
      <alignment horizontal="left" vertical="center" wrapText="1"/>
    </xf>
    <xf numFmtId="0" fontId="9" fillId="0" borderId="16" xfId="3" applyFont="1" applyBorder="1" applyAlignment="1">
      <alignment horizontal="left"/>
    </xf>
    <xf numFmtId="0" fontId="9" fillId="0" borderId="17" xfId="3" applyFont="1" applyBorder="1" applyAlignment="1">
      <alignment horizontal="left"/>
    </xf>
    <xf numFmtId="0" fontId="9" fillId="0" borderId="18" xfId="3" applyFont="1" applyBorder="1" applyAlignment="1">
      <alignment horizontal="left"/>
    </xf>
    <xf numFmtId="0" fontId="8" fillId="0" borderId="16" xfId="3" applyFont="1" applyBorder="1" applyAlignment="1">
      <alignment horizontal="left" wrapText="1"/>
    </xf>
    <xf numFmtId="0" fontId="8" fillId="0" borderId="17" xfId="3" applyFont="1" applyBorder="1" applyAlignment="1">
      <alignment horizontal="left" wrapText="1"/>
    </xf>
    <xf numFmtId="0" fontId="8" fillId="0" borderId="18" xfId="3" applyFont="1" applyBorder="1" applyAlignment="1">
      <alignment horizontal="left" wrapText="1"/>
    </xf>
    <xf numFmtId="0" fontId="6" fillId="0" borderId="23" xfId="23" applyFont="1" applyBorder="1" applyAlignment="1">
      <alignment horizontal="left" wrapText="1"/>
    </xf>
    <xf numFmtId="0" fontId="6" fillId="0" borderId="26" xfId="23" applyFont="1" applyBorder="1" applyAlignment="1">
      <alignment horizontal="left" wrapText="1"/>
    </xf>
    <xf numFmtId="0" fontId="6" fillId="0" borderId="24" xfId="23" applyFont="1" applyBorder="1" applyAlignment="1">
      <alignment horizontal="left" wrapText="1"/>
    </xf>
    <xf numFmtId="0" fontId="8" fillId="0" borderId="16" xfId="3" applyFont="1" applyBorder="1" applyAlignment="1">
      <alignment vertical="center" wrapText="1"/>
    </xf>
    <xf numFmtId="0" fontId="8" fillId="0" borderId="17" xfId="3" applyFont="1" applyBorder="1" applyAlignment="1">
      <alignment vertical="center" wrapText="1"/>
    </xf>
    <xf numFmtId="0" fontId="8" fillId="0" borderId="18" xfId="3" applyFont="1" applyBorder="1" applyAlignment="1">
      <alignment vertical="center" wrapText="1"/>
    </xf>
    <xf numFmtId="0" fontId="9" fillId="0" borderId="16" xfId="23" applyFont="1" applyBorder="1" applyAlignment="1">
      <alignment wrapText="1"/>
    </xf>
    <xf numFmtId="0" fontId="9" fillId="0" borderId="17" xfId="23" applyFont="1" applyBorder="1" applyAlignment="1">
      <alignment wrapText="1"/>
    </xf>
    <xf numFmtId="0" fontId="9" fillId="0" borderId="18" xfId="23" applyFont="1" applyBorder="1" applyAlignment="1">
      <alignment wrapText="1"/>
    </xf>
    <xf numFmtId="0" fontId="8" fillId="0" borderId="16" xfId="23" applyFont="1" applyBorder="1" applyAlignment="1">
      <alignment wrapText="1"/>
    </xf>
    <xf numFmtId="0" fontId="8" fillId="0" borderId="17" xfId="23" applyFont="1" applyBorder="1" applyAlignment="1">
      <alignment wrapText="1"/>
    </xf>
    <xf numFmtId="0" fontId="8" fillId="0" borderId="18" xfId="23" applyFont="1" applyBorder="1" applyAlignment="1">
      <alignment wrapText="1"/>
    </xf>
    <xf numFmtId="0" fontId="9" fillId="0" borderId="16" xfId="23" applyFont="1" applyBorder="1" applyAlignment="1">
      <alignment horizontal="justify" wrapText="1"/>
    </xf>
    <xf numFmtId="0" fontId="9" fillId="0" borderId="17" xfId="23" applyFont="1" applyBorder="1" applyAlignment="1">
      <alignment horizontal="justify" wrapText="1"/>
    </xf>
    <xf numFmtId="0" fontId="9" fillId="0" borderId="18" xfId="23" applyFont="1" applyBorder="1" applyAlignment="1">
      <alignment horizontal="justify" wrapText="1"/>
    </xf>
    <xf numFmtId="0" fontId="32" fillId="0" borderId="16" xfId="23" applyFont="1" applyBorder="1" applyAlignment="1">
      <alignment horizontal="left" wrapText="1"/>
    </xf>
    <xf numFmtId="0" fontId="32" fillId="0" borderId="17" xfId="23" applyFont="1" applyBorder="1" applyAlignment="1">
      <alignment horizontal="left" wrapText="1"/>
    </xf>
    <xf numFmtId="0" fontId="32" fillId="0" borderId="18" xfId="23" applyFont="1" applyBorder="1" applyAlignment="1">
      <alignment horizontal="left" wrapText="1"/>
    </xf>
    <xf numFmtId="0" fontId="8" fillId="0" borderId="0" xfId="23" applyFont="1" applyAlignment="1">
      <alignment horizontal="left" wrapText="1"/>
    </xf>
    <xf numFmtId="0" fontId="12" fillId="0" borderId="16" xfId="23" applyFont="1" applyBorder="1" applyAlignment="1">
      <alignment wrapText="1"/>
    </xf>
    <xf numFmtId="0" fontId="12" fillId="0" borderId="17" xfId="23" applyFont="1" applyBorder="1" applyAlignment="1">
      <alignment wrapText="1"/>
    </xf>
    <xf numFmtId="0" fontId="12" fillId="0" borderId="18" xfId="23" applyFont="1" applyBorder="1" applyAlignment="1">
      <alignment wrapText="1"/>
    </xf>
    <xf numFmtId="0" fontId="3" fillId="2" borderId="1" xfId="23" applyFont="1" applyFill="1" applyBorder="1" applyAlignment="1">
      <alignment horizontal="center" vertical="center" wrapText="1"/>
    </xf>
    <xf numFmtId="0" fontId="3" fillId="2" borderId="8" xfId="23" applyFont="1" applyFill="1" applyBorder="1" applyAlignment="1">
      <alignment horizontal="center" vertical="center" wrapText="1"/>
    </xf>
    <xf numFmtId="0" fontId="3" fillId="2" borderId="4" xfId="23" applyFont="1" applyFill="1" applyBorder="1" applyAlignment="1">
      <alignment horizontal="center" vertical="center" wrapText="1"/>
    </xf>
    <xf numFmtId="0" fontId="3" fillId="2" borderId="10" xfId="23" applyFont="1" applyFill="1" applyBorder="1" applyAlignment="1">
      <alignment horizontal="center" vertical="center" wrapText="1"/>
    </xf>
    <xf numFmtId="0" fontId="3" fillId="2" borderId="11" xfId="23" applyFont="1" applyFill="1" applyBorder="1" applyAlignment="1">
      <alignment horizontal="center" vertical="center" wrapText="1"/>
    </xf>
    <xf numFmtId="0" fontId="7" fillId="0" borderId="16" xfId="23" applyFont="1" applyBorder="1" applyAlignment="1">
      <alignment wrapText="1"/>
    </xf>
    <xf numFmtId="0" fontId="7" fillId="0" borderId="17" xfId="23" applyFont="1" applyBorder="1" applyAlignment="1">
      <alignment wrapText="1"/>
    </xf>
    <xf numFmtId="0" fontId="7" fillId="0" borderId="18" xfId="23" applyFont="1" applyBorder="1" applyAlignment="1">
      <alignment wrapText="1"/>
    </xf>
    <xf numFmtId="0" fontId="8" fillId="0" borderId="16" xfId="23" applyFont="1" applyBorder="1" applyAlignment="1">
      <alignment horizontal="justify" wrapText="1"/>
    </xf>
    <xf numFmtId="0" fontId="8" fillId="0" borderId="17" xfId="23" applyFont="1" applyBorder="1" applyAlignment="1">
      <alignment horizontal="justify" wrapText="1"/>
    </xf>
    <xf numFmtId="0" fontId="8" fillId="0" borderId="18" xfId="23" applyFont="1" applyBorder="1" applyAlignment="1">
      <alignment horizontal="justify" wrapText="1"/>
    </xf>
    <xf numFmtId="0" fontId="11" fillId="0" borderId="16" xfId="23" applyFont="1" applyBorder="1" applyAlignment="1">
      <alignment horizontal="left" wrapText="1"/>
    </xf>
    <xf numFmtId="0" fontId="11" fillId="0" borderId="17" xfId="23" applyFont="1" applyBorder="1" applyAlignment="1">
      <alignment horizontal="left" wrapText="1"/>
    </xf>
    <xf numFmtId="0" fontId="11" fillId="0" borderId="18" xfId="23" applyFont="1" applyBorder="1" applyAlignment="1">
      <alignment horizontal="left" wrapText="1"/>
    </xf>
    <xf numFmtId="0" fontId="5" fillId="0" borderId="22" xfId="23" applyFont="1" applyBorder="1" applyAlignment="1">
      <alignment horizontal="left"/>
    </xf>
    <xf numFmtId="0" fontId="5" fillId="0" borderId="27" xfId="23" applyFont="1" applyBorder="1" applyAlignment="1">
      <alignment horizontal="left"/>
    </xf>
    <xf numFmtId="0" fontId="5" fillId="0" borderId="25" xfId="23" applyFont="1" applyBorder="1" applyAlignment="1">
      <alignment horizontal="left"/>
    </xf>
    <xf numFmtId="0" fontId="6" fillId="0" borderId="16" xfId="23" applyFont="1" applyBorder="1" applyAlignment="1">
      <alignment horizontal="left"/>
    </xf>
    <xf numFmtId="0" fontId="6" fillId="0" borderId="17" xfId="23" applyFont="1" applyBorder="1" applyAlignment="1">
      <alignment horizontal="left"/>
    </xf>
    <xf numFmtId="0" fontId="6" fillId="0" borderId="18" xfId="23" applyFont="1" applyBorder="1" applyAlignment="1">
      <alignment horizontal="left"/>
    </xf>
    <xf numFmtId="0" fontId="6" fillId="0" borderId="23" xfId="23" applyFont="1" applyBorder="1" applyAlignment="1">
      <alignment horizontal="left"/>
    </xf>
    <xf numFmtId="0" fontId="6" fillId="0" borderId="26" xfId="23" applyFont="1" applyBorder="1" applyAlignment="1">
      <alignment horizontal="left"/>
    </xf>
    <xf numFmtId="0" fontId="6" fillId="0" borderId="24" xfId="23" applyFont="1" applyBorder="1" applyAlignment="1">
      <alignment horizontal="left"/>
    </xf>
    <xf numFmtId="0" fontId="8" fillId="0" borderId="16" xfId="2" applyFont="1" applyBorder="1" applyAlignment="1">
      <alignment horizontal="left" wrapText="1"/>
    </xf>
    <xf numFmtId="0" fontId="8" fillId="0" borderId="17" xfId="2" applyFont="1" applyBorder="1" applyAlignment="1">
      <alignment horizontal="left" wrapText="1"/>
    </xf>
    <xf numFmtId="0" fontId="8" fillId="0" borderId="18" xfId="2" applyFont="1" applyBorder="1" applyAlignment="1">
      <alignment horizontal="left" wrapText="1"/>
    </xf>
    <xf numFmtId="0" fontId="9" fillId="0" borderId="16" xfId="3" applyFont="1" applyBorder="1" applyAlignment="1">
      <alignment horizontal="left" wrapText="1"/>
    </xf>
    <xf numFmtId="0" fontId="9" fillId="0" borderId="17" xfId="3" applyFont="1" applyBorder="1" applyAlignment="1">
      <alignment horizontal="left" wrapText="1"/>
    </xf>
    <xf numFmtId="0" fontId="9" fillId="0" borderId="18" xfId="3" applyFont="1" applyBorder="1" applyAlignment="1">
      <alignment horizontal="left" wrapText="1"/>
    </xf>
    <xf numFmtId="0" fontId="7" fillId="0" borderId="0" xfId="0" applyFont="1" applyAlignment="1">
      <alignment horizontal="left"/>
    </xf>
    <xf numFmtId="0" fontId="7" fillId="0" borderId="12" xfId="0" applyFont="1" applyBorder="1" applyAlignment="1">
      <alignment horizontal="center" vertical="center"/>
    </xf>
    <xf numFmtId="0" fontId="7" fillId="0" borderId="14" xfId="0" applyFont="1" applyBorder="1" applyAlignment="1">
      <alignment horizontal="center" vertical="center"/>
    </xf>
    <xf numFmtId="0" fontId="9" fillId="0" borderId="12" xfId="0" applyFont="1" applyBorder="1" applyAlignment="1">
      <alignment horizontal="center"/>
    </xf>
    <xf numFmtId="0" fontId="9" fillId="0" borderId="14" xfId="0" applyFont="1" applyBorder="1" applyAlignment="1">
      <alignment horizontal="center"/>
    </xf>
    <xf numFmtId="0" fontId="8" fillId="0" borderId="5" xfId="0" applyFont="1" applyBorder="1" applyAlignment="1">
      <alignment wrapText="1"/>
    </xf>
    <xf numFmtId="0" fontId="0" fillId="0" borderId="5" xfId="0" applyBorder="1" applyAlignment="1">
      <alignment wrapText="1"/>
    </xf>
    <xf numFmtId="0" fontId="8" fillId="0" borderId="5" xfId="0" applyFont="1" applyBorder="1" applyAlignment="1">
      <alignment vertical="center" wrapText="1"/>
    </xf>
    <xf numFmtId="0" fontId="0" fillId="0" borderId="5" xfId="0" applyBorder="1" applyAlignment="1">
      <alignment vertical="center" wrapText="1"/>
    </xf>
    <xf numFmtId="0" fontId="6" fillId="0" borderId="12" xfId="0" applyFont="1" applyBorder="1" applyAlignment="1">
      <alignment horizontal="left" wrapText="1"/>
    </xf>
    <xf numFmtId="0" fontId="6" fillId="0" borderId="13" xfId="0" applyFont="1" applyBorder="1" applyAlignment="1">
      <alignment horizontal="left" wrapText="1"/>
    </xf>
    <xf numFmtId="0" fontId="6" fillId="0" borderId="14" xfId="0" applyFont="1" applyBorder="1" applyAlignment="1">
      <alignment horizontal="left" wrapText="1"/>
    </xf>
    <xf numFmtId="0" fontId="9" fillId="0" borderId="5" xfId="0" applyFont="1" applyBorder="1" applyAlignment="1">
      <alignment wrapText="1"/>
    </xf>
    <xf numFmtId="0" fontId="27" fillId="0" borderId="5" xfId="0" applyFont="1" applyBorder="1" applyAlignment="1">
      <alignment wrapText="1"/>
    </xf>
    <xf numFmtId="0" fontId="6" fillId="0" borderId="5" xfId="0" applyFont="1" applyBorder="1" applyAlignment="1">
      <alignment horizontal="left" wrapText="1"/>
    </xf>
    <xf numFmtId="0" fontId="47" fillId="0" borderId="5" xfId="0" applyFont="1" applyBorder="1" applyAlignment="1">
      <alignment vertical="center" wrapText="1"/>
    </xf>
    <xf numFmtId="0" fontId="3" fillId="0" borderId="0" xfId="0" applyFont="1" applyAlignment="1">
      <alignment horizontal="left" wrapText="1"/>
    </xf>
    <xf numFmtId="0" fontId="3" fillId="0" borderId="5" xfId="0" applyFont="1" applyBorder="1" applyAlignment="1">
      <alignment horizontal="center" vertical="center"/>
    </xf>
    <xf numFmtId="0" fontId="3" fillId="0" borderId="5" xfId="0" applyFont="1" applyBorder="1" applyAlignment="1">
      <alignment horizontal="left" vertical="center"/>
    </xf>
    <xf numFmtId="0" fontId="5" fillId="0" borderId="5" xfId="0" applyFont="1" applyBorder="1" applyAlignment="1">
      <alignment horizontal="left" wrapText="1"/>
    </xf>
    <xf numFmtId="0" fontId="7" fillId="0" borderId="5" xfId="0" applyFont="1" applyBorder="1" applyAlignment="1">
      <alignment horizontal="left" wrapText="1"/>
    </xf>
    <xf numFmtId="0" fontId="8" fillId="0" borderId="5" xfId="0" applyFont="1" applyBorder="1" applyAlignment="1">
      <alignment horizontal="left" wrapText="1"/>
    </xf>
    <xf numFmtId="0" fontId="4" fillId="0" borderId="0" xfId="0" applyFont="1" applyAlignment="1">
      <alignment horizontal="left" wrapText="1"/>
    </xf>
    <xf numFmtId="0" fontId="9" fillId="0" borderId="5" xfId="0" applyFont="1" applyBorder="1" applyAlignment="1">
      <alignment horizontal="left" wrapText="1"/>
    </xf>
    <xf numFmtId="0" fontId="14" fillId="0" borderId="39" xfId="29" applyFont="1" applyBorder="1" applyAlignment="1">
      <alignment horizontal="left" wrapText="1"/>
    </xf>
    <xf numFmtId="0" fontId="14" fillId="0" borderId="0" xfId="29" applyFont="1" applyAlignment="1">
      <alignment horizontal="left" vertical="center"/>
    </xf>
    <xf numFmtId="0" fontId="14" fillId="0" borderId="0" xfId="29" applyFont="1" applyAlignment="1">
      <alignment horizontal="left"/>
    </xf>
    <xf numFmtId="0" fontId="10" fillId="0" borderId="0" xfId="29" applyAlignment="1">
      <alignment horizontal="left" vertical="center" wrapText="1"/>
    </xf>
    <xf numFmtId="0" fontId="46" fillId="0" borderId="0" xfId="29" applyFont="1" applyAlignment="1">
      <alignment horizontal="left"/>
    </xf>
    <xf numFmtId="0" fontId="14" fillId="0" borderId="0" xfId="29" applyFont="1" applyAlignment="1">
      <alignment horizontal="left" vertical="center" wrapText="1"/>
    </xf>
    <xf numFmtId="169" fontId="8" fillId="3" borderId="15" xfId="0" applyNumberFormat="1" applyFont="1" applyFill="1" applyBorder="1" applyAlignment="1">
      <alignment horizontal="center" vertical="center"/>
    </xf>
  </cellXfs>
  <cellStyles count="30">
    <cellStyle name="Comma [2]" xfId="11" xr:uid="{DA40FB28-17C4-4B9E-806D-1A3BD6750C54}"/>
    <cellStyle name="Comma 2" xfId="12" xr:uid="{E9C75D4B-6483-470D-AD42-3A7CCCBE7162}"/>
    <cellStyle name="Comma 2 2" xfId="17" xr:uid="{B83DFFD7-19CA-4ED8-A455-4BC515EA47CB}"/>
    <cellStyle name="Comma 3" xfId="16" xr:uid="{0AA7FE14-0F2D-457D-8B1F-DC85548DAEBA}"/>
    <cellStyle name="Comma 4" xfId="18" xr:uid="{3B3B095E-15DA-448F-828F-7336DF90A666}"/>
    <cellStyle name="Currency 2 2" xfId="27" xr:uid="{3ADBEBAE-0292-4E31-B038-5C9F451C7B03}"/>
    <cellStyle name="Currency 3" xfId="5" xr:uid="{CB024902-2446-43BD-8A94-B74B518F37FB}"/>
    <cellStyle name="Currency 4" xfId="7" xr:uid="{AFCFACD9-8A7B-41E1-B0B1-880D09822B30}"/>
    <cellStyle name="Currency 4 2" xfId="10" xr:uid="{8C30FFB3-79EC-4988-840A-03F5B639F4F9}"/>
    <cellStyle name="Currency 4 2 2" xfId="26" xr:uid="{CA624D58-596D-41DB-B30A-DA7D2C5E985C}"/>
    <cellStyle name="Normal" xfId="0" builtinId="0"/>
    <cellStyle name="Normal 10" xfId="13" xr:uid="{25EBC8BD-0A7E-4400-91B5-672EADC68025}"/>
    <cellStyle name="Normal 10 2" xfId="29" xr:uid="{E91B879C-1306-4B88-BC94-216D8B57676D}"/>
    <cellStyle name="Normal 2" xfId="14" xr:uid="{B6F79413-C55C-43F4-8C0D-792FFF2F0E1B}"/>
    <cellStyle name="Normal 2 2" xfId="19" xr:uid="{92AB0DAD-0CD6-4437-A313-6EF97F6D039E}"/>
    <cellStyle name="Normal 3" xfId="6" xr:uid="{5BB3EC28-0527-4DF0-93EE-1009F408DDF3}"/>
    <cellStyle name="Normal 4" xfId="3" xr:uid="{3E7F9F7C-7CC0-4BE8-8FC4-F4092030CE8E}"/>
    <cellStyle name="Normal 5" xfId="4" xr:uid="{7BCBE924-208E-434E-895F-80AC9883DA90}"/>
    <cellStyle name="Normal 6" xfId="2" xr:uid="{1C00E8F2-8C8A-44AA-AFA1-C141612D2A6B}"/>
    <cellStyle name="Normal 6 2" xfId="23" xr:uid="{D932749D-0211-4A31-8FBA-B9D3183CEBBE}"/>
    <cellStyle name="Normal 7" xfId="15" xr:uid="{318D9361-D180-42B5-AD2F-41F2C2231046}"/>
    <cellStyle name="Normal 8" xfId="9" xr:uid="{CAB7D44B-96CF-4FD3-9A3E-EDC9500F8355}"/>
    <cellStyle name="Normal 9" xfId="24" xr:uid="{27E1B92C-6D43-4454-B102-A20B3861A2EF}"/>
    <cellStyle name="Normal_Master" xfId="22" xr:uid="{28EC08B3-59C6-4277-B9EF-6489FB3944D7}"/>
    <cellStyle name="Percent" xfId="1" builtinId="5"/>
    <cellStyle name="Percent 2" xfId="20" xr:uid="{593CBE05-5CD6-4299-AF9D-02864E916079}"/>
    <cellStyle name="Percent 2 2" xfId="28" xr:uid="{030EC18C-3B8D-40E2-B16A-843A01FA9670}"/>
    <cellStyle name="Percent 3" xfId="8" xr:uid="{FF823B77-98D2-4E7F-8F3C-C28904FB62FD}"/>
    <cellStyle name="Percent 3 2" xfId="25" xr:uid="{BFC057A1-42FB-41E6-B6FF-2DE6565FC356}"/>
    <cellStyle name="Percent 4" xfId="21" xr:uid="{AFD763BB-C7BD-438E-AEFB-835DA12BF700}"/>
  </cellStyles>
  <dxfs count="0"/>
  <tableStyles count="0" defaultTableStyle="TableStyleMedium2" defaultPivotStyle="PivotStyleLight16"/>
  <colors>
    <mruColors>
      <color rgb="FFE7D9F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haredStrings" Target="sharedStrings.xml"/><Relationship Id="rId8" Type="http://schemas.openxmlformats.org/officeDocument/2006/relationships/worksheet" Target="worksheets/sheet8.xml"/></Relationships>
</file>

<file path=xl/drawings/drawing1.xml><?xml version="1.0" encoding="utf-8"?>
<xdr:wsDr xmlns:xdr="http://schemas.openxmlformats.org/drawingml/2006/spreadsheetDrawing" xmlns:a="http://schemas.openxmlformats.org/drawingml/2006/main">
  <xdr:oneCellAnchor>
    <xdr:from>
      <xdr:col>25</xdr:col>
      <xdr:colOff>0</xdr:colOff>
      <xdr:row>291</xdr:row>
      <xdr:rowOff>0</xdr:rowOff>
    </xdr:from>
    <xdr:ext cx="304800" cy="306266"/>
    <xdr:sp macro="" textlink="">
      <xdr:nvSpPr>
        <xdr:cNvPr id="2" name="avatar">
          <a:extLst>
            <a:ext uri="{FF2B5EF4-FFF2-40B4-BE49-F238E27FC236}">
              <a16:creationId xmlns:a16="http://schemas.microsoft.com/office/drawing/2014/main" id="{1E4DFCBD-D38A-4BAC-8B48-F4ADA008EC73}"/>
            </a:ext>
          </a:extLst>
        </xdr:cNvPr>
        <xdr:cNvSpPr>
          <a:spLocks noChangeAspect="1" noChangeArrowheads="1"/>
        </xdr:cNvSpPr>
      </xdr:nvSpPr>
      <xdr:spPr bwMode="auto">
        <a:xfrm>
          <a:off x="15240000" y="108042075"/>
          <a:ext cx="304800" cy="30626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View1" id="{C91C7CAC-1B8A-4B2F-9446-1BCE788A9EFF}"/>
</namedSheetView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microsoft.com/office/2019/04/relationships/namedSheetView" Target="../namedSheetViews/namedSheetView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8C8C6D-AB44-4005-9344-88C790625858}">
  <sheetPr>
    <tabColor theme="5"/>
  </sheetPr>
  <dimension ref="A10:J10"/>
  <sheetViews>
    <sheetView view="pageBreakPreview" zoomScaleNormal="115" zoomScaleSheetLayoutView="100" workbookViewId="0">
      <selection activeCell="I16" sqref="I16"/>
    </sheetView>
  </sheetViews>
  <sheetFormatPr defaultColWidth="8.88671875" defaultRowHeight="13.8" x14ac:dyDescent="0.25"/>
  <cols>
    <col min="1" max="16384" width="8.88671875" style="1"/>
  </cols>
  <sheetData>
    <row r="10" spans="1:10" ht="21" x14ac:dyDescent="0.4">
      <c r="A10" s="519" t="s">
        <v>0</v>
      </c>
      <c r="B10" s="519"/>
      <c r="C10" s="519"/>
      <c r="D10" s="519"/>
      <c r="E10" s="519"/>
      <c r="F10" s="519"/>
      <c r="G10" s="519"/>
      <c r="H10" s="519"/>
      <c r="I10" s="519"/>
      <c r="J10" s="519"/>
    </row>
  </sheetData>
  <sheetProtection algorithmName="SHA-512" hashValue="NZYOJBvTm9k/XRegNyletH0/WrykC2f4xrc0BMOPQRN1MHWfGFF+vznQ8c5KIsAEAEjs3eaz+EKbHzc2WJLPVQ==" saltValue="iNdWYl8hPQQ5tt3b+YjG7A==" spinCount="100000" sheet="1" objects="1" scenarios="1"/>
  <mergeCells count="1">
    <mergeCell ref="A10:J10"/>
  </mergeCells>
  <pageMargins left="0.70866141732283472" right="0.70866141732283472" top="0.74803149606299213" bottom="0.74803149606299213" header="0.31496062992125984" footer="0.31496062992125984"/>
  <pageSetup firstPageNumber="7" orientation="portrait" useFirstPageNumber="1" horizontalDpi="300" r:id="rId1"/>
  <headerFooter>
    <oddHeader>&amp;L&amp;"Calibrint,Regular"&amp;K000000CONTRACT SANRAL NRA R.573-020-2019/5R
FOR THE UPGRADING OF NATIONAL ROAD R573 SECTION 2: WORK PACKAGE B FROM KM 36.20 TO KM 48.16</oddHeader>
    <oddFooter>&amp;RC3-&amp;P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E15A21-3213-48A9-BD28-C04FAE70FB6C}">
  <sheetPr>
    <tabColor theme="7" tint="0.79998168889431442"/>
  </sheetPr>
  <dimension ref="A1:X1085"/>
  <sheetViews>
    <sheetView tabSelected="1" view="pageBreakPreview" topLeftCell="A131" zoomScaleNormal="100" zoomScaleSheetLayoutView="100" workbookViewId="0">
      <selection activeCell="B144" sqref="B144:I144"/>
    </sheetView>
  </sheetViews>
  <sheetFormatPr defaultColWidth="8.88671875" defaultRowHeight="13.2" x14ac:dyDescent="0.25"/>
  <cols>
    <col min="1" max="1" width="8.88671875" style="35" bestFit="1" customWidth="1"/>
    <col min="2" max="2" width="10.5546875" style="239" bestFit="1" customWidth="1"/>
    <col min="3" max="3" width="4.6640625" style="35" customWidth="1"/>
    <col min="4" max="6" width="8.88671875" style="35"/>
    <col min="7" max="7" width="17.5546875" style="35" customWidth="1"/>
    <col min="8" max="8" width="24.88671875" style="232" bestFit="1" customWidth="1"/>
    <col min="9" max="9" width="13.5546875" style="240" bestFit="1" customWidth="1"/>
    <col min="10" max="10" width="13.6640625" style="232" bestFit="1" customWidth="1"/>
    <col min="11" max="11" width="15.44140625" style="232" bestFit="1" customWidth="1"/>
    <col min="12" max="12" width="20.44140625" style="35" customWidth="1"/>
    <col min="13" max="13" width="13" style="35" bestFit="1" customWidth="1"/>
    <col min="14" max="14" width="8.88671875" style="35"/>
    <col min="15" max="15" width="10" style="35" bestFit="1" customWidth="1"/>
    <col min="16" max="16384" width="8.88671875" style="35"/>
  </cols>
  <sheetData>
    <row r="1" spans="1:11" x14ac:dyDescent="0.25">
      <c r="A1" s="552" t="s">
        <v>1</v>
      </c>
      <c r="B1" s="552"/>
      <c r="C1" s="552"/>
      <c r="D1" s="552"/>
      <c r="E1" s="552"/>
      <c r="F1" s="552"/>
      <c r="G1" s="552"/>
      <c r="H1" s="552"/>
      <c r="I1" s="552"/>
      <c r="J1" s="552"/>
      <c r="K1" s="552"/>
    </row>
    <row r="2" spans="1:11" x14ac:dyDescent="0.25">
      <c r="A2" s="552" t="s">
        <v>2</v>
      </c>
      <c r="B2" s="552"/>
      <c r="C2" s="552"/>
      <c r="D2" s="552"/>
      <c r="E2" s="552"/>
      <c r="F2" s="552"/>
      <c r="G2" s="552"/>
      <c r="H2" s="552"/>
      <c r="I2" s="552"/>
      <c r="J2" s="552"/>
      <c r="K2" s="552"/>
    </row>
    <row r="3" spans="1:11" x14ac:dyDescent="0.25">
      <c r="A3" s="552" t="s">
        <v>0</v>
      </c>
      <c r="B3" s="552"/>
      <c r="C3" s="552"/>
      <c r="D3" s="552"/>
      <c r="E3" s="552"/>
      <c r="F3" s="552"/>
      <c r="G3" s="552"/>
      <c r="H3" s="552"/>
      <c r="I3" s="552"/>
      <c r="J3" s="552"/>
      <c r="K3" s="552"/>
    </row>
    <row r="4" spans="1:11" x14ac:dyDescent="0.25">
      <c r="A4" s="555" t="s">
        <v>3</v>
      </c>
      <c r="B4" s="555"/>
      <c r="C4" s="554" t="s">
        <v>4</v>
      </c>
      <c r="D4" s="554"/>
      <c r="E4" s="554"/>
      <c r="F4" s="554"/>
      <c r="G4" s="554"/>
      <c r="H4" s="155" t="s">
        <v>5</v>
      </c>
      <c r="I4" s="155" t="s">
        <v>6</v>
      </c>
      <c r="J4" s="155" t="s">
        <v>7</v>
      </c>
      <c r="K4" s="156" t="s">
        <v>8</v>
      </c>
    </row>
    <row r="5" spans="1:11" x14ac:dyDescent="0.25">
      <c r="A5" s="526" t="s">
        <v>9</v>
      </c>
      <c r="B5" s="526"/>
      <c r="C5" s="526"/>
      <c r="D5" s="526"/>
      <c r="E5" s="526"/>
      <c r="F5" s="526"/>
      <c r="G5" s="526"/>
      <c r="H5" s="526"/>
      <c r="I5" s="526"/>
      <c r="J5" s="526"/>
      <c r="K5" s="526"/>
    </row>
    <row r="6" spans="1:11" x14ac:dyDescent="0.25">
      <c r="A6" s="526"/>
      <c r="B6" s="526"/>
      <c r="C6" s="526"/>
      <c r="D6" s="526"/>
      <c r="E6" s="526"/>
      <c r="F6" s="526"/>
      <c r="G6" s="526"/>
      <c r="H6" s="526"/>
      <c r="I6" s="526"/>
      <c r="J6" s="526"/>
      <c r="K6" s="526"/>
    </row>
    <row r="7" spans="1:11" x14ac:dyDescent="0.25">
      <c r="A7" s="157"/>
      <c r="B7" s="36"/>
      <c r="C7" s="553"/>
      <c r="D7" s="553"/>
      <c r="E7" s="553"/>
      <c r="F7" s="553"/>
      <c r="G7" s="553"/>
      <c r="H7" s="158"/>
      <c r="I7" s="158"/>
      <c r="J7" s="158"/>
      <c r="K7" s="159"/>
    </row>
    <row r="8" spans="1:11" x14ac:dyDescent="0.25">
      <c r="A8" s="160" t="s">
        <v>10</v>
      </c>
      <c r="B8" s="37"/>
      <c r="C8" s="549" t="s">
        <v>11</v>
      </c>
      <c r="D8" s="549"/>
      <c r="E8" s="549"/>
      <c r="F8" s="549"/>
      <c r="G8" s="549"/>
      <c r="H8" s="38"/>
      <c r="I8" s="38"/>
      <c r="J8" s="38"/>
      <c r="K8" s="162"/>
    </row>
    <row r="9" spans="1:11" x14ac:dyDescent="0.25">
      <c r="A9" s="163"/>
      <c r="B9" s="37" t="s">
        <v>12</v>
      </c>
      <c r="C9" s="534" t="s">
        <v>13</v>
      </c>
      <c r="D9" s="534"/>
      <c r="E9" s="534"/>
      <c r="F9" s="534"/>
      <c r="G9" s="534"/>
      <c r="H9" s="38" t="s">
        <v>14</v>
      </c>
      <c r="I9" s="165">
        <v>24</v>
      </c>
      <c r="J9" s="19"/>
      <c r="K9" s="162">
        <f>I9*J9</f>
        <v>0</v>
      </c>
    </row>
    <row r="10" spans="1:11" x14ac:dyDescent="0.25">
      <c r="A10" s="163"/>
      <c r="B10" s="37" t="s">
        <v>15</v>
      </c>
      <c r="C10" s="534" t="s">
        <v>16</v>
      </c>
      <c r="D10" s="534"/>
      <c r="E10" s="534"/>
      <c r="F10" s="534"/>
      <c r="G10" s="534"/>
      <c r="H10" s="38" t="s">
        <v>14</v>
      </c>
      <c r="I10" s="165">
        <v>24</v>
      </c>
      <c r="J10" s="19"/>
      <c r="K10" s="162">
        <f>I10*J10</f>
        <v>0</v>
      </c>
    </row>
    <row r="11" spans="1:11" x14ac:dyDescent="0.25">
      <c r="A11" s="160" t="s">
        <v>17</v>
      </c>
      <c r="B11" s="37"/>
      <c r="C11" s="549" t="s">
        <v>18</v>
      </c>
      <c r="D11" s="549"/>
      <c r="E11" s="549"/>
      <c r="F11" s="549"/>
      <c r="G11" s="549"/>
      <c r="H11" s="38"/>
      <c r="I11" s="165"/>
      <c r="J11" s="166"/>
      <c r="K11" s="162"/>
    </row>
    <row r="12" spans="1:11" x14ac:dyDescent="0.25">
      <c r="A12" s="163"/>
      <c r="B12" s="37" t="s">
        <v>19</v>
      </c>
      <c r="C12" s="534" t="s">
        <v>20</v>
      </c>
      <c r="D12" s="534"/>
      <c r="E12" s="534"/>
      <c r="F12" s="534"/>
      <c r="G12" s="534"/>
      <c r="H12" s="38" t="s">
        <v>21</v>
      </c>
      <c r="I12" s="165">
        <v>1</v>
      </c>
      <c r="J12" s="19"/>
      <c r="K12" s="162">
        <f>I12*J12</f>
        <v>0</v>
      </c>
    </row>
    <row r="13" spans="1:11" ht="13.2" customHeight="1" x14ac:dyDescent="0.25">
      <c r="A13" s="163"/>
      <c r="B13" s="37" t="s">
        <v>22</v>
      </c>
      <c r="C13" s="534" t="s">
        <v>23</v>
      </c>
      <c r="D13" s="534"/>
      <c r="E13" s="534"/>
      <c r="F13" s="534"/>
      <c r="G13" s="534"/>
      <c r="H13" s="38" t="s">
        <v>14</v>
      </c>
      <c r="I13" s="165">
        <v>24</v>
      </c>
      <c r="J13" s="19"/>
      <c r="K13" s="162">
        <f t="shared" ref="K13:K14" si="0">I13*J13</f>
        <v>0</v>
      </c>
    </row>
    <row r="14" spans="1:11" ht="26.4" customHeight="1" x14ac:dyDescent="0.25">
      <c r="A14" s="163"/>
      <c r="B14" s="37" t="s">
        <v>24</v>
      </c>
      <c r="C14" s="534" t="s">
        <v>25</v>
      </c>
      <c r="D14" s="534"/>
      <c r="E14" s="534"/>
      <c r="F14" s="534"/>
      <c r="G14" s="534"/>
      <c r="H14" s="37" t="s">
        <v>14</v>
      </c>
      <c r="I14" s="39">
        <v>24</v>
      </c>
      <c r="J14" s="18"/>
      <c r="K14" s="7">
        <f t="shared" si="0"/>
        <v>0</v>
      </c>
    </row>
    <row r="15" spans="1:11" ht="39.450000000000003" customHeight="1" x14ac:dyDescent="0.25">
      <c r="A15" s="160" t="s">
        <v>26</v>
      </c>
      <c r="B15" s="37"/>
      <c r="C15" s="549" t="s">
        <v>27</v>
      </c>
      <c r="D15" s="549"/>
      <c r="E15" s="549"/>
      <c r="F15" s="549"/>
      <c r="G15" s="549"/>
      <c r="H15" s="37"/>
      <c r="I15" s="39"/>
      <c r="J15" s="40"/>
      <c r="K15" s="7"/>
    </row>
    <row r="16" spans="1:11" x14ac:dyDescent="0.25">
      <c r="A16" s="163"/>
      <c r="B16" s="37" t="s">
        <v>28</v>
      </c>
      <c r="C16" s="534" t="s">
        <v>29</v>
      </c>
      <c r="D16" s="534"/>
      <c r="E16" s="534"/>
      <c r="F16" s="534"/>
      <c r="G16" s="534"/>
      <c r="H16" s="37" t="s">
        <v>30</v>
      </c>
      <c r="I16" s="39">
        <v>15</v>
      </c>
      <c r="J16" s="18"/>
      <c r="K16" s="7">
        <f>I16*J16</f>
        <v>0</v>
      </c>
    </row>
    <row r="17" spans="1:11" x14ac:dyDescent="0.25">
      <c r="A17" s="163"/>
      <c r="B17" s="37" t="s">
        <v>31</v>
      </c>
      <c r="C17" s="534" t="s">
        <v>32</v>
      </c>
      <c r="D17" s="534"/>
      <c r="E17" s="534"/>
      <c r="F17" s="534"/>
      <c r="G17" s="534"/>
      <c r="H17" s="37" t="s">
        <v>33</v>
      </c>
      <c r="I17" s="39">
        <v>1.6</v>
      </c>
      <c r="J17" s="18"/>
      <c r="K17" s="7">
        <f t="shared" ref="K17:K23" si="1">I17*J17</f>
        <v>0</v>
      </c>
    </row>
    <row r="18" spans="1:11" ht="13.8" x14ac:dyDescent="0.25">
      <c r="A18" s="163"/>
      <c r="B18" s="37" t="s">
        <v>34</v>
      </c>
      <c r="C18" s="534" t="s">
        <v>35</v>
      </c>
      <c r="D18" s="534"/>
      <c r="E18" s="534"/>
      <c r="F18" s="534"/>
      <c r="G18" s="534"/>
      <c r="H18" s="37" t="s">
        <v>36</v>
      </c>
      <c r="I18" s="39">
        <v>45</v>
      </c>
      <c r="J18" s="18"/>
      <c r="K18" s="7">
        <f t="shared" si="1"/>
        <v>0</v>
      </c>
    </row>
    <row r="19" spans="1:11" x14ac:dyDescent="0.25">
      <c r="A19" s="163"/>
      <c r="B19" s="37" t="s">
        <v>37</v>
      </c>
      <c r="C19" s="534" t="s">
        <v>38</v>
      </c>
      <c r="D19" s="534"/>
      <c r="E19" s="534"/>
      <c r="F19" s="534"/>
      <c r="G19" s="534"/>
      <c r="H19" s="37" t="s">
        <v>33</v>
      </c>
      <c r="I19" s="39">
        <v>24</v>
      </c>
      <c r="J19" s="18"/>
      <c r="K19" s="7">
        <f t="shared" ref="K19" si="2">I19*J19</f>
        <v>0</v>
      </c>
    </row>
    <row r="20" spans="1:11" x14ac:dyDescent="0.25">
      <c r="A20" s="163"/>
      <c r="B20" s="37" t="s">
        <v>39</v>
      </c>
      <c r="C20" s="534" t="s">
        <v>40</v>
      </c>
      <c r="D20" s="534"/>
      <c r="E20" s="534"/>
      <c r="F20" s="534"/>
      <c r="G20" s="534"/>
      <c r="H20" s="37" t="s">
        <v>41</v>
      </c>
      <c r="I20" s="39">
        <v>80</v>
      </c>
      <c r="J20" s="18"/>
      <c r="K20" s="7">
        <f t="shared" si="1"/>
        <v>0</v>
      </c>
    </row>
    <row r="21" spans="1:11" x14ac:dyDescent="0.25">
      <c r="A21" s="163"/>
      <c r="B21" s="37" t="s">
        <v>42</v>
      </c>
      <c r="C21" s="534" t="s">
        <v>43</v>
      </c>
      <c r="D21" s="534"/>
      <c r="E21" s="534"/>
      <c r="F21" s="534"/>
      <c r="G21" s="534"/>
      <c r="H21" s="37" t="s">
        <v>44</v>
      </c>
      <c r="I21" s="39">
        <v>10</v>
      </c>
      <c r="J21" s="18"/>
      <c r="K21" s="7">
        <f t="shared" si="1"/>
        <v>0</v>
      </c>
    </row>
    <row r="22" spans="1:11" ht="26.4" customHeight="1" x14ac:dyDescent="0.25">
      <c r="A22" s="163"/>
      <c r="B22" s="37" t="s">
        <v>45</v>
      </c>
      <c r="C22" s="534" t="s">
        <v>46</v>
      </c>
      <c r="D22" s="534"/>
      <c r="E22" s="534"/>
      <c r="F22" s="534"/>
      <c r="G22" s="534"/>
      <c r="H22" s="37" t="s">
        <v>33</v>
      </c>
      <c r="I22" s="39">
        <v>5</v>
      </c>
      <c r="J22" s="18"/>
      <c r="K22" s="7">
        <f t="shared" si="1"/>
        <v>0</v>
      </c>
    </row>
    <row r="23" spans="1:11" x14ac:dyDescent="0.25">
      <c r="A23" s="163"/>
      <c r="B23" s="37" t="s">
        <v>47</v>
      </c>
      <c r="C23" s="534" t="s">
        <v>48</v>
      </c>
      <c r="D23" s="534"/>
      <c r="E23" s="534"/>
      <c r="F23" s="534"/>
      <c r="G23" s="534"/>
      <c r="H23" s="37" t="s">
        <v>49</v>
      </c>
      <c r="I23" s="39">
        <v>200</v>
      </c>
      <c r="J23" s="18"/>
      <c r="K23" s="7">
        <f t="shared" si="1"/>
        <v>0</v>
      </c>
    </row>
    <row r="24" spans="1:11" x14ac:dyDescent="0.25">
      <c r="A24" s="163"/>
      <c r="B24" s="37" t="s">
        <v>50</v>
      </c>
      <c r="C24" s="534" t="s">
        <v>51</v>
      </c>
      <c r="D24" s="534"/>
      <c r="E24" s="534"/>
      <c r="F24" s="534"/>
      <c r="G24" s="534"/>
      <c r="H24" s="37" t="s">
        <v>52</v>
      </c>
      <c r="I24" s="39">
        <v>1</v>
      </c>
      <c r="J24" s="40">
        <v>150000</v>
      </c>
      <c r="K24" s="7">
        <f>I24*J24</f>
        <v>150000</v>
      </c>
    </row>
    <row r="25" spans="1:11" ht="26.4" customHeight="1" x14ac:dyDescent="0.25">
      <c r="A25" s="163"/>
      <c r="B25" s="37" t="s">
        <v>53</v>
      </c>
      <c r="C25" s="534" t="s">
        <v>54</v>
      </c>
      <c r="D25" s="534"/>
      <c r="E25" s="534"/>
      <c r="F25" s="534"/>
      <c r="G25" s="534"/>
      <c r="H25" s="37" t="s">
        <v>55</v>
      </c>
      <c r="I25" s="40">
        <f>J24</f>
        <v>150000</v>
      </c>
      <c r="J25" s="20"/>
      <c r="K25" s="7">
        <f>J25*I25</f>
        <v>0</v>
      </c>
    </row>
    <row r="26" spans="1:11" x14ac:dyDescent="0.25">
      <c r="A26" s="160" t="s">
        <v>56</v>
      </c>
      <c r="B26" s="37"/>
      <c r="C26" s="549" t="s">
        <v>57</v>
      </c>
      <c r="D26" s="549"/>
      <c r="E26" s="549"/>
      <c r="F26" s="549"/>
      <c r="G26" s="549"/>
      <c r="H26" s="37"/>
      <c r="I26" s="39"/>
      <c r="J26" s="40"/>
      <c r="K26" s="7"/>
    </row>
    <row r="27" spans="1:11" x14ac:dyDescent="0.25">
      <c r="A27" s="163"/>
      <c r="B27" s="37" t="s">
        <v>58</v>
      </c>
      <c r="C27" s="534" t="s">
        <v>59</v>
      </c>
      <c r="D27" s="534"/>
      <c r="E27" s="534"/>
      <c r="F27" s="534"/>
      <c r="G27" s="534"/>
      <c r="H27" s="37" t="s">
        <v>21</v>
      </c>
      <c r="I27" s="39">
        <v>1</v>
      </c>
      <c r="J27" s="18"/>
      <c r="K27" s="7">
        <f>J27</f>
        <v>0</v>
      </c>
    </row>
    <row r="28" spans="1:11" x14ac:dyDescent="0.25">
      <c r="A28" s="163"/>
      <c r="B28" s="37" t="s">
        <v>60</v>
      </c>
      <c r="C28" s="534" t="s">
        <v>61</v>
      </c>
      <c r="D28" s="534"/>
      <c r="E28" s="534"/>
      <c r="F28" s="534"/>
      <c r="G28" s="534"/>
      <c r="H28" s="37" t="s">
        <v>14</v>
      </c>
      <c r="I28" s="39">
        <v>24</v>
      </c>
      <c r="J28" s="18"/>
      <c r="K28" s="7">
        <f>I28*J28</f>
        <v>0</v>
      </c>
    </row>
    <row r="29" spans="1:11" x14ac:dyDescent="0.25">
      <c r="A29" s="160" t="s">
        <v>62</v>
      </c>
      <c r="B29" s="37"/>
      <c r="C29" s="549" t="s">
        <v>63</v>
      </c>
      <c r="D29" s="549"/>
      <c r="E29" s="549"/>
      <c r="F29" s="549"/>
      <c r="G29" s="549"/>
      <c r="H29" s="37"/>
      <c r="I29" s="39"/>
      <c r="J29" s="40"/>
      <c r="K29" s="7"/>
    </row>
    <row r="30" spans="1:11" x14ac:dyDescent="0.25">
      <c r="A30" s="163"/>
      <c r="B30" s="37" t="s">
        <v>64</v>
      </c>
      <c r="C30" s="534" t="s">
        <v>65</v>
      </c>
      <c r="D30" s="534"/>
      <c r="E30" s="534"/>
      <c r="F30" s="534"/>
      <c r="G30" s="534"/>
      <c r="H30" s="37" t="s">
        <v>52</v>
      </c>
      <c r="I30" s="39" t="s">
        <v>66</v>
      </c>
      <c r="J30" s="39" t="s">
        <v>67</v>
      </c>
      <c r="K30" s="7">
        <v>100000</v>
      </c>
    </row>
    <row r="31" spans="1:11" ht="26.25" customHeight="1" x14ac:dyDescent="0.25">
      <c r="A31" s="163"/>
      <c r="B31" s="37" t="s">
        <v>68</v>
      </c>
      <c r="C31" s="534" t="s">
        <v>69</v>
      </c>
      <c r="D31" s="534"/>
      <c r="E31" s="534"/>
      <c r="F31" s="534"/>
      <c r="G31" s="534"/>
      <c r="H31" s="37" t="s">
        <v>55</v>
      </c>
      <c r="I31" s="40">
        <f>K30</f>
        <v>100000</v>
      </c>
      <c r="J31" s="20"/>
      <c r="K31" s="7">
        <f>I31*J31</f>
        <v>0</v>
      </c>
    </row>
    <row r="32" spans="1:11" x14ac:dyDescent="0.25">
      <c r="A32" s="163"/>
      <c r="B32" s="37" t="s">
        <v>70</v>
      </c>
      <c r="C32" s="534" t="s">
        <v>71</v>
      </c>
      <c r="D32" s="534"/>
      <c r="E32" s="534"/>
      <c r="F32" s="534"/>
      <c r="G32" s="534"/>
      <c r="H32" s="37" t="s">
        <v>52</v>
      </c>
      <c r="I32" s="39" t="s">
        <v>66</v>
      </c>
      <c r="J32" s="39" t="s">
        <v>67</v>
      </c>
      <c r="K32" s="7">
        <v>100000</v>
      </c>
    </row>
    <row r="33" spans="1:11" ht="26.25" customHeight="1" x14ac:dyDescent="0.25">
      <c r="A33" s="163"/>
      <c r="B33" s="37" t="s">
        <v>72</v>
      </c>
      <c r="C33" s="534" t="s">
        <v>73</v>
      </c>
      <c r="D33" s="534"/>
      <c r="E33" s="534"/>
      <c r="F33" s="534"/>
      <c r="G33" s="534"/>
      <c r="H33" s="37" t="s">
        <v>55</v>
      </c>
      <c r="I33" s="40">
        <f>K32</f>
        <v>100000</v>
      </c>
      <c r="J33" s="20"/>
      <c r="K33" s="7">
        <f>I33*J33</f>
        <v>0</v>
      </c>
    </row>
    <row r="34" spans="1:11" x14ac:dyDescent="0.25">
      <c r="A34" s="160" t="s">
        <v>74</v>
      </c>
      <c r="B34" s="37"/>
      <c r="C34" s="549" t="s">
        <v>75</v>
      </c>
      <c r="D34" s="549"/>
      <c r="E34" s="549"/>
      <c r="F34" s="549"/>
      <c r="G34" s="549"/>
      <c r="H34" s="37"/>
      <c r="I34" s="39"/>
      <c r="J34" s="40"/>
      <c r="K34" s="7"/>
    </row>
    <row r="35" spans="1:11" x14ac:dyDescent="0.25">
      <c r="A35" s="163"/>
      <c r="B35" s="37" t="s">
        <v>76</v>
      </c>
      <c r="C35" s="534" t="s">
        <v>77</v>
      </c>
      <c r="D35" s="534"/>
      <c r="E35" s="534"/>
      <c r="F35" s="534"/>
      <c r="G35" s="534"/>
      <c r="H35" s="37"/>
      <c r="I35" s="39"/>
      <c r="J35" s="40"/>
      <c r="K35" s="7"/>
    </row>
    <row r="36" spans="1:11" x14ac:dyDescent="0.25">
      <c r="A36" s="163"/>
      <c r="B36" s="167" t="s">
        <v>78</v>
      </c>
      <c r="C36" s="534" t="s">
        <v>79</v>
      </c>
      <c r="D36" s="534"/>
      <c r="E36" s="534"/>
      <c r="F36" s="534"/>
      <c r="G36" s="534"/>
      <c r="H36" s="37" t="s">
        <v>80</v>
      </c>
      <c r="I36" s="39">
        <v>100</v>
      </c>
      <c r="J36" s="18"/>
      <c r="K36" s="7">
        <f>I36*J36</f>
        <v>0</v>
      </c>
    </row>
    <row r="37" spans="1:11" x14ac:dyDescent="0.25">
      <c r="A37" s="163"/>
      <c r="B37" s="167" t="s">
        <v>81</v>
      </c>
      <c r="C37" s="534" t="s">
        <v>82</v>
      </c>
      <c r="D37" s="534"/>
      <c r="E37" s="534"/>
      <c r="F37" s="534"/>
      <c r="G37" s="534"/>
      <c r="H37" s="37" t="s">
        <v>80</v>
      </c>
      <c r="I37" s="39">
        <v>100</v>
      </c>
      <c r="J37" s="18"/>
      <c r="K37" s="7">
        <f>I37*J37</f>
        <v>0</v>
      </c>
    </row>
    <row r="38" spans="1:11" x14ac:dyDescent="0.25">
      <c r="A38" s="163"/>
      <c r="B38" s="167" t="s">
        <v>83</v>
      </c>
      <c r="C38" s="534" t="s">
        <v>84</v>
      </c>
      <c r="D38" s="534"/>
      <c r="E38" s="534"/>
      <c r="F38" s="534"/>
      <c r="G38" s="534"/>
      <c r="H38" s="37" t="s">
        <v>80</v>
      </c>
      <c r="I38" s="39">
        <v>100</v>
      </c>
      <c r="J38" s="18"/>
      <c r="K38" s="7">
        <f>I38*J38</f>
        <v>0</v>
      </c>
    </row>
    <row r="39" spans="1:11" x14ac:dyDescent="0.25">
      <c r="A39" s="163"/>
      <c r="B39" s="167" t="s">
        <v>85</v>
      </c>
      <c r="C39" s="534" t="s">
        <v>86</v>
      </c>
      <c r="D39" s="534"/>
      <c r="E39" s="534"/>
      <c r="F39" s="534"/>
      <c r="G39" s="534"/>
      <c r="H39" s="37" t="s">
        <v>80</v>
      </c>
      <c r="I39" s="39">
        <v>20</v>
      </c>
      <c r="J39" s="18"/>
      <c r="K39" s="7">
        <f>I39*J39</f>
        <v>0</v>
      </c>
    </row>
    <row r="40" spans="1:11" x14ac:dyDescent="0.25">
      <c r="A40" s="163"/>
      <c r="B40" s="167" t="s">
        <v>87</v>
      </c>
      <c r="C40" s="534" t="s">
        <v>88</v>
      </c>
      <c r="D40" s="534"/>
      <c r="E40" s="534"/>
      <c r="F40" s="534"/>
      <c r="G40" s="534"/>
      <c r="H40" s="37" t="s">
        <v>80</v>
      </c>
      <c r="I40" s="39">
        <v>20</v>
      </c>
      <c r="J40" s="18"/>
      <c r="K40" s="7">
        <f>I40*J40</f>
        <v>0</v>
      </c>
    </row>
    <row r="41" spans="1:11" x14ac:dyDescent="0.25">
      <c r="A41" s="163"/>
      <c r="B41" s="37" t="s">
        <v>89</v>
      </c>
      <c r="C41" s="534" t="s">
        <v>90</v>
      </c>
      <c r="D41" s="534"/>
      <c r="E41" s="534"/>
      <c r="F41" s="534"/>
      <c r="G41" s="534"/>
      <c r="H41" s="37"/>
      <c r="I41" s="39"/>
      <c r="J41" s="40"/>
      <c r="K41" s="7"/>
    </row>
    <row r="42" spans="1:11" x14ac:dyDescent="0.25">
      <c r="A42" s="163"/>
      <c r="B42" s="167" t="s">
        <v>78</v>
      </c>
      <c r="C42" s="534" t="s">
        <v>91</v>
      </c>
      <c r="D42" s="534"/>
      <c r="E42" s="534"/>
      <c r="F42" s="534"/>
      <c r="G42" s="534"/>
      <c r="H42" s="37" t="s">
        <v>80</v>
      </c>
      <c r="I42" s="39">
        <v>50</v>
      </c>
      <c r="J42" s="18"/>
      <c r="K42" s="7">
        <f t="shared" ref="K42:K47" si="3">I42*J42</f>
        <v>0</v>
      </c>
    </row>
    <row r="43" spans="1:11" x14ac:dyDescent="0.25">
      <c r="A43" s="163"/>
      <c r="B43" s="167" t="s">
        <v>81</v>
      </c>
      <c r="C43" s="534" t="s">
        <v>92</v>
      </c>
      <c r="D43" s="534"/>
      <c r="E43" s="534"/>
      <c r="F43" s="534"/>
      <c r="G43" s="534"/>
      <c r="H43" s="37" t="s">
        <v>80</v>
      </c>
      <c r="I43" s="39">
        <v>50</v>
      </c>
      <c r="J43" s="18"/>
      <c r="K43" s="7">
        <f t="shared" si="3"/>
        <v>0</v>
      </c>
    </row>
    <row r="44" spans="1:11" x14ac:dyDescent="0.25">
      <c r="A44" s="163"/>
      <c r="B44" s="167" t="s">
        <v>83</v>
      </c>
      <c r="C44" s="534" t="s">
        <v>93</v>
      </c>
      <c r="D44" s="534"/>
      <c r="E44" s="534"/>
      <c r="F44" s="534"/>
      <c r="G44" s="534"/>
      <c r="H44" s="37" t="s">
        <v>80</v>
      </c>
      <c r="I44" s="39">
        <v>50</v>
      </c>
      <c r="J44" s="18"/>
      <c r="K44" s="7">
        <f t="shared" si="3"/>
        <v>0</v>
      </c>
    </row>
    <row r="45" spans="1:11" x14ac:dyDescent="0.25">
      <c r="A45" s="163"/>
      <c r="B45" s="167" t="s">
        <v>85</v>
      </c>
      <c r="C45" s="534" t="s">
        <v>94</v>
      </c>
      <c r="D45" s="534"/>
      <c r="E45" s="534"/>
      <c r="F45" s="534"/>
      <c r="G45" s="534"/>
      <c r="H45" s="37" t="s">
        <v>80</v>
      </c>
      <c r="I45" s="39">
        <v>120</v>
      </c>
      <c r="J45" s="18"/>
      <c r="K45" s="7">
        <f t="shared" si="3"/>
        <v>0</v>
      </c>
    </row>
    <row r="46" spans="1:11" x14ac:dyDescent="0.25">
      <c r="A46" s="163"/>
      <c r="B46" s="167" t="s">
        <v>95</v>
      </c>
      <c r="C46" s="534" t="s">
        <v>96</v>
      </c>
      <c r="D46" s="534"/>
      <c r="E46" s="534"/>
      <c r="F46" s="534"/>
      <c r="G46" s="534"/>
      <c r="H46" s="37" t="s">
        <v>80</v>
      </c>
      <c r="I46" s="39">
        <v>120</v>
      </c>
      <c r="J46" s="18"/>
      <c r="K46" s="7">
        <f t="shared" si="3"/>
        <v>0</v>
      </c>
    </row>
    <row r="47" spans="1:11" x14ac:dyDescent="0.25">
      <c r="A47" s="163"/>
      <c r="B47" s="167" t="s">
        <v>97</v>
      </c>
      <c r="C47" s="534" t="s">
        <v>98</v>
      </c>
      <c r="D47" s="534"/>
      <c r="E47" s="534"/>
      <c r="F47" s="534"/>
      <c r="G47" s="534"/>
      <c r="H47" s="37" t="s">
        <v>80</v>
      </c>
      <c r="I47" s="39">
        <v>120</v>
      </c>
      <c r="J47" s="18"/>
      <c r="K47" s="7">
        <f t="shared" si="3"/>
        <v>0</v>
      </c>
    </row>
    <row r="48" spans="1:11" x14ac:dyDescent="0.25">
      <c r="A48" s="163"/>
      <c r="B48" s="37" t="s">
        <v>99</v>
      </c>
      <c r="C48" s="520" t="s">
        <v>100</v>
      </c>
      <c r="D48" s="527"/>
      <c r="E48" s="527"/>
      <c r="F48" s="527"/>
      <c r="G48" s="528"/>
      <c r="H48" s="38"/>
      <c r="I48" s="165"/>
      <c r="J48" s="166"/>
      <c r="K48" s="162"/>
    </row>
    <row r="49" spans="1:11" x14ac:dyDescent="0.25">
      <c r="A49" s="163"/>
      <c r="B49" s="37" t="s">
        <v>78</v>
      </c>
      <c r="C49" s="520" t="s">
        <v>101</v>
      </c>
      <c r="D49" s="527"/>
      <c r="E49" s="527"/>
      <c r="F49" s="527"/>
      <c r="G49" s="528"/>
      <c r="H49" s="37" t="s">
        <v>52</v>
      </c>
      <c r="I49" s="39" t="s">
        <v>66</v>
      </c>
      <c r="J49" s="39" t="s">
        <v>67</v>
      </c>
      <c r="K49" s="7">
        <v>100000</v>
      </c>
    </row>
    <row r="50" spans="1:11" ht="26.4" customHeight="1" x14ac:dyDescent="0.25">
      <c r="A50" s="163"/>
      <c r="B50" s="37" t="s">
        <v>81</v>
      </c>
      <c r="C50" s="534" t="s">
        <v>102</v>
      </c>
      <c r="D50" s="534"/>
      <c r="E50" s="534"/>
      <c r="F50" s="534"/>
      <c r="G50" s="534"/>
      <c r="H50" s="37" t="s">
        <v>55</v>
      </c>
      <c r="I50" s="40">
        <f>K49</f>
        <v>100000</v>
      </c>
      <c r="J50" s="20"/>
      <c r="K50" s="7">
        <f>I50*J50</f>
        <v>0</v>
      </c>
    </row>
    <row r="51" spans="1:11" x14ac:dyDescent="0.25">
      <c r="A51" s="163" t="s">
        <v>103</v>
      </c>
      <c r="B51" s="37"/>
      <c r="C51" s="549" t="s">
        <v>104</v>
      </c>
      <c r="D51" s="549"/>
      <c r="E51" s="549"/>
      <c r="F51" s="549"/>
      <c r="G51" s="549"/>
      <c r="H51" s="38"/>
      <c r="I51" s="165"/>
      <c r="J51" s="166"/>
      <c r="K51" s="162"/>
    </row>
    <row r="52" spans="1:11" x14ac:dyDescent="0.25">
      <c r="A52" s="163"/>
      <c r="B52" s="37" t="s">
        <v>105</v>
      </c>
      <c r="C52" s="534" t="s">
        <v>106</v>
      </c>
      <c r="D52" s="534"/>
      <c r="E52" s="534"/>
      <c r="F52" s="534"/>
      <c r="G52" s="534"/>
      <c r="H52" s="37" t="s">
        <v>52</v>
      </c>
      <c r="I52" s="39" t="s">
        <v>66</v>
      </c>
      <c r="J52" s="39" t="s">
        <v>67</v>
      </c>
      <c r="K52" s="7">
        <v>10000</v>
      </c>
    </row>
    <row r="53" spans="1:11" ht="26.4" customHeight="1" x14ac:dyDescent="0.25">
      <c r="A53" s="163"/>
      <c r="B53" s="37" t="s">
        <v>107</v>
      </c>
      <c r="C53" s="534" t="s">
        <v>108</v>
      </c>
      <c r="D53" s="534"/>
      <c r="E53" s="534"/>
      <c r="F53" s="534"/>
      <c r="G53" s="534"/>
      <c r="H53" s="37" t="s">
        <v>55</v>
      </c>
      <c r="I53" s="40">
        <f>K52</f>
        <v>10000</v>
      </c>
      <c r="J53" s="20"/>
      <c r="K53" s="7">
        <f>I53*J53</f>
        <v>0</v>
      </c>
    </row>
    <row r="54" spans="1:11" x14ac:dyDescent="0.25">
      <c r="A54" s="160" t="s">
        <v>109</v>
      </c>
      <c r="B54" s="168"/>
      <c r="C54" s="549" t="s">
        <v>110</v>
      </c>
      <c r="D54" s="549"/>
      <c r="E54" s="549"/>
      <c r="F54" s="549"/>
      <c r="G54" s="549"/>
      <c r="H54" s="37"/>
      <c r="I54" s="40"/>
      <c r="J54" s="40"/>
      <c r="K54" s="7"/>
    </row>
    <row r="55" spans="1:11" x14ac:dyDescent="0.25">
      <c r="A55" s="163"/>
      <c r="B55" s="37" t="s">
        <v>111</v>
      </c>
      <c r="C55" s="534" t="s">
        <v>112</v>
      </c>
      <c r="D55" s="534"/>
      <c r="E55" s="534"/>
      <c r="F55" s="534"/>
      <c r="G55" s="534"/>
      <c r="H55" s="37" t="s">
        <v>113</v>
      </c>
      <c r="I55" s="39" t="s">
        <v>114</v>
      </c>
      <c r="J55" s="40" t="s">
        <v>115</v>
      </c>
      <c r="K55" s="7">
        <v>2000000</v>
      </c>
    </row>
    <row r="56" spans="1:11" x14ac:dyDescent="0.25">
      <c r="A56" s="163"/>
      <c r="B56" s="37"/>
      <c r="C56" s="534"/>
      <c r="D56" s="534"/>
      <c r="E56" s="534"/>
      <c r="F56" s="534"/>
      <c r="G56" s="534"/>
      <c r="H56" s="38"/>
      <c r="I56" s="165"/>
      <c r="J56" s="166"/>
      <c r="K56" s="162"/>
    </row>
    <row r="57" spans="1:11" x14ac:dyDescent="0.25">
      <c r="A57" s="163"/>
      <c r="B57" s="37"/>
      <c r="C57" s="534"/>
      <c r="D57" s="534"/>
      <c r="E57" s="534"/>
      <c r="F57" s="534"/>
      <c r="G57" s="534"/>
      <c r="H57" s="38"/>
      <c r="I57" s="165"/>
      <c r="J57" s="166"/>
      <c r="K57" s="162"/>
    </row>
    <row r="58" spans="1:11" x14ac:dyDescent="0.25">
      <c r="A58" s="522" t="s">
        <v>116</v>
      </c>
      <c r="B58" s="522"/>
      <c r="C58" s="522" t="s">
        <v>117</v>
      </c>
      <c r="D58" s="522"/>
      <c r="E58" s="522"/>
      <c r="F58" s="522"/>
      <c r="G58" s="522"/>
      <c r="H58" s="116"/>
      <c r="I58" s="116"/>
      <c r="J58" s="116"/>
      <c r="K58" s="42">
        <f>SUM(K8:K57)</f>
        <v>2460000</v>
      </c>
    </row>
    <row r="59" spans="1:11" x14ac:dyDescent="0.25">
      <c r="A59" s="526" t="s">
        <v>118</v>
      </c>
      <c r="B59" s="526"/>
      <c r="C59" s="526"/>
      <c r="D59" s="526"/>
      <c r="E59" s="526"/>
      <c r="F59" s="526"/>
      <c r="G59" s="526"/>
      <c r="H59" s="526"/>
      <c r="I59" s="526"/>
      <c r="J59" s="526"/>
      <c r="K59" s="526"/>
    </row>
    <row r="60" spans="1:11" x14ac:dyDescent="0.25">
      <c r="A60" s="526"/>
      <c r="B60" s="526"/>
      <c r="C60" s="526"/>
      <c r="D60" s="526"/>
      <c r="E60" s="526"/>
      <c r="F60" s="526"/>
      <c r="G60" s="526"/>
      <c r="H60" s="526"/>
      <c r="I60" s="526"/>
      <c r="J60" s="526"/>
      <c r="K60" s="526"/>
    </row>
    <row r="61" spans="1:11" x14ac:dyDescent="0.25">
      <c r="A61" s="43"/>
      <c r="B61" s="169"/>
      <c r="C61" s="533"/>
      <c r="D61" s="533"/>
      <c r="E61" s="533"/>
      <c r="F61" s="533"/>
      <c r="G61" s="533"/>
      <c r="H61" s="158"/>
      <c r="I61" s="170"/>
      <c r="J61" s="171"/>
      <c r="K61" s="172"/>
    </row>
    <row r="62" spans="1:11" x14ac:dyDescent="0.25">
      <c r="A62" s="44" t="s">
        <v>119</v>
      </c>
      <c r="B62" s="45"/>
      <c r="C62" s="521" t="s">
        <v>120</v>
      </c>
      <c r="D62" s="521" t="s">
        <v>120</v>
      </c>
      <c r="E62" s="521" t="s">
        <v>120</v>
      </c>
      <c r="F62" s="521" t="s">
        <v>120</v>
      </c>
      <c r="G62" s="521" t="s">
        <v>120</v>
      </c>
      <c r="H62" s="37"/>
      <c r="I62" s="37"/>
      <c r="J62" s="37"/>
      <c r="K62" s="7"/>
    </row>
    <row r="63" spans="1:11" x14ac:dyDescent="0.25">
      <c r="A63" s="44"/>
      <c r="B63" s="45" t="s">
        <v>121</v>
      </c>
      <c r="C63" s="520" t="s">
        <v>122</v>
      </c>
      <c r="D63" s="520" t="s">
        <v>122</v>
      </c>
      <c r="E63" s="520" t="s">
        <v>122</v>
      </c>
      <c r="F63" s="520" t="s">
        <v>122</v>
      </c>
      <c r="G63" s="520" t="s">
        <v>122</v>
      </c>
      <c r="H63" s="37" t="s">
        <v>21</v>
      </c>
      <c r="I63" s="39">
        <v>1</v>
      </c>
      <c r="J63" s="18"/>
      <c r="K63" s="7">
        <f>I63*J63</f>
        <v>0</v>
      </c>
    </row>
    <row r="64" spans="1:11" x14ac:dyDescent="0.25">
      <c r="A64" s="44"/>
      <c r="B64" s="45" t="s">
        <v>123</v>
      </c>
      <c r="C64" s="520" t="s">
        <v>124</v>
      </c>
      <c r="D64" s="520" t="s">
        <v>124</v>
      </c>
      <c r="E64" s="520" t="s">
        <v>124</v>
      </c>
      <c r="F64" s="520" t="s">
        <v>124</v>
      </c>
      <c r="G64" s="520" t="s">
        <v>124</v>
      </c>
      <c r="H64" s="37" t="s">
        <v>21</v>
      </c>
      <c r="I64" s="39">
        <v>1</v>
      </c>
      <c r="J64" s="18"/>
      <c r="K64" s="7">
        <f>I64*J64</f>
        <v>0</v>
      </c>
    </row>
    <row r="65" spans="1:11" x14ac:dyDescent="0.25">
      <c r="A65" s="44"/>
      <c r="B65" s="45" t="s">
        <v>125</v>
      </c>
      <c r="C65" s="520" t="s">
        <v>126</v>
      </c>
      <c r="D65" s="520" t="s">
        <v>126</v>
      </c>
      <c r="E65" s="520" t="s">
        <v>126</v>
      </c>
      <c r="F65" s="520" t="s">
        <v>126</v>
      </c>
      <c r="G65" s="520" t="s">
        <v>126</v>
      </c>
      <c r="H65" s="37"/>
      <c r="I65" s="37"/>
      <c r="J65" s="37"/>
      <c r="K65" s="7"/>
    </row>
    <row r="66" spans="1:11" x14ac:dyDescent="0.25">
      <c r="A66" s="44"/>
      <c r="B66" s="45" t="s">
        <v>78</v>
      </c>
      <c r="C66" s="520" t="s">
        <v>127</v>
      </c>
      <c r="D66" s="520" t="s">
        <v>127</v>
      </c>
      <c r="E66" s="520" t="s">
        <v>127</v>
      </c>
      <c r="F66" s="520" t="s">
        <v>127</v>
      </c>
      <c r="G66" s="520" t="s">
        <v>127</v>
      </c>
      <c r="H66" s="37" t="s">
        <v>14</v>
      </c>
      <c r="I66" s="39">
        <v>3</v>
      </c>
      <c r="J66" s="18"/>
      <c r="K66" s="7">
        <f>I66*J66</f>
        <v>0</v>
      </c>
    </row>
    <row r="67" spans="1:11" x14ac:dyDescent="0.25">
      <c r="A67" s="44"/>
      <c r="B67" s="45" t="s">
        <v>81</v>
      </c>
      <c r="C67" s="520" t="s">
        <v>128</v>
      </c>
      <c r="D67" s="520" t="s">
        <v>128</v>
      </c>
      <c r="E67" s="520" t="s">
        <v>128</v>
      </c>
      <c r="F67" s="520" t="s">
        <v>128</v>
      </c>
      <c r="G67" s="520" t="s">
        <v>128</v>
      </c>
      <c r="H67" s="37" t="s">
        <v>14</v>
      </c>
      <c r="I67" s="39">
        <v>24</v>
      </c>
      <c r="J67" s="18"/>
      <c r="K67" s="7">
        <f>I67*J67</f>
        <v>0</v>
      </c>
    </row>
    <row r="68" spans="1:11" x14ac:dyDescent="0.25">
      <c r="A68" s="44"/>
      <c r="B68" s="45" t="s">
        <v>129</v>
      </c>
      <c r="C68" s="520" t="s">
        <v>130</v>
      </c>
      <c r="D68" s="520" t="s">
        <v>130</v>
      </c>
      <c r="E68" s="520" t="s">
        <v>130</v>
      </c>
      <c r="F68" s="520" t="s">
        <v>130</v>
      </c>
      <c r="G68" s="520" t="s">
        <v>130</v>
      </c>
      <c r="H68" s="37"/>
      <c r="I68" s="37"/>
      <c r="J68" s="37"/>
      <c r="K68" s="21"/>
    </row>
    <row r="69" spans="1:11" x14ac:dyDescent="0.25">
      <c r="A69" s="44"/>
      <c r="B69" s="45" t="s">
        <v>78</v>
      </c>
      <c r="C69" s="520" t="s">
        <v>131</v>
      </c>
      <c r="D69" s="520" t="s">
        <v>131</v>
      </c>
      <c r="E69" s="520" t="s">
        <v>131</v>
      </c>
      <c r="F69" s="520" t="s">
        <v>131</v>
      </c>
      <c r="G69" s="520" t="s">
        <v>131</v>
      </c>
      <c r="H69" s="37" t="s">
        <v>132</v>
      </c>
      <c r="I69" s="39">
        <v>1</v>
      </c>
      <c r="J69" s="18"/>
      <c r="K69" s="7">
        <f>I69*J69</f>
        <v>0</v>
      </c>
    </row>
    <row r="70" spans="1:11" x14ac:dyDescent="0.25">
      <c r="A70" s="44"/>
      <c r="B70" s="45" t="s">
        <v>81</v>
      </c>
      <c r="C70" s="520" t="s">
        <v>133</v>
      </c>
      <c r="D70" s="520" t="s">
        <v>133</v>
      </c>
      <c r="E70" s="520" t="s">
        <v>133</v>
      </c>
      <c r="F70" s="520" t="s">
        <v>133</v>
      </c>
      <c r="G70" s="520" t="s">
        <v>133</v>
      </c>
      <c r="H70" s="37" t="s">
        <v>132</v>
      </c>
      <c r="I70" s="39">
        <v>1</v>
      </c>
      <c r="J70" s="18"/>
      <c r="K70" s="7">
        <f>I70*J70</f>
        <v>0</v>
      </c>
    </row>
    <row r="71" spans="1:11" x14ac:dyDescent="0.25">
      <c r="A71" s="44"/>
      <c r="B71" s="45" t="s">
        <v>83</v>
      </c>
      <c r="C71" s="520" t="s">
        <v>134</v>
      </c>
      <c r="D71" s="520" t="s">
        <v>134</v>
      </c>
      <c r="E71" s="520" t="s">
        <v>134</v>
      </c>
      <c r="F71" s="520" t="s">
        <v>134</v>
      </c>
      <c r="G71" s="520" t="s">
        <v>134</v>
      </c>
      <c r="H71" s="37" t="s">
        <v>14</v>
      </c>
      <c r="I71" s="39">
        <v>3</v>
      </c>
      <c r="J71" s="18"/>
      <c r="K71" s="7">
        <f>I71*J71</f>
        <v>0</v>
      </c>
    </row>
    <row r="72" spans="1:11" x14ac:dyDescent="0.25">
      <c r="A72" s="44"/>
      <c r="B72" s="45" t="s">
        <v>85</v>
      </c>
      <c r="C72" s="520" t="s">
        <v>135</v>
      </c>
      <c r="D72" s="520" t="s">
        <v>135</v>
      </c>
      <c r="E72" s="520" t="s">
        <v>135</v>
      </c>
      <c r="F72" s="520" t="s">
        <v>135</v>
      </c>
      <c r="G72" s="520" t="s">
        <v>135</v>
      </c>
      <c r="H72" s="37" t="s">
        <v>113</v>
      </c>
      <c r="I72" s="37" t="s">
        <v>136</v>
      </c>
      <c r="J72" s="37" t="s">
        <v>137</v>
      </c>
      <c r="K72" s="7">
        <v>560000</v>
      </c>
    </row>
    <row r="73" spans="1:11" ht="24" customHeight="1" x14ac:dyDescent="0.25">
      <c r="A73" s="44"/>
      <c r="B73" s="173" t="s">
        <v>138</v>
      </c>
      <c r="C73" s="520" t="s">
        <v>139</v>
      </c>
      <c r="D73" s="520"/>
      <c r="E73" s="520"/>
      <c r="F73" s="520"/>
      <c r="G73" s="520"/>
      <c r="H73" s="38" t="s">
        <v>55</v>
      </c>
      <c r="I73" s="166">
        <f>K72</f>
        <v>560000</v>
      </c>
      <c r="J73" s="241"/>
      <c r="K73" s="162">
        <f>I73*J73</f>
        <v>0</v>
      </c>
    </row>
    <row r="74" spans="1:11" ht="13.2" customHeight="1" x14ac:dyDescent="0.25">
      <c r="A74" s="44" t="s">
        <v>140</v>
      </c>
      <c r="B74" s="45"/>
      <c r="C74" s="521" t="s">
        <v>141</v>
      </c>
      <c r="D74" s="521" t="s">
        <v>141</v>
      </c>
      <c r="E74" s="521" t="s">
        <v>141</v>
      </c>
      <c r="F74" s="521" t="s">
        <v>141</v>
      </c>
      <c r="G74" s="521" t="s">
        <v>141</v>
      </c>
      <c r="H74" s="37" t="s">
        <v>142</v>
      </c>
      <c r="I74" s="39">
        <v>30</v>
      </c>
      <c r="J74" s="18"/>
      <c r="K74" s="7">
        <f>I74*J74</f>
        <v>0</v>
      </c>
    </row>
    <row r="75" spans="1:11" x14ac:dyDescent="0.25">
      <c r="A75" s="163"/>
      <c r="B75" s="37"/>
      <c r="C75" s="534"/>
      <c r="D75" s="534"/>
      <c r="E75" s="534"/>
      <c r="F75" s="534"/>
      <c r="G75" s="534"/>
      <c r="H75" s="38"/>
      <c r="I75" s="165"/>
      <c r="J75" s="166"/>
      <c r="K75" s="162"/>
    </row>
    <row r="76" spans="1:11" x14ac:dyDescent="0.25">
      <c r="A76" s="163"/>
      <c r="B76" s="37"/>
      <c r="C76" s="534"/>
      <c r="D76" s="534"/>
      <c r="E76" s="534"/>
      <c r="F76" s="534"/>
      <c r="G76" s="534"/>
      <c r="H76" s="38"/>
      <c r="I76" s="165"/>
      <c r="J76" s="166"/>
      <c r="K76" s="162"/>
    </row>
    <row r="77" spans="1:11" x14ac:dyDescent="0.25">
      <c r="A77" s="163"/>
      <c r="B77" s="37"/>
      <c r="C77" s="534"/>
      <c r="D77" s="534"/>
      <c r="E77" s="534"/>
      <c r="F77" s="534"/>
      <c r="G77" s="534"/>
      <c r="H77" s="38"/>
      <c r="I77" s="165"/>
      <c r="J77" s="166"/>
      <c r="K77" s="162"/>
    </row>
    <row r="78" spans="1:11" x14ac:dyDescent="0.25">
      <c r="A78" s="163"/>
      <c r="B78" s="37"/>
      <c r="C78" s="534"/>
      <c r="D78" s="534"/>
      <c r="E78" s="534"/>
      <c r="F78" s="534"/>
      <c r="G78" s="534"/>
      <c r="H78" s="38"/>
      <c r="I78" s="165"/>
      <c r="J78" s="166"/>
      <c r="K78" s="162"/>
    </row>
    <row r="79" spans="1:11" x14ac:dyDescent="0.25">
      <c r="A79" s="522" t="s">
        <v>143</v>
      </c>
      <c r="B79" s="522"/>
      <c r="C79" s="522" t="s">
        <v>117</v>
      </c>
      <c r="D79" s="522"/>
      <c r="E79" s="522"/>
      <c r="F79" s="522"/>
      <c r="G79" s="522"/>
      <c r="H79" s="116"/>
      <c r="I79" s="116"/>
      <c r="J79" s="116"/>
      <c r="K79" s="42">
        <f>SUM(K62:K78)</f>
        <v>560000</v>
      </c>
    </row>
    <row r="80" spans="1:11" x14ac:dyDescent="0.25">
      <c r="A80" s="526" t="s">
        <v>144</v>
      </c>
      <c r="B80" s="526"/>
      <c r="C80" s="526"/>
      <c r="D80" s="526"/>
      <c r="E80" s="526"/>
      <c r="F80" s="526"/>
      <c r="G80" s="526"/>
      <c r="H80" s="526"/>
      <c r="I80" s="526"/>
      <c r="J80" s="526"/>
      <c r="K80" s="526"/>
    </row>
    <row r="81" spans="1:11" x14ac:dyDescent="0.25">
      <c r="A81" s="526"/>
      <c r="B81" s="526"/>
      <c r="C81" s="526"/>
      <c r="D81" s="526"/>
      <c r="E81" s="526"/>
      <c r="F81" s="526"/>
      <c r="G81" s="526"/>
      <c r="H81" s="526"/>
      <c r="I81" s="526"/>
      <c r="J81" s="526"/>
      <c r="K81" s="526"/>
    </row>
    <row r="82" spans="1:11" x14ac:dyDescent="0.25">
      <c r="A82" s="43"/>
      <c r="B82" s="169"/>
      <c r="C82" s="533"/>
      <c r="D82" s="533"/>
      <c r="E82" s="533"/>
      <c r="F82" s="533"/>
      <c r="G82" s="533"/>
      <c r="H82" s="158"/>
      <c r="I82" s="158"/>
      <c r="J82" s="158"/>
      <c r="K82" s="159"/>
    </row>
    <row r="83" spans="1:11" x14ac:dyDescent="0.25">
      <c r="A83" s="44" t="s">
        <v>145</v>
      </c>
      <c r="B83" s="45"/>
      <c r="C83" s="521" t="s">
        <v>146</v>
      </c>
      <c r="D83" s="521" t="s">
        <v>146</v>
      </c>
      <c r="E83" s="521" t="s">
        <v>146</v>
      </c>
      <c r="F83" s="521" t="s">
        <v>146</v>
      </c>
      <c r="G83" s="521" t="s">
        <v>146</v>
      </c>
      <c r="H83" s="37"/>
      <c r="I83" s="37"/>
      <c r="J83" s="37"/>
      <c r="K83" s="7"/>
    </row>
    <row r="84" spans="1:11" ht="15.6" x14ac:dyDescent="0.25">
      <c r="A84" s="44"/>
      <c r="B84" s="45" t="s">
        <v>147</v>
      </c>
      <c r="C84" s="520" t="s">
        <v>148</v>
      </c>
      <c r="D84" s="520" t="s">
        <v>148</v>
      </c>
      <c r="E84" s="520" t="s">
        <v>148</v>
      </c>
      <c r="F84" s="520" t="s">
        <v>148</v>
      </c>
      <c r="G84" s="520" t="s">
        <v>148</v>
      </c>
      <c r="H84" s="37" t="s">
        <v>142</v>
      </c>
      <c r="I84" s="39">
        <v>176</v>
      </c>
      <c r="J84" s="18"/>
      <c r="K84" s="7">
        <f t="shared" ref="K84:K91" si="4">I84*J84</f>
        <v>0</v>
      </c>
    </row>
    <row r="85" spans="1:11" ht="15.6" x14ac:dyDescent="0.25">
      <c r="A85" s="44"/>
      <c r="B85" s="45" t="s">
        <v>149</v>
      </c>
      <c r="C85" s="520" t="s">
        <v>150</v>
      </c>
      <c r="D85" s="520" t="s">
        <v>150</v>
      </c>
      <c r="E85" s="520" t="s">
        <v>150</v>
      </c>
      <c r="F85" s="520" t="s">
        <v>150</v>
      </c>
      <c r="G85" s="520" t="s">
        <v>150</v>
      </c>
      <c r="H85" s="37" t="s">
        <v>142</v>
      </c>
      <c r="I85" s="39">
        <v>188</v>
      </c>
      <c r="J85" s="18"/>
      <c r="K85" s="7">
        <f t="shared" si="4"/>
        <v>0</v>
      </c>
    </row>
    <row r="86" spans="1:11" ht="15.6" x14ac:dyDescent="0.25">
      <c r="A86" s="44"/>
      <c r="B86" s="45" t="s">
        <v>151</v>
      </c>
      <c r="C86" s="520" t="s">
        <v>152</v>
      </c>
      <c r="D86" s="520" t="s">
        <v>152</v>
      </c>
      <c r="E86" s="520" t="s">
        <v>152</v>
      </c>
      <c r="F86" s="520" t="s">
        <v>152</v>
      </c>
      <c r="G86" s="520" t="s">
        <v>152</v>
      </c>
      <c r="H86" s="37" t="s">
        <v>142</v>
      </c>
      <c r="I86" s="39">
        <v>50</v>
      </c>
      <c r="J86" s="18"/>
      <c r="K86" s="7">
        <f t="shared" si="4"/>
        <v>0</v>
      </c>
    </row>
    <row r="87" spans="1:11" ht="15.6" x14ac:dyDescent="0.25">
      <c r="A87" s="44"/>
      <c r="B87" s="45" t="s">
        <v>153</v>
      </c>
      <c r="C87" s="520" t="s">
        <v>154</v>
      </c>
      <c r="D87" s="520" t="s">
        <v>154</v>
      </c>
      <c r="E87" s="520" t="s">
        <v>154</v>
      </c>
      <c r="F87" s="520" t="s">
        <v>154</v>
      </c>
      <c r="G87" s="520" t="s">
        <v>154</v>
      </c>
      <c r="H87" s="37" t="s">
        <v>142</v>
      </c>
      <c r="I87" s="39">
        <v>50</v>
      </c>
      <c r="J87" s="18"/>
      <c r="K87" s="7">
        <f t="shared" si="4"/>
        <v>0</v>
      </c>
    </row>
    <row r="88" spans="1:11" ht="15.6" x14ac:dyDescent="0.25">
      <c r="A88" s="44"/>
      <c r="B88" s="45" t="s">
        <v>155</v>
      </c>
      <c r="C88" s="520" t="s">
        <v>156</v>
      </c>
      <c r="D88" s="520" t="s">
        <v>156</v>
      </c>
      <c r="E88" s="520" t="s">
        <v>156</v>
      </c>
      <c r="F88" s="520" t="s">
        <v>156</v>
      </c>
      <c r="G88" s="520" t="s">
        <v>156</v>
      </c>
      <c r="H88" s="37" t="s">
        <v>142</v>
      </c>
      <c r="I88" s="39">
        <v>25</v>
      </c>
      <c r="J88" s="18"/>
      <c r="K88" s="7">
        <f t="shared" si="4"/>
        <v>0</v>
      </c>
    </row>
    <row r="89" spans="1:11" x14ac:dyDescent="0.25">
      <c r="A89" s="44"/>
      <c r="B89" s="45" t="s">
        <v>157</v>
      </c>
      <c r="C89" s="520" t="s">
        <v>158</v>
      </c>
      <c r="D89" s="520" t="s">
        <v>158</v>
      </c>
      <c r="E89" s="520" t="s">
        <v>158</v>
      </c>
      <c r="F89" s="520" t="s">
        <v>158</v>
      </c>
      <c r="G89" s="520" t="s">
        <v>158</v>
      </c>
      <c r="H89" s="37" t="s">
        <v>159</v>
      </c>
      <c r="I89" s="39">
        <v>10</v>
      </c>
      <c r="J89" s="18"/>
      <c r="K89" s="7">
        <f t="shared" si="4"/>
        <v>0</v>
      </c>
    </row>
    <row r="90" spans="1:11" ht="13.2" customHeight="1" x14ac:dyDescent="0.25">
      <c r="A90" s="44"/>
      <c r="B90" s="45" t="s">
        <v>160</v>
      </c>
      <c r="C90" s="520" t="s">
        <v>161</v>
      </c>
      <c r="D90" s="520" t="s">
        <v>162</v>
      </c>
      <c r="E90" s="520" t="s">
        <v>162</v>
      </c>
      <c r="F90" s="520" t="s">
        <v>162</v>
      </c>
      <c r="G90" s="520" t="s">
        <v>162</v>
      </c>
      <c r="H90" s="37" t="s">
        <v>159</v>
      </c>
      <c r="I90" s="39">
        <v>2</v>
      </c>
      <c r="J90" s="18"/>
      <c r="K90" s="7">
        <f t="shared" si="4"/>
        <v>0</v>
      </c>
    </row>
    <row r="91" spans="1:11" ht="13.2" customHeight="1" x14ac:dyDescent="0.25">
      <c r="A91" s="44"/>
      <c r="B91" s="45" t="s">
        <v>163</v>
      </c>
      <c r="C91" s="520" t="s">
        <v>164</v>
      </c>
      <c r="D91" s="520" t="s">
        <v>165</v>
      </c>
      <c r="E91" s="520" t="s">
        <v>165</v>
      </c>
      <c r="F91" s="520" t="s">
        <v>165</v>
      </c>
      <c r="G91" s="520" t="s">
        <v>165</v>
      </c>
      <c r="H91" s="37" t="s">
        <v>159</v>
      </c>
      <c r="I91" s="39">
        <v>2</v>
      </c>
      <c r="J91" s="18"/>
      <c r="K91" s="7">
        <f t="shared" si="4"/>
        <v>0</v>
      </c>
    </row>
    <row r="92" spans="1:11" x14ac:dyDescent="0.25">
      <c r="A92" s="44"/>
      <c r="B92" s="45" t="s">
        <v>166</v>
      </c>
      <c r="C92" s="520" t="s">
        <v>167</v>
      </c>
      <c r="D92" s="520" t="s">
        <v>167</v>
      </c>
      <c r="E92" s="520" t="s">
        <v>167</v>
      </c>
      <c r="F92" s="520" t="s">
        <v>167</v>
      </c>
      <c r="G92" s="520" t="s">
        <v>167</v>
      </c>
      <c r="H92" s="37" t="s">
        <v>52</v>
      </c>
      <c r="I92" s="37" t="s">
        <v>66</v>
      </c>
      <c r="J92" s="37" t="s">
        <v>67</v>
      </c>
      <c r="K92" s="7">
        <f>20000*40</f>
        <v>800000</v>
      </c>
    </row>
    <row r="93" spans="1:11" ht="26.4" customHeight="1" x14ac:dyDescent="0.25">
      <c r="A93" s="44"/>
      <c r="B93" s="45" t="s">
        <v>168</v>
      </c>
      <c r="C93" s="520" t="s">
        <v>169</v>
      </c>
      <c r="D93" s="520" t="s">
        <v>169</v>
      </c>
      <c r="E93" s="520" t="s">
        <v>169</v>
      </c>
      <c r="F93" s="520" t="s">
        <v>169</v>
      </c>
      <c r="G93" s="520" t="s">
        <v>169</v>
      </c>
      <c r="H93" s="37" t="s">
        <v>55</v>
      </c>
      <c r="I93" s="166">
        <f>K92</f>
        <v>800000</v>
      </c>
      <c r="J93" s="22"/>
      <c r="K93" s="7">
        <f>I93*J93</f>
        <v>0</v>
      </c>
    </row>
    <row r="94" spans="1:11" x14ac:dyDescent="0.25">
      <c r="A94" s="44" t="s">
        <v>170</v>
      </c>
      <c r="B94" s="45"/>
      <c r="C94" s="521" t="s">
        <v>171</v>
      </c>
      <c r="D94" s="521" t="s">
        <v>171</v>
      </c>
      <c r="E94" s="521" t="s">
        <v>171</v>
      </c>
      <c r="F94" s="521" t="s">
        <v>171</v>
      </c>
      <c r="G94" s="521" t="s">
        <v>171</v>
      </c>
      <c r="H94" s="37"/>
      <c r="I94" s="37"/>
      <c r="J94" s="37"/>
      <c r="K94" s="21"/>
    </row>
    <row r="95" spans="1:11" ht="15.6" x14ac:dyDescent="0.25">
      <c r="A95" s="44"/>
      <c r="B95" s="45" t="s">
        <v>172</v>
      </c>
      <c r="C95" s="520" t="s">
        <v>173</v>
      </c>
      <c r="D95" s="520" t="s">
        <v>173</v>
      </c>
      <c r="E95" s="520" t="s">
        <v>173</v>
      </c>
      <c r="F95" s="520" t="s">
        <v>173</v>
      </c>
      <c r="G95" s="520" t="s">
        <v>173</v>
      </c>
      <c r="H95" s="37" t="s">
        <v>142</v>
      </c>
      <c r="I95" s="39">
        <v>15</v>
      </c>
      <c r="J95" s="18"/>
      <c r="K95" s="7">
        <f t="shared" ref="K95:K104" si="5">I95*J95</f>
        <v>0</v>
      </c>
    </row>
    <row r="96" spans="1:11" ht="15.6" x14ac:dyDescent="0.25">
      <c r="A96" s="44"/>
      <c r="B96" s="45" t="s">
        <v>174</v>
      </c>
      <c r="C96" s="520" t="s">
        <v>175</v>
      </c>
      <c r="D96" s="520" t="s">
        <v>175</v>
      </c>
      <c r="E96" s="520" t="s">
        <v>175</v>
      </c>
      <c r="F96" s="520" t="s">
        <v>175</v>
      </c>
      <c r="G96" s="520" t="s">
        <v>175</v>
      </c>
      <c r="H96" s="37" t="s">
        <v>142</v>
      </c>
      <c r="I96" s="39">
        <v>20</v>
      </c>
      <c r="J96" s="18"/>
      <c r="K96" s="7">
        <f t="shared" si="5"/>
        <v>0</v>
      </c>
    </row>
    <row r="97" spans="1:11" ht="15.6" x14ac:dyDescent="0.25">
      <c r="A97" s="44"/>
      <c r="B97" s="45" t="s">
        <v>176</v>
      </c>
      <c r="C97" s="520" t="s">
        <v>177</v>
      </c>
      <c r="D97" s="520" t="s">
        <v>177</v>
      </c>
      <c r="E97" s="520" t="s">
        <v>177</v>
      </c>
      <c r="F97" s="520" t="s">
        <v>177</v>
      </c>
      <c r="G97" s="520" t="s">
        <v>177</v>
      </c>
      <c r="H97" s="37" t="s">
        <v>142</v>
      </c>
      <c r="I97" s="39">
        <v>20</v>
      </c>
      <c r="J97" s="18"/>
      <c r="K97" s="7">
        <f t="shared" si="5"/>
        <v>0</v>
      </c>
    </row>
    <row r="98" spans="1:11" ht="13.2" customHeight="1" x14ac:dyDescent="0.25">
      <c r="A98" s="44"/>
      <c r="B98" s="45" t="s">
        <v>178</v>
      </c>
      <c r="C98" s="520" t="s">
        <v>179</v>
      </c>
      <c r="D98" s="520" t="s">
        <v>179</v>
      </c>
      <c r="E98" s="520" t="s">
        <v>179</v>
      </c>
      <c r="F98" s="520" t="s">
        <v>179</v>
      </c>
      <c r="G98" s="520" t="s">
        <v>179</v>
      </c>
      <c r="H98" s="37" t="s">
        <v>142</v>
      </c>
      <c r="I98" s="39">
        <v>12</v>
      </c>
      <c r="J98" s="18"/>
      <c r="K98" s="7">
        <f t="shared" si="5"/>
        <v>0</v>
      </c>
    </row>
    <row r="99" spans="1:11" ht="15.6" x14ac:dyDescent="0.25">
      <c r="A99" s="44"/>
      <c r="B99" s="45" t="s">
        <v>180</v>
      </c>
      <c r="C99" s="520" t="s">
        <v>181</v>
      </c>
      <c r="D99" s="520" t="s">
        <v>181</v>
      </c>
      <c r="E99" s="520" t="s">
        <v>181</v>
      </c>
      <c r="F99" s="520" t="s">
        <v>181</v>
      </c>
      <c r="G99" s="520" t="s">
        <v>181</v>
      </c>
      <c r="H99" s="37" t="s">
        <v>142</v>
      </c>
      <c r="I99" s="39">
        <v>5</v>
      </c>
      <c r="J99" s="18"/>
      <c r="K99" s="7">
        <f t="shared" si="5"/>
        <v>0</v>
      </c>
    </row>
    <row r="100" spans="1:11" ht="15.6" x14ac:dyDescent="0.25">
      <c r="A100" s="44"/>
      <c r="B100" s="45" t="s">
        <v>182</v>
      </c>
      <c r="C100" s="520" t="s">
        <v>183</v>
      </c>
      <c r="D100" s="520" t="s">
        <v>183</v>
      </c>
      <c r="E100" s="520" t="s">
        <v>183</v>
      </c>
      <c r="F100" s="520" t="s">
        <v>183</v>
      </c>
      <c r="G100" s="520" t="s">
        <v>183</v>
      </c>
      <c r="H100" s="37" t="s">
        <v>142</v>
      </c>
      <c r="I100" s="39">
        <v>20</v>
      </c>
      <c r="J100" s="18"/>
      <c r="K100" s="7">
        <f t="shared" si="5"/>
        <v>0</v>
      </c>
    </row>
    <row r="101" spans="1:11" ht="15.6" x14ac:dyDescent="0.25">
      <c r="A101" s="44"/>
      <c r="B101" s="45" t="s">
        <v>184</v>
      </c>
      <c r="C101" s="520" t="s">
        <v>185</v>
      </c>
      <c r="D101" s="520" t="s">
        <v>185</v>
      </c>
      <c r="E101" s="520" t="s">
        <v>185</v>
      </c>
      <c r="F101" s="520" t="s">
        <v>185</v>
      </c>
      <c r="G101" s="520" t="s">
        <v>185</v>
      </c>
      <c r="H101" s="37" t="s">
        <v>142</v>
      </c>
      <c r="I101" s="39">
        <v>4</v>
      </c>
      <c r="J101" s="18"/>
      <c r="K101" s="7">
        <f t="shared" si="5"/>
        <v>0</v>
      </c>
    </row>
    <row r="102" spans="1:11" ht="15.6" x14ac:dyDescent="0.25">
      <c r="A102" s="44"/>
      <c r="B102" s="45" t="s">
        <v>186</v>
      </c>
      <c r="C102" s="520" t="s">
        <v>187</v>
      </c>
      <c r="D102" s="520" t="s">
        <v>187</v>
      </c>
      <c r="E102" s="520" t="s">
        <v>187</v>
      </c>
      <c r="F102" s="520" t="s">
        <v>187</v>
      </c>
      <c r="G102" s="520" t="s">
        <v>187</v>
      </c>
      <c r="H102" s="37" t="s">
        <v>142</v>
      </c>
      <c r="I102" s="39">
        <v>8</v>
      </c>
      <c r="J102" s="18"/>
      <c r="K102" s="7">
        <f t="shared" si="5"/>
        <v>0</v>
      </c>
    </row>
    <row r="103" spans="1:11" ht="15.6" x14ac:dyDescent="0.25">
      <c r="A103" s="44"/>
      <c r="B103" s="45" t="s">
        <v>188</v>
      </c>
      <c r="C103" s="520" t="s">
        <v>189</v>
      </c>
      <c r="D103" s="520" t="s">
        <v>189</v>
      </c>
      <c r="E103" s="520" t="s">
        <v>189</v>
      </c>
      <c r="F103" s="520" t="s">
        <v>189</v>
      </c>
      <c r="G103" s="520" t="s">
        <v>189</v>
      </c>
      <c r="H103" s="37" t="s">
        <v>142</v>
      </c>
      <c r="I103" s="39">
        <v>80</v>
      </c>
      <c r="J103" s="18"/>
      <c r="K103" s="7">
        <f t="shared" si="5"/>
        <v>0</v>
      </c>
    </row>
    <row r="104" spans="1:11" ht="15.6" x14ac:dyDescent="0.25">
      <c r="A104" s="44"/>
      <c r="B104" s="45" t="s">
        <v>190</v>
      </c>
      <c r="C104" s="520" t="s">
        <v>191</v>
      </c>
      <c r="D104" s="520" t="s">
        <v>191</v>
      </c>
      <c r="E104" s="520" t="s">
        <v>191</v>
      </c>
      <c r="F104" s="520" t="s">
        <v>191</v>
      </c>
      <c r="G104" s="520" t="s">
        <v>191</v>
      </c>
      <c r="H104" s="37" t="s">
        <v>142</v>
      </c>
      <c r="I104" s="39">
        <v>4</v>
      </c>
      <c r="J104" s="18"/>
      <c r="K104" s="7">
        <f t="shared" si="5"/>
        <v>0</v>
      </c>
    </row>
    <row r="105" spans="1:11" x14ac:dyDescent="0.25">
      <c r="A105" s="44" t="s">
        <v>192</v>
      </c>
      <c r="B105" s="45"/>
      <c r="C105" s="521" t="s">
        <v>193</v>
      </c>
      <c r="D105" s="521" t="s">
        <v>193</v>
      </c>
      <c r="E105" s="521" t="s">
        <v>193</v>
      </c>
      <c r="F105" s="521" t="s">
        <v>193</v>
      </c>
      <c r="G105" s="521" t="s">
        <v>193</v>
      </c>
      <c r="H105" s="37"/>
      <c r="I105" s="37"/>
      <c r="J105" s="37"/>
      <c r="K105" s="21"/>
    </row>
    <row r="106" spans="1:11" x14ac:dyDescent="0.25">
      <c r="A106" s="44"/>
      <c r="B106" s="45" t="s">
        <v>194</v>
      </c>
      <c r="C106" s="520" t="s">
        <v>195</v>
      </c>
      <c r="D106" s="520" t="s">
        <v>195</v>
      </c>
      <c r="E106" s="520" t="s">
        <v>195</v>
      </c>
      <c r="F106" s="520" t="s">
        <v>195</v>
      </c>
      <c r="G106" s="520" t="s">
        <v>195</v>
      </c>
      <c r="H106" s="37" t="s">
        <v>159</v>
      </c>
      <c r="I106" s="39">
        <v>18</v>
      </c>
      <c r="J106" s="18"/>
      <c r="K106" s="7">
        <f t="shared" ref="K106:K142" si="6">I106*J106</f>
        <v>0</v>
      </c>
    </row>
    <row r="107" spans="1:11" x14ac:dyDescent="0.25">
      <c r="A107" s="44"/>
      <c r="B107" s="45" t="s">
        <v>196</v>
      </c>
      <c r="C107" s="520" t="s">
        <v>197</v>
      </c>
      <c r="D107" s="520" t="s">
        <v>197</v>
      </c>
      <c r="E107" s="520" t="s">
        <v>197</v>
      </c>
      <c r="F107" s="520" t="s">
        <v>197</v>
      </c>
      <c r="G107" s="520" t="s">
        <v>197</v>
      </c>
      <c r="H107" s="37" t="s">
        <v>159</v>
      </c>
      <c r="I107" s="39">
        <v>18</v>
      </c>
      <c r="J107" s="18"/>
      <c r="K107" s="7">
        <f t="shared" si="6"/>
        <v>0</v>
      </c>
    </row>
    <row r="108" spans="1:11" x14ac:dyDescent="0.25">
      <c r="A108" s="44"/>
      <c r="B108" s="45" t="s">
        <v>198</v>
      </c>
      <c r="C108" s="520" t="s">
        <v>199</v>
      </c>
      <c r="D108" s="520" t="s">
        <v>199</v>
      </c>
      <c r="E108" s="520" t="s">
        <v>199</v>
      </c>
      <c r="F108" s="520" t="s">
        <v>199</v>
      </c>
      <c r="G108" s="520" t="s">
        <v>199</v>
      </c>
      <c r="H108" s="37" t="s">
        <v>159</v>
      </c>
      <c r="I108" s="39">
        <v>9</v>
      </c>
      <c r="J108" s="18"/>
      <c r="K108" s="7">
        <f t="shared" si="6"/>
        <v>0</v>
      </c>
    </row>
    <row r="109" spans="1:11" x14ac:dyDescent="0.25">
      <c r="A109" s="44"/>
      <c r="B109" s="45" t="s">
        <v>200</v>
      </c>
      <c r="C109" s="520" t="s">
        <v>201</v>
      </c>
      <c r="D109" s="520" t="s">
        <v>201</v>
      </c>
      <c r="E109" s="520" t="s">
        <v>201</v>
      </c>
      <c r="F109" s="520" t="s">
        <v>201</v>
      </c>
      <c r="G109" s="520" t="s">
        <v>201</v>
      </c>
      <c r="H109" s="37" t="s">
        <v>159</v>
      </c>
      <c r="I109" s="39">
        <v>16</v>
      </c>
      <c r="J109" s="18"/>
      <c r="K109" s="7">
        <f t="shared" si="6"/>
        <v>0</v>
      </c>
    </row>
    <row r="110" spans="1:11" x14ac:dyDescent="0.25">
      <c r="A110" s="44"/>
      <c r="B110" s="45" t="s">
        <v>202</v>
      </c>
      <c r="C110" s="520" t="s">
        <v>203</v>
      </c>
      <c r="D110" s="520" t="s">
        <v>204</v>
      </c>
      <c r="E110" s="520" t="s">
        <v>204</v>
      </c>
      <c r="F110" s="520" t="s">
        <v>204</v>
      </c>
      <c r="G110" s="520" t="s">
        <v>204</v>
      </c>
      <c r="H110" s="37" t="s">
        <v>159</v>
      </c>
      <c r="I110" s="39">
        <v>18</v>
      </c>
      <c r="J110" s="18"/>
      <c r="K110" s="7">
        <f t="shared" si="6"/>
        <v>0</v>
      </c>
    </row>
    <row r="111" spans="1:11" x14ac:dyDescent="0.25">
      <c r="A111" s="44"/>
      <c r="B111" s="45" t="s">
        <v>205</v>
      </c>
      <c r="C111" s="520" t="s">
        <v>206</v>
      </c>
      <c r="D111" s="520" t="s">
        <v>207</v>
      </c>
      <c r="E111" s="520" t="s">
        <v>207</v>
      </c>
      <c r="F111" s="520" t="s">
        <v>207</v>
      </c>
      <c r="G111" s="520" t="s">
        <v>207</v>
      </c>
      <c r="H111" s="37" t="s">
        <v>159</v>
      </c>
      <c r="I111" s="39">
        <v>9</v>
      </c>
      <c r="J111" s="18"/>
      <c r="K111" s="7">
        <f t="shared" si="6"/>
        <v>0</v>
      </c>
    </row>
    <row r="112" spans="1:11" x14ac:dyDescent="0.25">
      <c r="A112" s="44"/>
      <c r="B112" s="45" t="s">
        <v>208</v>
      </c>
      <c r="C112" s="520" t="s">
        <v>209</v>
      </c>
      <c r="D112" s="520" t="s">
        <v>209</v>
      </c>
      <c r="E112" s="520" t="s">
        <v>209</v>
      </c>
      <c r="F112" s="520" t="s">
        <v>209</v>
      </c>
      <c r="G112" s="520" t="s">
        <v>209</v>
      </c>
      <c r="H112" s="37" t="s">
        <v>159</v>
      </c>
      <c r="I112" s="39">
        <v>9</v>
      </c>
      <c r="J112" s="18"/>
      <c r="K112" s="7">
        <f t="shared" si="6"/>
        <v>0</v>
      </c>
    </row>
    <row r="113" spans="1:11" x14ac:dyDescent="0.25">
      <c r="A113" s="44"/>
      <c r="B113" s="45" t="s">
        <v>210</v>
      </c>
      <c r="C113" s="520" t="s">
        <v>211</v>
      </c>
      <c r="D113" s="520" t="s">
        <v>211</v>
      </c>
      <c r="E113" s="520" t="s">
        <v>211</v>
      </c>
      <c r="F113" s="520" t="s">
        <v>211</v>
      </c>
      <c r="G113" s="520" t="s">
        <v>211</v>
      </c>
      <c r="H113" s="37" t="s">
        <v>159</v>
      </c>
      <c r="I113" s="39">
        <v>9</v>
      </c>
      <c r="J113" s="18"/>
      <c r="K113" s="7">
        <f t="shared" si="6"/>
        <v>0</v>
      </c>
    </row>
    <row r="114" spans="1:11" x14ac:dyDescent="0.25">
      <c r="A114" s="44"/>
      <c r="B114" s="45" t="s">
        <v>212</v>
      </c>
      <c r="C114" s="520" t="s">
        <v>213</v>
      </c>
      <c r="D114" s="520" t="s">
        <v>213</v>
      </c>
      <c r="E114" s="520" t="s">
        <v>213</v>
      </c>
      <c r="F114" s="520" t="s">
        <v>213</v>
      </c>
      <c r="G114" s="520" t="s">
        <v>213</v>
      </c>
      <c r="H114" s="37" t="s">
        <v>159</v>
      </c>
      <c r="I114" s="39">
        <v>9</v>
      </c>
      <c r="J114" s="18"/>
      <c r="K114" s="7">
        <f t="shared" si="6"/>
        <v>0</v>
      </c>
    </row>
    <row r="115" spans="1:11" x14ac:dyDescent="0.25">
      <c r="A115" s="44"/>
      <c r="B115" s="45" t="s">
        <v>214</v>
      </c>
      <c r="C115" s="520" t="s">
        <v>215</v>
      </c>
      <c r="D115" s="520" t="s">
        <v>215</v>
      </c>
      <c r="E115" s="520" t="s">
        <v>215</v>
      </c>
      <c r="F115" s="520" t="s">
        <v>215</v>
      </c>
      <c r="G115" s="520" t="s">
        <v>215</v>
      </c>
      <c r="H115" s="37" t="s">
        <v>159</v>
      </c>
      <c r="I115" s="39">
        <v>9</v>
      </c>
      <c r="J115" s="18"/>
      <c r="K115" s="7">
        <f t="shared" si="6"/>
        <v>0</v>
      </c>
    </row>
    <row r="116" spans="1:11" x14ac:dyDescent="0.25">
      <c r="A116" s="44"/>
      <c r="B116" s="45" t="s">
        <v>216</v>
      </c>
      <c r="C116" s="520" t="s">
        <v>217</v>
      </c>
      <c r="D116" s="520" t="s">
        <v>217</v>
      </c>
      <c r="E116" s="520" t="s">
        <v>217</v>
      </c>
      <c r="F116" s="520" t="s">
        <v>217</v>
      </c>
      <c r="G116" s="520" t="s">
        <v>217</v>
      </c>
      <c r="H116" s="37" t="s">
        <v>159</v>
      </c>
      <c r="I116" s="39">
        <v>9</v>
      </c>
      <c r="J116" s="18"/>
      <c r="K116" s="7">
        <f t="shared" si="6"/>
        <v>0</v>
      </c>
    </row>
    <row r="117" spans="1:11" x14ac:dyDescent="0.25">
      <c r="A117" s="44"/>
      <c r="B117" s="45" t="s">
        <v>218</v>
      </c>
      <c r="C117" s="520" t="s">
        <v>219</v>
      </c>
      <c r="D117" s="520" t="s">
        <v>219</v>
      </c>
      <c r="E117" s="520" t="s">
        <v>219</v>
      </c>
      <c r="F117" s="520" t="s">
        <v>219</v>
      </c>
      <c r="G117" s="520" t="s">
        <v>219</v>
      </c>
      <c r="H117" s="37" t="s">
        <v>159</v>
      </c>
      <c r="I117" s="39">
        <v>9</v>
      </c>
      <c r="J117" s="18"/>
      <c r="K117" s="7">
        <f t="shared" si="6"/>
        <v>0</v>
      </c>
    </row>
    <row r="118" spans="1:11" x14ac:dyDescent="0.25">
      <c r="A118" s="44"/>
      <c r="B118" s="45" t="s">
        <v>220</v>
      </c>
      <c r="C118" s="520" t="s">
        <v>221</v>
      </c>
      <c r="D118" s="520" t="s">
        <v>221</v>
      </c>
      <c r="E118" s="520" t="s">
        <v>221</v>
      </c>
      <c r="F118" s="520" t="s">
        <v>221</v>
      </c>
      <c r="G118" s="520" t="s">
        <v>221</v>
      </c>
      <c r="H118" s="37" t="s">
        <v>159</v>
      </c>
      <c r="I118" s="39">
        <v>22</v>
      </c>
      <c r="J118" s="18"/>
      <c r="K118" s="7">
        <f t="shared" si="6"/>
        <v>0</v>
      </c>
    </row>
    <row r="119" spans="1:11" x14ac:dyDescent="0.25">
      <c r="A119" s="44"/>
      <c r="B119" s="45" t="s">
        <v>222</v>
      </c>
      <c r="C119" s="520" t="s">
        <v>223</v>
      </c>
      <c r="D119" s="520" t="s">
        <v>223</v>
      </c>
      <c r="E119" s="520" t="s">
        <v>223</v>
      </c>
      <c r="F119" s="520" t="s">
        <v>223</v>
      </c>
      <c r="G119" s="520" t="s">
        <v>223</v>
      </c>
      <c r="H119" s="37" t="s">
        <v>159</v>
      </c>
      <c r="I119" s="39">
        <v>9</v>
      </c>
      <c r="J119" s="18"/>
      <c r="K119" s="7">
        <f t="shared" si="6"/>
        <v>0</v>
      </c>
    </row>
    <row r="120" spans="1:11" x14ac:dyDescent="0.25">
      <c r="A120" s="44"/>
      <c r="B120" s="45" t="s">
        <v>224</v>
      </c>
      <c r="C120" s="520" t="s">
        <v>225</v>
      </c>
      <c r="D120" s="520" t="s">
        <v>225</v>
      </c>
      <c r="E120" s="520" t="s">
        <v>225</v>
      </c>
      <c r="F120" s="520" t="s">
        <v>225</v>
      </c>
      <c r="G120" s="520" t="s">
        <v>225</v>
      </c>
      <c r="H120" s="37" t="s">
        <v>159</v>
      </c>
      <c r="I120" s="39">
        <v>12</v>
      </c>
      <c r="J120" s="18"/>
      <c r="K120" s="7">
        <f t="shared" si="6"/>
        <v>0</v>
      </c>
    </row>
    <row r="121" spans="1:11" x14ac:dyDescent="0.25">
      <c r="A121" s="44"/>
      <c r="B121" s="45" t="s">
        <v>226</v>
      </c>
      <c r="C121" s="520" t="s">
        <v>227</v>
      </c>
      <c r="D121" s="520" t="s">
        <v>227</v>
      </c>
      <c r="E121" s="520" t="s">
        <v>227</v>
      </c>
      <c r="F121" s="520" t="s">
        <v>227</v>
      </c>
      <c r="G121" s="520" t="s">
        <v>227</v>
      </c>
      <c r="H121" s="37" t="s">
        <v>159</v>
      </c>
      <c r="I121" s="39">
        <v>12</v>
      </c>
      <c r="J121" s="18"/>
      <c r="K121" s="7">
        <f t="shared" si="6"/>
        <v>0</v>
      </c>
    </row>
    <row r="122" spans="1:11" x14ac:dyDescent="0.25">
      <c r="A122" s="44"/>
      <c r="B122" s="45" t="s">
        <v>228</v>
      </c>
      <c r="C122" s="520" t="s">
        <v>229</v>
      </c>
      <c r="D122" s="520" t="s">
        <v>229</v>
      </c>
      <c r="E122" s="520" t="s">
        <v>229</v>
      </c>
      <c r="F122" s="520" t="s">
        <v>229</v>
      </c>
      <c r="G122" s="520" t="s">
        <v>229</v>
      </c>
      <c r="H122" s="37" t="s">
        <v>159</v>
      </c>
      <c r="I122" s="39">
        <v>6</v>
      </c>
      <c r="J122" s="18"/>
      <c r="K122" s="7">
        <f t="shared" si="6"/>
        <v>0</v>
      </c>
    </row>
    <row r="123" spans="1:11" x14ac:dyDescent="0.25">
      <c r="A123" s="44"/>
      <c r="B123" s="45" t="s">
        <v>230</v>
      </c>
      <c r="C123" s="520" t="s">
        <v>231</v>
      </c>
      <c r="D123" s="520" t="s">
        <v>231</v>
      </c>
      <c r="E123" s="520" t="s">
        <v>231</v>
      </c>
      <c r="F123" s="520" t="s">
        <v>231</v>
      </c>
      <c r="G123" s="520" t="s">
        <v>231</v>
      </c>
      <c r="H123" s="37" t="s">
        <v>159</v>
      </c>
      <c r="I123" s="39">
        <v>3</v>
      </c>
      <c r="J123" s="18"/>
      <c r="K123" s="7">
        <f t="shared" si="6"/>
        <v>0</v>
      </c>
    </row>
    <row r="124" spans="1:11" x14ac:dyDescent="0.25">
      <c r="A124" s="44"/>
      <c r="B124" s="45" t="s">
        <v>232</v>
      </c>
      <c r="C124" s="520" t="s">
        <v>233</v>
      </c>
      <c r="D124" s="520" t="s">
        <v>233</v>
      </c>
      <c r="E124" s="520" t="s">
        <v>233</v>
      </c>
      <c r="F124" s="520" t="s">
        <v>233</v>
      </c>
      <c r="G124" s="520" t="s">
        <v>233</v>
      </c>
      <c r="H124" s="37" t="s">
        <v>159</v>
      </c>
      <c r="I124" s="39">
        <v>8</v>
      </c>
      <c r="J124" s="18"/>
      <c r="K124" s="7">
        <f t="shared" si="6"/>
        <v>0</v>
      </c>
    </row>
    <row r="125" spans="1:11" x14ac:dyDescent="0.25">
      <c r="A125" s="44"/>
      <c r="B125" s="45" t="s">
        <v>234</v>
      </c>
      <c r="C125" s="520" t="s">
        <v>235</v>
      </c>
      <c r="D125" s="520" t="s">
        <v>235</v>
      </c>
      <c r="E125" s="520" t="s">
        <v>235</v>
      </c>
      <c r="F125" s="520" t="s">
        <v>235</v>
      </c>
      <c r="G125" s="520" t="s">
        <v>235</v>
      </c>
      <c r="H125" s="37" t="s">
        <v>159</v>
      </c>
      <c r="I125" s="39">
        <v>8</v>
      </c>
      <c r="J125" s="18"/>
      <c r="K125" s="7">
        <f t="shared" si="6"/>
        <v>0</v>
      </c>
    </row>
    <row r="126" spans="1:11" x14ac:dyDescent="0.25">
      <c r="A126" s="44"/>
      <c r="B126" s="45" t="s">
        <v>236</v>
      </c>
      <c r="C126" s="520" t="s">
        <v>237</v>
      </c>
      <c r="D126" s="520" t="s">
        <v>237</v>
      </c>
      <c r="E126" s="520" t="s">
        <v>237</v>
      </c>
      <c r="F126" s="520" t="s">
        <v>237</v>
      </c>
      <c r="G126" s="520" t="s">
        <v>237</v>
      </c>
      <c r="H126" s="37" t="s">
        <v>159</v>
      </c>
      <c r="I126" s="39">
        <v>3</v>
      </c>
      <c r="J126" s="18"/>
      <c r="K126" s="7">
        <f t="shared" si="6"/>
        <v>0</v>
      </c>
    </row>
    <row r="127" spans="1:11" x14ac:dyDescent="0.25">
      <c r="A127" s="44"/>
      <c r="B127" s="45" t="s">
        <v>238</v>
      </c>
      <c r="C127" s="520" t="s">
        <v>239</v>
      </c>
      <c r="D127" s="520" t="s">
        <v>239</v>
      </c>
      <c r="E127" s="520" t="s">
        <v>239</v>
      </c>
      <c r="F127" s="520" t="s">
        <v>239</v>
      </c>
      <c r="G127" s="520" t="s">
        <v>239</v>
      </c>
      <c r="H127" s="37" t="s">
        <v>159</v>
      </c>
      <c r="I127" s="39">
        <v>2</v>
      </c>
      <c r="J127" s="18"/>
      <c r="K127" s="7">
        <f t="shared" si="6"/>
        <v>0</v>
      </c>
    </row>
    <row r="128" spans="1:11" x14ac:dyDescent="0.25">
      <c r="A128" s="44"/>
      <c r="B128" s="45" t="s">
        <v>240</v>
      </c>
      <c r="C128" s="520" t="s">
        <v>241</v>
      </c>
      <c r="D128" s="520" t="s">
        <v>241</v>
      </c>
      <c r="E128" s="520" t="s">
        <v>241</v>
      </c>
      <c r="F128" s="520" t="s">
        <v>241</v>
      </c>
      <c r="G128" s="520" t="s">
        <v>241</v>
      </c>
      <c r="H128" s="37" t="s">
        <v>159</v>
      </c>
      <c r="I128" s="39">
        <v>2</v>
      </c>
      <c r="J128" s="18"/>
      <c r="K128" s="7">
        <f t="shared" si="6"/>
        <v>0</v>
      </c>
    </row>
    <row r="129" spans="1:11" x14ac:dyDescent="0.25">
      <c r="A129" s="44"/>
      <c r="B129" s="45" t="s">
        <v>242</v>
      </c>
      <c r="C129" s="520" t="s">
        <v>243</v>
      </c>
      <c r="D129" s="520" t="s">
        <v>243</v>
      </c>
      <c r="E129" s="520" t="s">
        <v>243</v>
      </c>
      <c r="F129" s="520" t="s">
        <v>243</v>
      </c>
      <c r="G129" s="520" t="s">
        <v>243</v>
      </c>
      <c r="H129" s="37" t="s">
        <v>159</v>
      </c>
      <c r="I129" s="39">
        <v>12</v>
      </c>
      <c r="J129" s="18"/>
      <c r="K129" s="7">
        <f t="shared" si="6"/>
        <v>0</v>
      </c>
    </row>
    <row r="130" spans="1:11" x14ac:dyDescent="0.25">
      <c r="A130" s="44"/>
      <c r="B130" s="45" t="s">
        <v>244</v>
      </c>
      <c r="C130" s="520" t="s">
        <v>245</v>
      </c>
      <c r="D130" s="520" t="s">
        <v>245</v>
      </c>
      <c r="E130" s="520" t="s">
        <v>245</v>
      </c>
      <c r="F130" s="520" t="s">
        <v>245</v>
      </c>
      <c r="G130" s="520" t="s">
        <v>245</v>
      </c>
      <c r="H130" s="37" t="s">
        <v>159</v>
      </c>
      <c r="I130" s="39">
        <v>9</v>
      </c>
      <c r="J130" s="18"/>
      <c r="K130" s="7">
        <f t="shared" si="6"/>
        <v>0</v>
      </c>
    </row>
    <row r="131" spans="1:11" x14ac:dyDescent="0.25">
      <c r="A131" s="44"/>
      <c r="B131" s="45" t="s">
        <v>246</v>
      </c>
      <c r="C131" s="520" t="s">
        <v>247</v>
      </c>
      <c r="D131" s="520" t="s">
        <v>247</v>
      </c>
      <c r="E131" s="520" t="s">
        <v>247</v>
      </c>
      <c r="F131" s="520" t="s">
        <v>247</v>
      </c>
      <c r="G131" s="520" t="s">
        <v>247</v>
      </c>
      <c r="H131" s="37" t="s">
        <v>159</v>
      </c>
      <c r="I131" s="39">
        <v>1</v>
      </c>
      <c r="J131" s="18"/>
      <c r="K131" s="7">
        <f t="shared" si="6"/>
        <v>0</v>
      </c>
    </row>
    <row r="132" spans="1:11" x14ac:dyDescent="0.25">
      <c r="A132" s="44"/>
      <c r="B132" s="45" t="s">
        <v>248</v>
      </c>
      <c r="C132" s="520" t="s">
        <v>249</v>
      </c>
      <c r="D132" s="520" t="s">
        <v>249</v>
      </c>
      <c r="E132" s="520" t="s">
        <v>249</v>
      </c>
      <c r="F132" s="520" t="s">
        <v>249</v>
      </c>
      <c r="G132" s="520" t="s">
        <v>249</v>
      </c>
      <c r="H132" s="37" t="s">
        <v>159</v>
      </c>
      <c r="I132" s="39">
        <v>17</v>
      </c>
      <c r="J132" s="18"/>
      <c r="K132" s="7">
        <f t="shared" si="6"/>
        <v>0</v>
      </c>
    </row>
    <row r="133" spans="1:11" x14ac:dyDescent="0.25">
      <c r="A133" s="44"/>
      <c r="B133" s="45" t="s">
        <v>250</v>
      </c>
      <c r="C133" s="520" t="s">
        <v>251</v>
      </c>
      <c r="D133" s="520" t="s">
        <v>251</v>
      </c>
      <c r="E133" s="520" t="s">
        <v>251</v>
      </c>
      <c r="F133" s="520" t="s">
        <v>251</v>
      </c>
      <c r="G133" s="520" t="s">
        <v>251</v>
      </c>
      <c r="H133" s="37" t="s">
        <v>159</v>
      </c>
      <c r="I133" s="39">
        <v>2</v>
      </c>
      <c r="J133" s="18"/>
      <c r="K133" s="7">
        <f t="shared" si="6"/>
        <v>0</v>
      </c>
    </row>
    <row r="134" spans="1:11" x14ac:dyDescent="0.25">
      <c r="A134" s="44"/>
      <c r="B134" s="45" t="s">
        <v>252</v>
      </c>
      <c r="C134" s="520" t="s">
        <v>253</v>
      </c>
      <c r="D134" s="520" t="s">
        <v>253</v>
      </c>
      <c r="E134" s="520" t="s">
        <v>253</v>
      </c>
      <c r="F134" s="520" t="s">
        <v>253</v>
      </c>
      <c r="G134" s="520" t="s">
        <v>253</v>
      </c>
      <c r="H134" s="37" t="s">
        <v>159</v>
      </c>
      <c r="I134" s="39">
        <v>1</v>
      </c>
      <c r="J134" s="18"/>
      <c r="K134" s="7">
        <f t="shared" si="6"/>
        <v>0</v>
      </c>
    </row>
    <row r="135" spans="1:11" x14ac:dyDescent="0.25">
      <c r="A135" s="44"/>
      <c r="B135" s="45" t="s">
        <v>254</v>
      </c>
      <c r="C135" s="520" t="s">
        <v>255</v>
      </c>
      <c r="D135" s="520" t="s">
        <v>255</v>
      </c>
      <c r="E135" s="520" t="s">
        <v>255</v>
      </c>
      <c r="F135" s="520" t="s">
        <v>255</v>
      </c>
      <c r="G135" s="520" t="s">
        <v>255</v>
      </c>
      <c r="H135" s="37" t="s">
        <v>159</v>
      </c>
      <c r="I135" s="39">
        <v>1</v>
      </c>
      <c r="J135" s="18"/>
      <c r="K135" s="7">
        <f t="shared" si="6"/>
        <v>0</v>
      </c>
    </row>
    <row r="136" spans="1:11" x14ac:dyDescent="0.25">
      <c r="A136" s="44"/>
      <c r="B136" s="45" t="s">
        <v>256</v>
      </c>
      <c r="C136" s="520" t="s">
        <v>257</v>
      </c>
      <c r="D136" s="520" t="s">
        <v>257</v>
      </c>
      <c r="E136" s="520" t="s">
        <v>257</v>
      </c>
      <c r="F136" s="520" t="s">
        <v>257</v>
      </c>
      <c r="G136" s="520" t="s">
        <v>257</v>
      </c>
      <c r="H136" s="37" t="s">
        <v>159</v>
      </c>
      <c r="I136" s="39">
        <v>2</v>
      </c>
      <c r="J136" s="18"/>
      <c r="K136" s="7">
        <f t="shared" si="6"/>
        <v>0</v>
      </c>
    </row>
    <row r="137" spans="1:11" x14ac:dyDescent="0.25">
      <c r="A137" s="44"/>
      <c r="B137" s="45" t="s">
        <v>258</v>
      </c>
      <c r="C137" s="520" t="s">
        <v>259</v>
      </c>
      <c r="D137" s="520" t="s">
        <v>259</v>
      </c>
      <c r="E137" s="520" t="s">
        <v>259</v>
      </c>
      <c r="F137" s="520" t="s">
        <v>259</v>
      </c>
      <c r="G137" s="520" t="s">
        <v>259</v>
      </c>
      <c r="H137" s="37" t="s">
        <v>159</v>
      </c>
      <c r="I137" s="39">
        <v>1</v>
      </c>
      <c r="J137" s="18"/>
      <c r="K137" s="7">
        <f t="shared" si="6"/>
        <v>0</v>
      </c>
    </row>
    <row r="138" spans="1:11" x14ac:dyDescent="0.25">
      <c r="A138" s="44"/>
      <c r="B138" s="45" t="s">
        <v>260</v>
      </c>
      <c r="C138" s="520" t="s">
        <v>261</v>
      </c>
      <c r="D138" s="520" t="s">
        <v>261</v>
      </c>
      <c r="E138" s="520" t="s">
        <v>261</v>
      </c>
      <c r="F138" s="520" t="s">
        <v>261</v>
      </c>
      <c r="G138" s="520" t="s">
        <v>261</v>
      </c>
      <c r="H138" s="37" t="s">
        <v>159</v>
      </c>
      <c r="I138" s="39">
        <v>1</v>
      </c>
      <c r="J138" s="18"/>
      <c r="K138" s="7">
        <f t="shared" si="6"/>
        <v>0</v>
      </c>
    </row>
    <row r="139" spans="1:11" x14ac:dyDescent="0.25">
      <c r="A139" s="44"/>
      <c r="B139" s="45" t="s">
        <v>262</v>
      </c>
      <c r="C139" s="520" t="s">
        <v>263</v>
      </c>
      <c r="D139" s="520" t="s">
        <v>263</v>
      </c>
      <c r="E139" s="520" t="s">
        <v>263</v>
      </c>
      <c r="F139" s="520" t="s">
        <v>263</v>
      </c>
      <c r="G139" s="520" t="s">
        <v>263</v>
      </c>
      <c r="H139" s="37" t="s">
        <v>159</v>
      </c>
      <c r="I139" s="39">
        <v>1</v>
      </c>
      <c r="J139" s="18"/>
      <c r="K139" s="7">
        <f t="shared" si="6"/>
        <v>0</v>
      </c>
    </row>
    <row r="140" spans="1:11" ht="26.4" customHeight="1" x14ac:dyDescent="0.25">
      <c r="A140" s="44"/>
      <c r="B140" s="45" t="s">
        <v>264</v>
      </c>
      <c r="C140" s="520" t="s">
        <v>265</v>
      </c>
      <c r="D140" s="520" t="s">
        <v>265</v>
      </c>
      <c r="E140" s="520" t="s">
        <v>265</v>
      </c>
      <c r="F140" s="520" t="s">
        <v>265</v>
      </c>
      <c r="G140" s="520" t="s">
        <v>265</v>
      </c>
      <c r="H140" s="37" t="s">
        <v>159</v>
      </c>
      <c r="I140" s="39">
        <v>1</v>
      </c>
      <c r="J140" s="18"/>
      <c r="K140" s="7">
        <f t="shared" si="6"/>
        <v>0</v>
      </c>
    </row>
    <row r="141" spans="1:11" x14ac:dyDescent="0.25">
      <c r="A141" s="44"/>
      <c r="B141" s="45" t="s">
        <v>266</v>
      </c>
      <c r="C141" s="520" t="s">
        <v>267</v>
      </c>
      <c r="D141" s="520" t="s">
        <v>267</v>
      </c>
      <c r="E141" s="520" t="s">
        <v>267</v>
      </c>
      <c r="F141" s="520" t="s">
        <v>267</v>
      </c>
      <c r="G141" s="520" t="s">
        <v>267</v>
      </c>
      <c r="H141" s="37" t="s">
        <v>159</v>
      </c>
      <c r="I141" s="39">
        <v>1</v>
      </c>
      <c r="J141" s="18"/>
      <c r="K141" s="7">
        <f t="shared" si="6"/>
        <v>0</v>
      </c>
    </row>
    <row r="142" spans="1:11" x14ac:dyDescent="0.25">
      <c r="A142" s="44"/>
      <c r="B142" s="45" t="s">
        <v>268</v>
      </c>
      <c r="C142" s="520" t="s">
        <v>269</v>
      </c>
      <c r="D142" s="520" t="s">
        <v>269</v>
      </c>
      <c r="E142" s="520" t="s">
        <v>269</v>
      </c>
      <c r="F142" s="520" t="s">
        <v>269</v>
      </c>
      <c r="G142" s="520" t="s">
        <v>269</v>
      </c>
      <c r="H142" s="37" t="s">
        <v>159</v>
      </c>
      <c r="I142" s="39">
        <v>2</v>
      </c>
      <c r="J142" s="18"/>
      <c r="K142" s="7">
        <f t="shared" si="6"/>
        <v>0</v>
      </c>
    </row>
    <row r="143" spans="1:11" ht="26.4" customHeight="1" x14ac:dyDescent="0.25">
      <c r="A143" s="44"/>
      <c r="B143" s="45" t="s">
        <v>270</v>
      </c>
      <c r="C143" s="520" t="s">
        <v>271</v>
      </c>
      <c r="D143" s="520" t="s">
        <v>271</v>
      </c>
      <c r="E143" s="520" t="s">
        <v>271</v>
      </c>
      <c r="F143" s="520" t="s">
        <v>271</v>
      </c>
      <c r="G143" s="520" t="s">
        <v>271</v>
      </c>
      <c r="H143" s="37" t="s">
        <v>159</v>
      </c>
      <c r="I143" s="39">
        <v>1</v>
      </c>
      <c r="J143" s="18"/>
      <c r="K143" s="7">
        <f>I143*J143</f>
        <v>0</v>
      </c>
    </row>
    <row r="144" spans="1:11" ht="26.4" customHeight="1" x14ac:dyDescent="0.25">
      <c r="A144" s="163"/>
      <c r="B144" s="37" t="s">
        <v>2772</v>
      </c>
      <c r="C144" s="534" t="s">
        <v>2773</v>
      </c>
      <c r="D144" s="534"/>
      <c r="E144" s="534"/>
      <c r="F144" s="534"/>
      <c r="G144" s="534"/>
      <c r="H144" s="38" t="s">
        <v>159</v>
      </c>
      <c r="I144" s="165">
        <v>1</v>
      </c>
      <c r="J144" s="838"/>
      <c r="K144" s="162">
        <f>I144*J144</f>
        <v>0</v>
      </c>
    </row>
    <row r="145" spans="1:11" x14ac:dyDescent="0.25">
      <c r="A145" s="163"/>
      <c r="B145" s="37"/>
      <c r="C145" s="534"/>
      <c r="D145" s="534"/>
      <c r="E145" s="534"/>
      <c r="F145" s="534"/>
      <c r="G145" s="534"/>
      <c r="H145" s="38"/>
      <c r="I145" s="165"/>
      <c r="J145" s="166"/>
      <c r="K145" s="162"/>
    </row>
    <row r="146" spans="1:11" x14ac:dyDescent="0.25">
      <c r="A146" s="556" t="s">
        <v>272</v>
      </c>
      <c r="B146" s="557"/>
      <c r="C146" s="557"/>
      <c r="D146" s="557"/>
      <c r="E146" s="557"/>
      <c r="F146" s="557"/>
      <c r="G146" s="557"/>
      <c r="H146" s="557"/>
      <c r="I146" s="557"/>
      <c r="J146" s="558"/>
      <c r="K146" s="174">
        <f>SUM(K83:K145)</f>
        <v>800000</v>
      </c>
    </row>
    <row r="147" spans="1:11" x14ac:dyDescent="0.25">
      <c r="A147" s="526" t="s">
        <v>144</v>
      </c>
      <c r="B147" s="526"/>
      <c r="C147" s="526"/>
      <c r="D147" s="526"/>
      <c r="E147" s="526"/>
      <c r="F147" s="526"/>
      <c r="G147" s="526"/>
      <c r="H147" s="526"/>
      <c r="I147" s="526"/>
      <c r="J147" s="526"/>
      <c r="K147" s="526"/>
    </row>
    <row r="148" spans="1:11" x14ac:dyDescent="0.25">
      <c r="A148" s="526"/>
      <c r="B148" s="526"/>
      <c r="C148" s="526"/>
      <c r="D148" s="526"/>
      <c r="E148" s="526"/>
      <c r="F148" s="526"/>
      <c r="G148" s="526"/>
      <c r="H148" s="526"/>
      <c r="I148" s="526"/>
      <c r="J148" s="526"/>
      <c r="K148" s="526"/>
    </row>
    <row r="149" spans="1:11" x14ac:dyDescent="0.25">
      <c r="A149" s="556" t="s">
        <v>273</v>
      </c>
      <c r="B149" s="557"/>
      <c r="C149" s="557"/>
      <c r="D149" s="557"/>
      <c r="E149" s="557"/>
      <c r="F149" s="557"/>
      <c r="G149" s="557"/>
      <c r="H149" s="557"/>
      <c r="I149" s="557"/>
      <c r="J149" s="558"/>
      <c r="K149" s="175">
        <f>K146</f>
        <v>800000</v>
      </c>
    </row>
    <row r="150" spans="1:11" x14ac:dyDescent="0.25">
      <c r="A150" s="43"/>
      <c r="B150" s="169"/>
      <c r="C150" s="533"/>
      <c r="D150" s="533"/>
      <c r="E150" s="533"/>
      <c r="F150" s="533"/>
      <c r="G150" s="533"/>
      <c r="H150" s="158"/>
      <c r="I150" s="158"/>
      <c r="J150" s="158"/>
      <c r="K150" s="159"/>
    </row>
    <row r="151" spans="1:11" x14ac:dyDescent="0.25">
      <c r="A151" s="44" t="s">
        <v>274</v>
      </c>
      <c r="B151" s="45"/>
      <c r="C151" s="521" t="s">
        <v>275</v>
      </c>
      <c r="D151" s="521"/>
      <c r="E151" s="521"/>
      <c r="F151" s="521"/>
      <c r="G151" s="521"/>
      <c r="H151" s="37"/>
      <c r="I151" s="37"/>
      <c r="J151" s="37"/>
      <c r="K151" s="21"/>
    </row>
    <row r="152" spans="1:11" ht="26.4" customHeight="1" x14ac:dyDescent="0.25">
      <c r="A152" s="44"/>
      <c r="B152" s="45" t="s">
        <v>276</v>
      </c>
      <c r="C152" s="520" t="s">
        <v>277</v>
      </c>
      <c r="D152" s="520" t="s">
        <v>277</v>
      </c>
      <c r="E152" s="520" t="s">
        <v>277</v>
      </c>
      <c r="F152" s="520" t="s">
        <v>277</v>
      </c>
      <c r="G152" s="520" t="s">
        <v>277</v>
      </c>
      <c r="H152" s="37" t="s">
        <v>113</v>
      </c>
      <c r="I152" s="37" t="s">
        <v>136</v>
      </c>
      <c r="J152" s="37" t="s">
        <v>137</v>
      </c>
      <c r="K152" s="7">
        <f>10000*46</f>
        <v>460000</v>
      </c>
    </row>
    <row r="153" spans="1:11" x14ac:dyDescent="0.25">
      <c r="A153" s="44"/>
      <c r="B153" s="45" t="s">
        <v>278</v>
      </c>
      <c r="C153" s="520" t="s">
        <v>279</v>
      </c>
      <c r="D153" s="520" t="s">
        <v>279</v>
      </c>
      <c r="E153" s="520" t="s">
        <v>279</v>
      </c>
      <c r="F153" s="520" t="s">
        <v>279</v>
      </c>
      <c r="G153" s="520" t="s">
        <v>279</v>
      </c>
      <c r="H153" s="37" t="s">
        <v>55</v>
      </c>
      <c r="I153" s="166">
        <f>K152</f>
        <v>460000</v>
      </c>
      <c r="J153" s="20"/>
      <c r="K153" s="7">
        <f>I153*J153</f>
        <v>0</v>
      </c>
    </row>
    <row r="154" spans="1:11" ht="26.4" customHeight="1" x14ac:dyDescent="0.25">
      <c r="A154" s="44"/>
      <c r="B154" s="45" t="s">
        <v>280</v>
      </c>
      <c r="C154" s="520" t="s">
        <v>281</v>
      </c>
      <c r="D154" s="520" t="s">
        <v>281</v>
      </c>
      <c r="E154" s="520" t="s">
        <v>281</v>
      </c>
      <c r="F154" s="520" t="s">
        <v>281</v>
      </c>
      <c r="G154" s="520" t="s">
        <v>281</v>
      </c>
      <c r="H154" s="37" t="s">
        <v>113</v>
      </c>
      <c r="I154" s="37" t="s">
        <v>136</v>
      </c>
      <c r="J154" s="37" t="s">
        <v>137</v>
      </c>
      <c r="K154" s="7">
        <f>10000*46</f>
        <v>460000</v>
      </c>
    </row>
    <row r="155" spans="1:11" x14ac:dyDescent="0.25">
      <c r="A155" s="44"/>
      <c r="B155" s="45" t="s">
        <v>282</v>
      </c>
      <c r="C155" s="520" t="s">
        <v>283</v>
      </c>
      <c r="D155" s="520" t="s">
        <v>283</v>
      </c>
      <c r="E155" s="520" t="s">
        <v>283</v>
      </c>
      <c r="F155" s="520" t="s">
        <v>283</v>
      </c>
      <c r="G155" s="520" t="s">
        <v>283</v>
      </c>
      <c r="H155" s="37" t="s">
        <v>55</v>
      </c>
      <c r="I155" s="166">
        <f>K154</f>
        <v>460000</v>
      </c>
      <c r="J155" s="20"/>
      <c r="K155" s="7">
        <f>I155*J155</f>
        <v>0</v>
      </c>
    </row>
    <row r="156" spans="1:11" ht="26.4" customHeight="1" x14ac:dyDescent="0.25">
      <c r="A156" s="44"/>
      <c r="B156" s="45" t="s">
        <v>284</v>
      </c>
      <c r="C156" s="520" t="s">
        <v>285</v>
      </c>
      <c r="D156" s="520" t="s">
        <v>285</v>
      </c>
      <c r="E156" s="520" t="s">
        <v>285</v>
      </c>
      <c r="F156" s="520" t="s">
        <v>285</v>
      </c>
      <c r="G156" s="520" t="s">
        <v>285</v>
      </c>
      <c r="H156" s="37" t="s">
        <v>113</v>
      </c>
      <c r="I156" s="37" t="s">
        <v>136</v>
      </c>
      <c r="J156" s="37" t="s">
        <v>137</v>
      </c>
      <c r="K156" s="7">
        <f>2500*40</f>
        <v>100000</v>
      </c>
    </row>
    <row r="157" spans="1:11" x14ac:dyDescent="0.25">
      <c r="A157" s="44"/>
      <c r="B157" s="45" t="s">
        <v>286</v>
      </c>
      <c r="C157" s="520" t="s">
        <v>287</v>
      </c>
      <c r="D157" s="520" t="s">
        <v>287</v>
      </c>
      <c r="E157" s="520" t="s">
        <v>287</v>
      </c>
      <c r="F157" s="520" t="s">
        <v>287</v>
      </c>
      <c r="G157" s="520" t="s">
        <v>287</v>
      </c>
      <c r="H157" s="37" t="s">
        <v>55</v>
      </c>
      <c r="I157" s="166">
        <f>K156</f>
        <v>100000</v>
      </c>
      <c r="J157" s="20"/>
      <c r="K157" s="7">
        <f>I157*J157</f>
        <v>0</v>
      </c>
    </row>
    <row r="158" spans="1:11" ht="39.6" customHeight="1" x14ac:dyDescent="0.25">
      <c r="A158" s="44"/>
      <c r="B158" s="45" t="s">
        <v>288</v>
      </c>
      <c r="C158" s="520" t="s">
        <v>289</v>
      </c>
      <c r="D158" s="520" t="s">
        <v>289</v>
      </c>
      <c r="E158" s="520" t="s">
        <v>289</v>
      </c>
      <c r="F158" s="520" t="s">
        <v>289</v>
      </c>
      <c r="G158" s="520" t="s">
        <v>289</v>
      </c>
      <c r="H158" s="37" t="s">
        <v>113</v>
      </c>
      <c r="I158" s="37" t="s">
        <v>136</v>
      </c>
      <c r="J158" s="37" t="s">
        <v>137</v>
      </c>
      <c r="K158" s="7">
        <v>100000</v>
      </c>
    </row>
    <row r="159" spans="1:11" x14ac:dyDescent="0.25">
      <c r="A159" s="44"/>
      <c r="B159" s="45" t="s">
        <v>290</v>
      </c>
      <c r="C159" s="520" t="s">
        <v>291</v>
      </c>
      <c r="D159" s="520" t="s">
        <v>291</v>
      </c>
      <c r="E159" s="520" t="s">
        <v>291</v>
      </c>
      <c r="F159" s="520" t="s">
        <v>291</v>
      </c>
      <c r="G159" s="520" t="s">
        <v>291</v>
      </c>
      <c r="H159" s="37" t="s">
        <v>55</v>
      </c>
      <c r="I159" s="166">
        <f>K158</f>
        <v>100000</v>
      </c>
      <c r="J159" s="20"/>
      <c r="K159" s="7">
        <f>I159*J159</f>
        <v>0</v>
      </c>
    </row>
    <row r="160" spans="1:11" ht="39.6" customHeight="1" x14ac:dyDescent="0.25">
      <c r="A160" s="44"/>
      <c r="B160" s="45" t="s">
        <v>292</v>
      </c>
      <c r="C160" s="520" t="s">
        <v>293</v>
      </c>
      <c r="D160" s="520" t="s">
        <v>293</v>
      </c>
      <c r="E160" s="520" t="s">
        <v>293</v>
      </c>
      <c r="F160" s="520" t="s">
        <v>293</v>
      </c>
      <c r="G160" s="520" t="s">
        <v>293</v>
      </c>
      <c r="H160" s="37" t="s">
        <v>113</v>
      </c>
      <c r="I160" s="37" t="s">
        <v>136</v>
      </c>
      <c r="J160" s="37" t="s">
        <v>137</v>
      </c>
      <c r="K160" s="7">
        <v>100000</v>
      </c>
    </row>
    <row r="161" spans="1:11" x14ac:dyDescent="0.25">
      <c r="A161" s="44"/>
      <c r="B161" s="45" t="s">
        <v>294</v>
      </c>
      <c r="C161" s="520" t="s">
        <v>295</v>
      </c>
      <c r="D161" s="520" t="s">
        <v>295</v>
      </c>
      <c r="E161" s="520" t="s">
        <v>295</v>
      </c>
      <c r="F161" s="520" t="s">
        <v>295</v>
      </c>
      <c r="G161" s="520" t="s">
        <v>295</v>
      </c>
      <c r="H161" s="37" t="s">
        <v>55</v>
      </c>
      <c r="I161" s="166">
        <f>K160</f>
        <v>100000</v>
      </c>
      <c r="J161" s="20"/>
      <c r="K161" s="7">
        <f>I161*J161</f>
        <v>0</v>
      </c>
    </row>
    <row r="162" spans="1:11" ht="26.4" customHeight="1" x14ac:dyDescent="0.25">
      <c r="A162" s="44"/>
      <c r="B162" s="45" t="s">
        <v>296</v>
      </c>
      <c r="C162" s="520" t="s">
        <v>297</v>
      </c>
      <c r="D162" s="520" t="s">
        <v>297</v>
      </c>
      <c r="E162" s="520" t="s">
        <v>297</v>
      </c>
      <c r="F162" s="520" t="s">
        <v>297</v>
      </c>
      <c r="G162" s="520" t="s">
        <v>297</v>
      </c>
      <c r="H162" s="37" t="s">
        <v>113</v>
      </c>
      <c r="I162" s="37" t="s">
        <v>136</v>
      </c>
      <c r="J162" s="37" t="s">
        <v>137</v>
      </c>
      <c r="K162" s="7">
        <v>200000</v>
      </c>
    </row>
    <row r="163" spans="1:11" x14ac:dyDescent="0.25">
      <c r="A163" s="44"/>
      <c r="B163" s="45" t="s">
        <v>298</v>
      </c>
      <c r="C163" s="520" t="s">
        <v>299</v>
      </c>
      <c r="D163" s="520" t="s">
        <v>299</v>
      </c>
      <c r="E163" s="520" t="s">
        <v>299</v>
      </c>
      <c r="F163" s="520" t="s">
        <v>299</v>
      </c>
      <c r="G163" s="520" t="s">
        <v>299</v>
      </c>
      <c r="H163" s="37" t="s">
        <v>55</v>
      </c>
      <c r="I163" s="166">
        <f>K162</f>
        <v>200000</v>
      </c>
      <c r="J163" s="20"/>
      <c r="K163" s="7">
        <f>I163*J163</f>
        <v>0</v>
      </c>
    </row>
    <row r="164" spans="1:11" ht="46.95" customHeight="1" x14ac:dyDescent="0.25">
      <c r="A164" s="44"/>
      <c r="B164" s="45" t="s">
        <v>300</v>
      </c>
      <c r="C164" s="520" t="s">
        <v>301</v>
      </c>
      <c r="D164" s="520" t="s">
        <v>301</v>
      </c>
      <c r="E164" s="520" t="s">
        <v>301</v>
      </c>
      <c r="F164" s="520" t="s">
        <v>301</v>
      </c>
      <c r="G164" s="520" t="s">
        <v>301</v>
      </c>
      <c r="H164" s="37" t="s">
        <v>113</v>
      </c>
      <c r="I164" s="37" t="s">
        <v>136</v>
      </c>
      <c r="J164" s="37" t="s">
        <v>137</v>
      </c>
      <c r="K164" s="7">
        <v>15000</v>
      </c>
    </row>
    <row r="165" spans="1:11" x14ac:dyDescent="0.25">
      <c r="A165" s="44"/>
      <c r="B165" s="45" t="s">
        <v>302</v>
      </c>
      <c r="C165" s="520" t="s">
        <v>303</v>
      </c>
      <c r="D165" s="520" t="s">
        <v>303</v>
      </c>
      <c r="E165" s="520" t="s">
        <v>303</v>
      </c>
      <c r="F165" s="520" t="s">
        <v>303</v>
      </c>
      <c r="G165" s="520" t="s">
        <v>303</v>
      </c>
      <c r="H165" s="37" t="s">
        <v>55</v>
      </c>
      <c r="I165" s="166">
        <f>K164</f>
        <v>15000</v>
      </c>
      <c r="J165" s="20"/>
      <c r="K165" s="7">
        <f>I165*J165</f>
        <v>0</v>
      </c>
    </row>
    <row r="166" spans="1:11" ht="13.2" customHeight="1" x14ac:dyDescent="0.25">
      <c r="A166" s="44" t="s">
        <v>304</v>
      </c>
      <c r="B166" s="45"/>
      <c r="C166" s="521" t="s">
        <v>305</v>
      </c>
      <c r="D166" s="521" t="s">
        <v>305</v>
      </c>
      <c r="E166" s="521" t="s">
        <v>305</v>
      </c>
      <c r="F166" s="521" t="s">
        <v>305</v>
      </c>
      <c r="G166" s="521" t="s">
        <v>305</v>
      </c>
      <c r="H166" s="37"/>
      <c r="I166" s="37"/>
      <c r="J166" s="37"/>
      <c r="K166" s="7"/>
    </row>
    <row r="167" spans="1:11" x14ac:dyDescent="0.25">
      <c r="A167" s="44"/>
      <c r="B167" s="45" t="s">
        <v>306</v>
      </c>
      <c r="C167" s="520" t="s">
        <v>307</v>
      </c>
      <c r="D167" s="520" t="s">
        <v>307</v>
      </c>
      <c r="E167" s="520" t="s">
        <v>307</v>
      </c>
      <c r="F167" s="520" t="s">
        <v>307</v>
      </c>
      <c r="G167" s="520" t="s">
        <v>307</v>
      </c>
      <c r="H167" s="37" t="s">
        <v>21</v>
      </c>
      <c r="I167" s="37" t="s">
        <v>308</v>
      </c>
      <c r="J167" s="37" t="s">
        <v>309</v>
      </c>
      <c r="K167" s="107"/>
    </row>
    <row r="168" spans="1:11" x14ac:dyDescent="0.25">
      <c r="A168" s="44"/>
      <c r="B168" s="45" t="s">
        <v>310</v>
      </c>
      <c r="C168" s="520" t="s">
        <v>311</v>
      </c>
      <c r="D168" s="520" t="s">
        <v>311</v>
      </c>
      <c r="E168" s="520" t="s">
        <v>311</v>
      </c>
      <c r="F168" s="520" t="s">
        <v>311</v>
      </c>
      <c r="G168" s="520" t="s">
        <v>311</v>
      </c>
      <c r="H168" s="37" t="s">
        <v>14</v>
      </c>
      <c r="I168" s="39">
        <v>24</v>
      </c>
      <c r="J168" s="18"/>
      <c r="K168" s="7">
        <f>I168*J168</f>
        <v>0</v>
      </c>
    </row>
    <row r="169" spans="1:11" ht="15" customHeight="1" x14ac:dyDescent="0.25">
      <c r="A169" s="44" t="s">
        <v>312</v>
      </c>
      <c r="B169" s="45"/>
      <c r="C169" s="521" t="s">
        <v>313</v>
      </c>
      <c r="D169" s="521" t="s">
        <v>313</v>
      </c>
      <c r="E169" s="521" t="s">
        <v>313</v>
      </c>
      <c r="F169" s="521" t="s">
        <v>313</v>
      </c>
      <c r="G169" s="521" t="s">
        <v>313</v>
      </c>
      <c r="H169" s="37"/>
      <c r="I169" s="37"/>
      <c r="J169" s="37"/>
      <c r="K169" s="7"/>
    </row>
    <row r="170" spans="1:11" x14ac:dyDescent="0.25">
      <c r="A170" s="44"/>
      <c r="B170" s="45" t="s">
        <v>314</v>
      </c>
      <c r="C170" s="520" t="s">
        <v>315</v>
      </c>
      <c r="D170" s="520" t="s">
        <v>316</v>
      </c>
      <c r="E170" s="520" t="s">
        <v>316</v>
      </c>
      <c r="F170" s="520" t="s">
        <v>316</v>
      </c>
      <c r="G170" s="520" t="s">
        <v>316</v>
      </c>
      <c r="H170" s="37" t="s">
        <v>14</v>
      </c>
      <c r="I170" s="39">
        <v>24</v>
      </c>
      <c r="J170" s="18"/>
      <c r="K170" s="7">
        <f>I170*J170</f>
        <v>0</v>
      </c>
    </row>
    <row r="171" spans="1:11" ht="15" customHeight="1" x14ac:dyDescent="0.25">
      <c r="A171" s="44" t="s">
        <v>317</v>
      </c>
      <c r="B171" s="45"/>
      <c r="C171" s="521" t="s">
        <v>318</v>
      </c>
      <c r="D171" s="521" t="s">
        <v>318</v>
      </c>
      <c r="E171" s="521" t="s">
        <v>318</v>
      </c>
      <c r="F171" s="521" t="s">
        <v>318</v>
      </c>
      <c r="G171" s="521" t="s">
        <v>318</v>
      </c>
      <c r="H171" s="37"/>
      <c r="I171" s="37"/>
      <c r="J171" s="37"/>
      <c r="K171" s="7"/>
    </row>
    <row r="172" spans="1:11" ht="26.4" customHeight="1" x14ac:dyDescent="0.25">
      <c r="A172" s="44"/>
      <c r="B172" s="45" t="s">
        <v>319</v>
      </c>
      <c r="C172" s="520" t="s">
        <v>2754</v>
      </c>
      <c r="D172" s="520" t="s">
        <v>2755</v>
      </c>
      <c r="E172" s="520" t="s">
        <v>2755</v>
      </c>
      <c r="F172" s="520" t="s">
        <v>2755</v>
      </c>
      <c r="G172" s="520" t="s">
        <v>2755</v>
      </c>
      <c r="H172" s="37" t="s">
        <v>320</v>
      </c>
      <c r="I172" s="39">
        <v>10</v>
      </c>
      <c r="J172" s="18"/>
      <c r="K172" s="7">
        <f>I172*J172</f>
        <v>0</v>
      </c>
    </row>
    <row r="173" spans="1:11" x14ac:dyDescent="0.25">
      <c r="A173" s="44"/>
      <c r="B173" s="45" t="s">
        <v>321</v>
      </c>
      <c r="C173" s="520" t="s">
        <v>322</v>
      </c>
      <c r="D173" s="520" t="s">
        <v>322</v>
      </c>
      <c r="E173" s="520" t="s">
        <v>322</v>
      </c>
      <c r="F173" s="520" t="s">
        <v>322</v>
      </c>
      <c r="G173" s="520" t="s">
        <v>322</v>
      </c>
      <c r="H173" s="37" t="s">
        <v>33</v>
      </c>
      <c r="I173" s="242">
        <v>1000</v>
      </c>
      <c r="J173" s="18"/>
      <c r="K173" s="7">
        <f>I173*J173</f>
        <v>0</v>
      </c>
    </row>
    <row r="174" spans="1:11" ht="13.2" customHeight="1" x14ac:dyDescent="0.25">
      <c r="A174" s="44" t="s">
        <v>323</v>
      </c>
      <c r="B174" s="45"/>
      <c r="C174" s="521" t="s">
        <v>324</v>
      </c>
      <c r="D174" s="521" t="s">
        <v>324</v>
      </c>
      <c r="E174" s="521" t="s">
        <v>324</v>
      </c>
      <c r="F174" s="521" t="s">
        <v>324</v>
      </c>
      <c r="G174" s="521" t="s">
        <v>324</v>
      </c>
      <c r="H174" s="37"/>
      <c r="I174" s="37"/>
      <c r="J174" s="37"/>
      <c r="K174" s="7"/>
    </row>
    <row r="175" spans="1:11" ht="26.4" customHeight="1" x14ac:dyDescent="0.25">
      <c r="A175" s="44"/>
      <c r="B175" s="45" t="s">
        <v>325</v>
      </c>
      <c r="C175" s="520" t="s">
        <v>326</v>
      </c>
      <c r="D175" s="520" t="s">
        <v>326</v>
      </c>
      <c r="E175" s="520" t="s">
        <v>326</v>
      </c>
      <c r="F175" s="520" t="s">
        <v>326</v>
      </c>
      <c r="G175" s="520" t="s">
        <v>326</v>
      </c>
      <c r="H175" s="37" t="s">
        <v>21</v>
      </c>
      <c r="I175" s="37" t="s">
        <v>308</v>
      </c>
      <c r="J175" s="37" t="s">
        <v>309</v>
      </c>
      <c r="K175" s="107"/>
    </row>
    <row r="176" spans="1:11" ht="26.4" customHeight="1" x14ac:dyDescent="0.25">
      <c r="A176" s="44"/>
      <c r="B176" s="45" t="s">
        <v>327</v>
      </c>
      <c r="C176" s="520" t="s">
        <v>328</v>
      </c>
      <c r="D176" s="520" t="s">
        <v>328</v>
      </c>
      <c r="E176" s="520" t="s">
        <v>328</v>
      </c>
      <c r="F176" s="520" t="s">
        <v>328</v>
      </c>
      <c r="G176" s="520" t="s">
        <v>328</v>
      </c>
      <c r="H176" s="37" t="s">
        <v>14</v>
      </c>
      <c r="I176" s="39">
        <v>24</v>
      </c>
      <c r="J176" s="18"/>
      <c r="K176" s="7">
        <f>I176*J176</f>
        <v>0</v>
      </c>
    </row>
    <row r="177" spans="1:11" ht="26.4" customHeight="1" x14ac:dyDescent="0.25">
      <c r="A177" s="44"/>
      <c r="B177" s="45" t="s">
        <v>329</v>
      </c>
      <c r="C177" s="520" t="s">
        <v>330</v>
      </c>
      <c r="D177" s="520" t="s">
        <v>330</v>
      </c>
      <c r="E177" s="520" t="s">
        <v>330</v>
      </c>
      <c r="F177" s="520" t="s">
        <v>330</v>
      </c>
      <c r="G177" s="520" t="s">
        <v>330</v>
      </c>
      <c r="H177" s="37" t="s">
        <v>21</v>
      </c>
      <c r="I177" s="37" t="s">
        <v>308</v>
      </c>
      <c r="J177" s="37" t="s">
        <v>309</v>
      </c>
      <c r="K177" s="107"/>
    </row>
    <row r="178" spans="1:11" ht="26.4" customHeight="1" x14ac:dyDescent="0.25">
      <c r="A178" s="44"/>
      <c r="B178" s="45" t="s">
        <v>331</v>
      </c>
      <c r="C178" s="520" t="s">
        <v>2756</v>
      </c>
      <c r="D178" s="520" t="s">
        <v>2757</v>
      </c>
      <c r="E178" s="520" t="s">
        <v>2757</v>
      </c>
      <c r="F178" s="520" t="s">
        <v>2757</v>
      </c>
      <c r="G178" s="520" t="s">
        <v>2757</v>
      </c>
      <c r="H178" s="37" t="s">
        <v>21</v>
      </c>
      <c r="I178" s="37" t="s">
        <v>308</v>
      </c>
      <c r="J178" s="37" t="s">
        <v>309</v>
      </c>
      <c r="K178" s="107"/>
    </row>
    <row r="179" spans="1:11" ht="26.4" customHeight="1" x14ac:dyDescent="0.25">
      <c r="A179" s="44"/>
      <c r="B179" s="45" t="s">
        <v>332</v>
      </c>
      <c r="C179" s="520" t="s">
        <v>2758</v>
      </c>
      <c r="D179" s="520" t="s">
        <v>2759</v>
      </c>
      <c r="E179" s="520" t="s">
        <v>2759</v>
      </c>
      <c r="F179" s="520" t="s">
        <v>2759</v>
      </c>
      <c r="G179" s="520" t="s">
        <v>2759</v>
      </c>
      <c r="H179" s="37" t="s">
        <v>14</v>
      </c>
      <c r="I179" s="39">
        <v>24</v>
      </c>
      <c r="J179" s="18"/>
      <c r="K179" s="7">
        <f>I179*J179</f>
        <v>0</v>
      </c>
    </row>
    <row r="180" spans="1:11" x14ac:dyDescent="0.25">
      <c r="A180" s="46"/>
      <c r="B180" s="45"/>
      <c r="C180" s="520"/>
      <c r="D180" s="520"/>
      <c r="E180" s="520"/>
      <c r="F180" s="520"/>
      <c r="G180" s="520"/>
      <c r="H180" s="38"/>
      <c r="I180" s="165"/>
      <c r="J180" s="166"/>
      <c r="K180" s="13"/>
    </row>
    <row r="181" spans="1:11" x14ac:dyDescent="0.25">
      <c r="A181" s="163"/>
      <c r="B181" s="37"/>
      <c r="C181" s="534"/>
      <c r="D181" s="534"/>
      <c r="E181" s="534"/>
      <c r="F181" s="534"/>
      <c r="G181" s="534"/>
      <c r="H181" s="38"/>
      <c r="I181" s="165"/>
      <c r="J181" s="166"/>
      <c r="K181" s="162"/>
    </row>
    <row r="182" spans="1:11" x14ac:dyDescent="0.25">
      <c r="A182" s="522" t="s">
        <v>333</v>
      </c>
      <c r="B182" s="522"/>
      <c r="C182" s="522" t="s">
        <v>117</v>
      </c>
      <c r="D182" s="522"/>
      <c r="E182" s="522"/>
      <c r="F182" s="522"/>
      <c r="G182" s="522"/>
      <c r="H182" s="116"/>
      <c r="I182" s="116"/>
      <c r="J182" s="116"/>
      <c r="K182" s="42">
        <f>SUM(K149:K181)</f>
        <v>2235000</v>
      </c>
    </row>
    <row r="183" spans="1:11" x14ac:dyDescent="0.25">
      <c r="A183" s="526" t="s">
        <v>334</v>
      </c>
      <c r="B183" s="526"/>
      <c r="C183" s="526"/>
      <c r="D183" s="526"/>
      <c r="E183" s="526"/>
      <c r="F183" s="526"/>
      <c r="G183" s="526"/>
      <c r="H183" s="526"/>
      <c r="I183" s="526"/>
      <c r="J183" s="526"/>
      <c r="K183" s="526"/>
    </row>
    <row r="184" spans="1:11" x14ac:dyDescent="0.25">
      <c r="A184" s="526"/>
      <c r="B184" s="526"/>
      <c r="C184" s="526"/>
      <c r="D184" s="526"/>
      <c r="E184" s="526"/>
      <c r="F184" s="526"/>
      <c r="G184" s="526"/>
      <c r="H184" s="526"/>
      <c r="I184" s="526"/>
      <c r="J184" s="526"/>
      <c r="K184" s="526"/>
    </row>
    <row r="185" spans="1:11" x14ac:dyDescent="0.25">
      <c r="A185" s="43"/>
      <c r="B185" s="169"/>
      <c r="C185" s="533"/>
      <c r="D185" s="533"/>
      <c r="E185" s="533"/>
      <c r="F185" s="533"/>
      <c r="G185" s="533"/>
      <c r="H185" s="158"/>
      <c r="I185" s="158"/>
      <c r="J185" s="158"/>
      <c r="K185" s="14"/>
    </row>
    <row r="186" spans="1:11" x14ac:dyDescent="0.25">
      <c r="A186" s="44" t="s">
        <v>335</v>
      </c>
      <c r="B186" s="45"/>
      <c r="C186" s="521" t="s">
        <v>336</v>
      </c>
      <c r="D186" s="521"/>
      <c r="E186" s="521"/>
      <c r="F186" s="521"/>
      <c r="G186" s="521"/>
      <c r="H186" s="37"/>
      <c r="I186" s="37"/>
      <c r="J186" s="37"/>
      <c r="K186" s="21"/>
    </row>
    <row r="187" spans="1:11" ht="13.2" customHeight="1" x14ac:dyDescent="0.25">
      <c r="A187" s="44"/>
      <c r="B187" s="45" t="s">
        <v>337</v>
      </c>
      <c r="C187" s="520" t="s">
        <v>336</v>
      </c>
      <c r="D187" s="520" t="s">
        <v>336</v>
      </c>
      <c r="E187" s="520" t="s">
        <v>336</v>
      </c>
      <c r="F187" s="520" t="s">
        <v>336</v>
      </c>
      <c r="G187" s="520" t="s">
        <v>336</v>
      </c>
      <c r="H187" s="37" t="s">
        <v>14</v>
      </c>
      <c r="I187" s="243">
        <v>24</v>
      </c>
      <c r="J187" s="18"/>
      <c r="K187" s="7">
        <f>I187*J187</f>
        <v>0</v>
      </c>
    </row>
    <row r="188" spans="1:11" ht="23.25" customHeight="1" x14ac:dyDescent="0.25">
      <c r="A188" s="44"/>
      <c r="B188" s="45" t="s">
        <v>338</v>
      </c>
      <c r="C188" s="520" t="s">
        <v>339</v>
      </c>
      <c r="D188" s="520" t="s">
        <v>339</v>
      </c>
      <c r="E188" s="520" t="s">
        <v>339</v>
      </c>
      <c r="F188" s="520" t="s">
        <v>339</v>
      </c>
      <c r="G188" s="520" t="s">
        <v>339</v>
      </c>
      <c r="H188" s="37"/>
      <c r="I188" s="242"/>
      <c r="J188" s="37"/>
      <c r="K188" s="7"/>
    </row>
    <row r="189" spans="1:11" ht="15.6" x14ac:dyDescent="0.25">
      <c r="A189" s="44"/>
      <c r="B189" s="45" t="s">
        <v>78</v>
      </c>
      <c r="C189" s="520" t="s">
        <v>340</v>
      </c>
      <c r="D189" s="520" t="s">
        <v>340</v>
      </c>
      <c r="E189" s="520" t="s">
        <v>340</v>
      </c>
      <c r="F189" s="520" t="s">
        <v>340</v>
      </c>
      <c r="G189" s="520" t="s">
        <v>340</v>
      </c>
      <c r="H189" s="37" t="s">
        <v>142</v>
      </c>
      <c r="I189" s="243">
        <v>8000</v>
      </c>
      <c r="J189" s="18"/>
      <c r="K189" s="7">
        <f>I189*J189</f>
        <v>0</v>
      </c>
    </row>
    <row r="190" spans="1:11" x14ac:dyDescent="0.25">
      <c r="A190" s="44" t="s">
        <v>341</v>
      </c>
      <c r="B190" s="45"/>
      <c r="C190" s="521" t="s">
        <v>342</v>
      </c>
      <c r="D190" s="521" t="s">
        <v>342</v>
      </c>
      <c r="E190" s="521" t="s">
        <v>342</v>
      </c>
      <c r="F190" s="521" t="s">
        <v>342</v>
      </c>
      <c r="G190" s="521" t="s">
        <v>342</v>
      </c>
      <c r="H190" s="37" t="s">
        <v>14</v>
      </c>
      <c r="I190" s="243">
        <v>24</v>
      </c>
      <c r="J190" s="18"/>
      <c r="K190" s="7">
        <f>I190*J190</f>
        <v>0</v>
      </c>
    </row>
    <row r="191" spans="1:11" x14ac:dyDescent="0.25">
      <c r="A191" s="44" t="s">
        <v>343</v>
      </c>
      <c r="B191" s="45"/>
      <c r="C191" s="521" t="s">
        <v>344</v>
      </c>
      <c r="D191" s="521" t="s">
        <v>344</v>
      </c>
      <c r="E191" s="521" t="s">
        <v>344</v>
      </c>
      <c r="F191" s="521" t="s">
        <v>344</v>
      </c>
      <c r="G191" s="521" t="s">
        <v>344</v>
      </c>
      <c r="H191" s="37" t="s">
        <v>14</v>
      </c>
      <c r="I191" s="243">
        <v>8</v>
      </c>
      <c r="J191" s="18"/>
      <c r="K191" s="7">
        <f>I191*J191</f>
        <v>0</v>
      </c>
    </row>
    <row r="192" spans="1:11" x14ac:dyDescent="0.25">
      <c r="A192" s="44" t="s">
        <v>345</v>
      </c>
      <c r="B192" s="45"/>
      <c r="C192" s="521" t="s">
        <v>346</v>
      </c>
      <c r="D192" s="521" t="s">
        <v>346</v>
      </c>
      <c r="E192" s="521" t="s">
        <v>346</v>
      </c>
      <c r="F192" s="521" t="s">
        <v>346</v>
      </c>
      <c r="G192" s="521" t="s">
        <v>346</v>
      </c>
      <c r="H192" s="37"/>
      <c r="I192" s="243"/>
      <c r="J192" s="37"/>
      <c r="K192" s="7"/>
    </row>
    <row r="193" spans="1:15" ht="26.4" customHeight="1" x14ac:dyDescent="0.25">
      <c r="A193" s="44"/>
      <c r="B193" s="176" t="s">
        <v>347</v>
      </c>
      <c r="C193" s="520" t="s">
        <v>348</v>
      </c>
      <c r="D193" s="520"/>
      <c r="E193" s="520"/>
      <c r="F193" s="520"/>
      <c r="G193" s="520"/>
      <c r="H193" s="37"/>
      <c r="I193" s="243"/>
      <c r="J193" s="37"/>
      <c r="K193" s="7"/>
    </row>
    <row r="194" spans="1:15" ht="26.4" customHeight="1" x14ac:dyDescent="0.25">
      <c r="A194" s="44"/>
      <c r="B194" s="176" t="s">
        <v>349</v>
      </c>
      <c r="C194" s="520" t="s">
        <v>350</v>
      </c>
      <c r="D194" s="520"/>
      <c r="E194" s="520"/>
      <c r="F194" s="520"/>
      <c r="G194" s="520"/>
      <c r="H194" s="37"/>
      <c r="I194" s="243"/>
      <c r="J194" s="37"/>
      <c r="K194" s="7"/>
    </row>
    <row r="195" spans="1:15" ht="14.25" customHeight="1" x14ac:dyDescent="0.25">
      <c r="A195" s="44"/>
      <c r="B195" s="176" t="s">
        <v>78</v>
      </c>
      <c r="C195" s="520" t="s">
        <v>351</v>
      </c>
      <c r="D195" s="520"/>
      <c r="E195" s="520"/>
      <c r="F195" s="520"/>
      <c r="G195" s="520"/>
      <c r="H195" s="37" t="s">
        <v>352</v>
      </c>
      <c r="I195" s="243">
        <v>150</v>
      </c>
      <c r="J195" s="18"/>
      <c r="K195" s="7">
        <f>I195*J195</f>
        <v>0</v>
      </c>
    </row>
    <row r="196" spans="1:15" ht="38.4" customHeight="1" x14ac:dyDescent="0.25">
      <c r="A196" s="177"/>
      <c r="B196" s="176" t="s">
        <v>353</v>
      </c>
      <c r="C196" s="520" t="s">
        <v>354</v>
      </c>
      <c r="D196" s="527"/>
      <c r="E196" s="527"/>
      <c r="F196" s="527"/>
      <c r="G196" s="528"/>
      <c r="H196" s="176" t="s">
        <v>44</v>
      </c>
      <c r="I196" s="243">
        <v>50</v>
      </c>
      <c r="J196" s="18"/>
      <c r="K196" s="7">
        <f>I196*J196</f>
        <v>0</v>
      </c>
    </row>
    <row r="197" spans="1:15" ht="26.4" customHeight="1" x14ac:dyDescent="0.25">
      <c r="A197" s="44"/>
      <c r="B197" s="176" t="s">
        <v>355</v>
      </c>
      <c r="C197" s="520" t="s">
        <v>356</v>
      </c>
      <c r="D197" s="520"/>
      <c r="E197" s="520"/>
      <c r="F197" s="520"/>
      <c r="G197" s="520"/>
      <c r="H197" s="37"/>
      <c r="I197" s="243"/>
      <c r="J197" s="37"/>
      <c r="K197" s="7"/>
    </row>
    <row r="198" spans="1:15" ht="26.4" customHeight="1" x14ac:dyDescent="0.25">
      <c r="A198" s="44"/>
      <c r="B198" s="176" t="s">
        <v>357</v>
      </c>
      <c r="C198" s="520" t="s">
        <v>358</v>
      </c>
      <c r="D198" s="520"/>
      <c r="E198" s="520"/>
      <c r="F198" s="520"/>
      <c r="G198" s="520"/>
      <c r="H198" s="37" t="s">
        <v>352</v>
      </c>
      <c r="I198" s="243">
        <v>3600</v>
      </c>
      <c r="J198" s="18"/>
      <c r="K198" s="7">
        <f>I198*J198</f>
        <v>0</v>
      </c>
      <c r="L198" s="47"/>
      <c r="O198" s="86"/>
    </row>
    <row r="199" spans="1:15" ht="26.4" customHeight="1" x14ac:dyDescent="0.25">
      <c r="A199" s="44"/>
      <c r="B199" s="176" t="s">
        <v>359</v>
      </c>
      <c r="C199" s="520" t="s">
        <v>360</v>
      </c>
      <c r="D199" s="520"/>
      <c r="E199" s="520"/>
      <c r="F199" s="520"/>
      <c r="G199" s="520"/>
      <c r="H199" s="37"/>
      <c r="I199" s="243"/>
      <c r="J199" s="40"/>
      <c r="K199" s="7"/>
    </row>
    <row r="200" spans="1:15" ht="42.75" customHeight="1" x14ac:dyDescent="0.25">
      <c r="A200" s="177"/>
      <c r="B200" s="176" t="s">
        <v>361</v>
      </c>
      <c r="C200" s="520" t="s">
        <v>362</v>
      </c>
      <c r="D200" s="520"/>
      <c r="E200" s="520"/>
      <c r="F200" s="520"/>
      <c r="G200" s="520"/>
      <c r="H200" s="37" t="s">
        <v>352</v>
      </c>
      <c r="I200" s="243">
        <v>3600</v>
      </c>
      <c r="J200" s="18"/>
      <c r="K200" s="7">
        <f>I200*J200</f>
        <v>0</v>
      </c>
      <c r="L200" s="47"/>
    </row>
    <row r="201" spans="1:15" ht="23.4" x14ac:dyDescent="0.25">
      <c r="A201" s="163"/>
      <c r="B201" s="178" t="s">
        <v>363</v>
      </c>
      <c r="C201" s="520" t="s">
        <v>364</v>
      </c>
      <c r="D201" s="520" t="s">
        <v>365</v>
      </c>
      <c r="E201" s="520" t="s">
        <v>365</v>
      </c>
      <c r="F201" s="520" t="s">
        <v>365</v>
      </c>
      <c r="G201" s="520" t="s">
        <v>365</v>
      </c>
      <c r="H201" s="176" t="s">
        <v>36</v>
      </c>
      <c r="I201" s="243">
        <v>2880</v>
      </c>
      <c r="J201" s="18"/>
      <c r="K201" s="8">
        <f t="shared" ref="K201" si="7">I201*J201</f>
        <v>0</v>
      </c>
      <c r="L201" s="47"/>
    </row>
    <row r="202" spans="1:15" ht="23.4" x14ac:dyDescent="0.25">
      <c r="A202" s="163"/>
      <c r="B202" s="178" t="s">
        <v>366</v>
      </c>
      <c r="C202" s="534" t="s">
        <v>367</v>
      </c>
      <c r="D202" s="534"/>
      <c r="E202" s="534"/>
      <c r="F202" s="534"/>
      <c r="G202" s="534"/>
      <c r="H202" s="176" t="s">
        <v>36</v>
      </c>
      <c r="I202" s="243">
        <v>2880</v>
      </c>
      <c r="J202" s="18"/>
      <c r="K202" s="8">
        <f t="shared" ref="K202" si="8">I202*J202</f>
        <v>0</v>
      </c>
    </row>
    <row r="203" spans="1:15" ht="23.4" x14ac:dyDescent="0.25">
      <c r="A203" s="163"/>
      <c r="B203" s="178" t="s">
        <v>368</v>
      </c>
      <c r="C203" s="534" t="s">
        <v>369</v>
      </c>
      <c r="D203" s="534"/>
      <c r="E203" s="534"/>
      <c r="F203" s="534"/>
      <c r="G203" s="534"/>
      <c r="H203" s="38"/>
      <c r="I203" s="243"/>
      <c r="J203" s="166"/>
      <c r="K203" s="162"/>
    </row>
    <row r="204" spans="1:15" ht="13.2" customHeight="1" x14ac:dyDescent="0.25">
      <c r="A204" s="163"/>
      <c r="B204" s="37" t="s">
        <v>78</v>
      </c>
      <c r="C204" s="520" t="s">
        <v>370</v>
      </c>
      <c r="D204" s="520" t="s">
        <v>371</v>
      </c>
      <c r="E204" s="520" t="s">
        <v>371</v>
      </c>
      <c r="F204" s="520" t="s">
        <v>371</v>
      </c>
      <c r="G204" s="520" t="s">
        <v>371</v>
      </c>
      <c r="H204" s="176" t="s">
        <v>372</v>
      </c>
      <c r="I204" s="243">
        <v>208</v>
      </c>
      <c r="J204" s="18"/>
      <c r="K204" s="8">
        <f>I204*J204</f>
        <v>0</v>
      </c>
    </row>
    <row r="205" spans="1:15" ht="23.4" x14ac:dyDescent="0.25">
      <c r="A205" s="179"/>
      <c r="B205" s="176" t="s">
        <v>373</v>
      </c>
      <c r="C205" s="520" t="s">
        <v>374</v>
      </c>
      <c r="D205" s="527"/>
      <c r="E205" s="527"/>
      <c r="F205" s="527"/>
      <c r="G205" s="528"/>
      <c r="H205" s="37"/>
      <c r="I205" s="243"/>
      <c r="J205" s="40"/>
      <c r="K205" s="7"/>
      <c r="L205" s="100"/>
      <c r="O205" s="86"/>
    </row>
    <row r="206" spans="1:15" ht="13.95" customHeight="1" x14ac:dyDescent="0.25">
      <c r="A206" s="179"/>
      <c r="B206" s="176" t="s">
        <v>78</v>
      </c>
      <c r="C206" s="520" t="s">
        <v>375</v>
      </c>
      <c r="D206" s="527"/>
      <c r="E206" s="527"/>
      <c r="F206" s="527"/>
      <c r="G206" s="528"/>
      <c r="H206" s="176" t="s">
        <v>36</v>
      </c>
      <c r="I206" s="243">
        <v>300</v>
      </c>
      <c r="J206" s="18"/>
      <c r="K206" s="8">
        <f>I206*J206</f>
        <v>0</v>
      </c>
      <c r="L206" s="100"/>
      <c r="O206" s="86"/>
    </row>
    <row r="207" spans="1:15" ht="23.4" x14ac:dyDescent="0.25">
      <c r="A207" s="179"/>
      <c r="B207" s="176" t="s">
        <v>376</v>
      </c>
      <c r="C207" s="520" t="s">
        <v>377</v>
      </c>
      <c r="D207" s="527"/>
      <c r="E207" s="527"/>
      <c r="F207" s="527"/>
      <c r="G207" s="528"/>
      <c r="H207" s="176"/>
      <c r="I207" s="243"/>
      <c r="J207" s="40"/>
      <c r="K207" s="8"/>
      <c r="L207" s="100"/>
      <c r="O207" s="86"/>
    </row>
    <row r="208" spans="1:15" ht="23.4" x14ac:dyDescent="0.25">
      <c r="A208" s="179"/>
      <c r="B208" s="176" t="s">
        <v>378</v>
      </c>
      <c r="C208" s="520" t="s">
        <v>379</v>
      </c>
      <c r="D208" s="527"/>
      <c r="E208" s="527"/>
      <c r="F208" s="527"/>
      <c r="G208" s="528"/>
      <c r="H208" s="176" t="s">
        <v>36</v>
      </c>
      <c r="I208" s="243">
        <v>300</v>
      </c>
      <c r="J208" s="18"/>
      <c r="K208" s="8">
        <f>I208*J208</f>
        <v>0</v>
      </c>
      <c r="L208" s="100"/>
      <c r="O208" s="86"/>
    </row>
    <row r="209" spans="1:15" ht="23.4" x14ac:dyDescent="0.25">
      <c r="A209" s="179"/>
      <c r="B209" s="176" t="s">
        <v>380</v>
      </c>
      <c r="C209" s="520" t="s">
        <v>381</v>
      </c>
      <c r="D209" s="520"/>
      <c r="E209" s="520"/>
      <c r="F209" s="520"/>
      <c r="G209" s="520"/>
      <c r="H209" s="37"/>
      <c r="I209" s="243"/>
      <c r="J209" s="40"/>
      <c r="K209" s="7"/>
    </row>
    <row r="210" spans="1:15" ht="37.5" customHeight="1" x14ac:dyDescent="0.25">
      <c r="A210" s="179"/>
      <c r="B210" s="176" t="s">
        <v>382</v>
      </c>
      <c r="C210" s="520" t="s">
        <v>383</v>
      </c>
      <c r="D210" s="527"/>
      <c r="E210" s="527"/>
      <c r="F210" s="527"/>
      <c r="G210" s="528"/>
      <c r="H210" s="37" t="s">
        <v>142</v>
      </c>
      <c r="I210" s="243">
        <v>400</v>
      </c>
      <c r="J210" s="18"/>
      <c r="K210" s="7">
        <f>I210*J210</f>
        <v>0</v>
      </c>
      <c r="L210" s="100"/>
      <c r="O210" s="86"/>
    </row>
    <row r="211" spans="1:15" ht="23.4" x14ac:dyDescent="0.25">
      <c r="A211" s="179"/>
      <c r="B211" s="176" t="s">
        <v>384</v>
      </c>
      <c r="C211" s="520" t="s">
        <v>385</v>
      </c>
      <c r="D211" s="527"/>
      <c r="E211" s="527"/>
      <c r="F211" s="527"/>
      <c r="G211" s="528"/>
      <c r="H211" s="37" t="s">
        <v>142</v>
      </c>
      <c r="I211" s="243">
        <v>400</v>
      </c>
      <c r="J211" s="18"/>
      <c r="K211" s="7">
        <f>I211*J211</f>
        <v>0</v>
      </c>
      <c r="L211" s="100"/>
    </row>
    <row r="212" spans="1:15" ht="23.4" x14ac:dyDescent="0.25">
      <c r="A212" s="179"/>
      <c r="B212" s="176" t="s">
        <v>386</v>
      </c>
      <c r="C212" s="520" t="s">
        <v>387</v>
      </c>
      <c r="D212" s="520"/>
      <c r="E212" s="520"/>
      <c r="F212" s="520"/>
      <c r="G212" s="520"/>
      <c r="H212" s="37"/>
      <c r="I212" s="243"/>
      <c r="J212" s="40"/>
      <c r="K212" s="7"/>
    </row>
    <row r="213" spans="1:15" ht="26.4" customHeight="1" x14ac:dyDescent="0.25">
      <c r="A213" s="179"/>
      <c r="B213" s="176" t="s">
        <v>388</v>
      </c>
      <c r="C213" s="520" t="s">
        <v>389</v>
      </c>
      <c r="D213" s="527"/>
      <c r="E213" s="527"/>
      <c r="F213" s="527"/>
      <c r="G213" s="528"/>
      <c r="H213" s="37" t="s">
        <v>142</v>
      </c>
      <c r="I213" s="243">
        <v>24000</v>
      </c>
      <c r="J213" s="18"/>
      <c r="K213" s="7">
        <f>I213*J213</f>
        <v>0</v>
      </c>
      <c r="L213" s="100"/>
    </row>
    <row r="214" spans="1:15" ht="12.75" customHeight="1" x14ac:dyDescent="0.25">
      <c r="A214" s="44" t="s">
        <v>390</v>
      </c>
      <c r="B214" s="45"/>
      <c r="C214" s="521" t="s">
        <v>391</v>
      </c>
      <c r="D214" s="521" t="s">
        <v>391</v>
      </c>
      <c r="E214" s="521" t="s">
        <v>391</v>
      </c>
      <c r="F214" s="521" t="s">
        <v>391</v>
      </c>
      <c r="G214" s="521" t="s">
        <v>391</v>
      </c>
      <c r="H214" s="37"/>
      <c r="I214" s="243"/>
      <c r="J214" s="37"/>
      <c r="K214" s="7"/>
    </row>
    <row r="215" spans="1:15" ht="13.2" customHeight="1" x14ac:dyDescent="0.25">
      <c r="A215" s="44"/>
      <c r="B215" s="45" t="s">
        <v>392</v>
      </c>
      <c r="C215" s="520" t="s">
        <v>393</v>
      </c>
      <c r="D215" s="520" t="s">
        <v>393</v>
      </c>
      <c r="E215" s="520" t="s">
        <v>393</v>
      </c>
      <c r="F215" s="520" t="s">
        <v>393</v>
      </c>
      <c r="G215" s="520" t="s">
        <v>393</v>
      </c>
      <c r="H215" s="37" t="s">
        <v>33</v>
      </c>
      <c r="I215" s="243">
        <v>5</v>
      </c>
      <c r="J215" s="18"/>
      <c r="K215" s="7">
        <f>I215*J215</f>
        <v>0</v>
      </c>
      <c r="L215" s="47"/>
      <c r="O215" s="86"/>
    </row>
    <row r="216" spans="1:15" ht="26.4" customHeight="1" x14ac:dyDescent="0.25">
      <c r="A216" s="44"/>
      <c r="B216" s="45" t="s">
        <v>394</v>
      </c>
      <c r="C216" s="520" t="s">
        <v>395</v>
      </c>
      <c r="D216" s="520" t="s">
        <v>395</v>
      </c>
      <c r="E216" s="520" t="s">
        <v>395</v>
      </c>
      <c r="F216" s="520" t="s">
        <v>395</v>
      </c>
      <c r="G216" s="520" t="s">
        <v>395</v>
      </c>
      <c r="H216" s="37" t="s">
        <v>396</v>
      </c>
      <c r="I216" s="243">
        <v>90</v>
      </c>
      <c r="J216" s="18"/>
      <c r="K216" s="7">
        <f>I216*J216</f>
        <v>0</v>
      </c>
      <c r="L216" s="47"/>
      <c r="O216" s="86"/>
    </row>
    <row r="217" spans="1:15" x14ac:dyDescent="0.25">
      <c r="A217" s="44"/>
      <c r="B217" s="45" t="s">
        <v>397</v>
      </c>
      <c r="C217" s="520" t="s">
        <v>51</v>
      </c>
      <c r="D217" s="520" t="s">
        <v>51</v>
      </c>
      <c r="E217" s="520" t="s">
        <v>51</v>
      </c>
      <c r="F217" s="520" t="s">
        <v>51</v>
      </c>
      <c r="G217" s="520" t="s">
        <v>51</v>
      </c>
      <c r="H217" s="37" t="s">
        <v>52</v>
      </c>
      <c r="I217" s="37" t="s">
        <v>66</v>
      </c>
      <c r="J217" s="37"/>
      <c r="K217" s="7">
        <v>50000</v>
      </c>
      <c r="L217" s="47"/>
    </row>
    <row r="218" spans="1:15" ht="26.4" customHeight="1" x14ac:dyDescent="0.25">
      <c r="A218" s="44"/>
      <c r="B218" s="45" t="s">
        <v>398</v>
      </c>
      <c r="C218" s="520" t="s">
        <v>399</v>
      </c>
      <c r="D218" s="520" t="s">
        <v>399</v>
      </c>
      <c r="E218" s="520" t="s">
        <v>399</v>
      </c>
      <c r="F218" s="520" t="s">
        <v>399</v>
      </c>
      <c r="G218" s="520" t="s">
        <v>399</v>
      </c>
      <c r="H218" s="37" t="s">
        <v>55</v>
      </c>
      <c r="I218" s="166">
        <f>K217</f>
        <v>50000</v>
      </c>
      <c r="J218" s="20"/>
      <c r="K218" s="7">
        <f>I218*J218</f>
        <v>0</v>
      </c>
      <c r="L218" s="47"/>
    </row>
    <row r="219" spans="1:15" x14ac:dyDescent="0.25">
      <c r="A219" s="44" t="s">
        <v>400</v>
      </c>
      <c r="B219" s="45"/>
      <c r="C219" s="521" t="s">
        <v>401</v>
      </c>
      <c r="D219" s="521" t="s">
        <v>401</v>
      </c>
      <c r="E219" s="521" t="s">
        <v>401</v>
      </c>
      <c r="F219" s="521" t="s">
        <v>401</v>
      </c>
      <c r="G219" s="521" t="s">
        <v>401</v>
      </c>
      <c r="H219" s="37" t="s">
        <v>33</v>
      </c>
      <c r="I219" s="39">
        <v>3.5</v>
      </c>
      <c r="J219" s="18"/>
      <c r="K219" s="7">
        <f>I219*J219</f>
        <v>0</v>
      </c>
      <c r="L219" s="47"/>
      <c r="O219" s="86"/>
    </row>
    <row r="220" spans="1:15" x14ac:dyDescent="0.25">
      <c r="A220" s="44" t="s">
        <v>402</v>
      </c>
      <c r="B220" s="45"/>
      <c r="C220" s="521" t="s">
        <v>403</v>
      </c>
      <c r="D220" s="521" t="s">
        <v>403</v>
      </c>
      <c r="E220" s="521" t="s">
        <v>403</v>
      </c>
      <c r="F220" s="521" t="s">
        <v>403</v>
      </c>
      <c r="G220" s="521" t="s">
        <v>403</v>
      </c>
      <c r="H220" s="37"/>
      <c r="I220" s="37"/>
      <c r="J220" s="37"/>
      <c r="K220" s="7"/>
      <c r="L220" s="47"/>
    </row>
    <row r="221" spans="1:15" x14ac:dyDescent="0.25">
      <c r="A221" s="44"/>
      <c r="B221" s="45" t="s">
        <v>404</v>
      </c>
      <c r="C221" s="520" t="s">
        <v>405</v>
      </c>
      <c r="D221" s="520" t="s">
        <v>405</v>
      </c>
      <c r="E221" s="520" t="s">
        <v>405</v>
      </c>
      <c r="F221" s="520" t="s">
        <v>405</v>
      </c>
      <c r="G221" s="520" t="s">
        <v>405</v>
      </c>
      <c r="H221" s="37" t="s">
        <v>159</v>
      </c>
      <c r="I221" s="242">
        <v>200</v>
      </c>
      <c r="J221" s="18"/>
      <c r="K221" s="7">
        <f>I221*J221</f>
        <v>0</v>
      </c>
      <c r="L221" s="47"/>
      <c r="N221" s="86"/>
    </row>
    <row r="222" spans="1:15" x14ac:dyDescent="0.25">
      <c r="A222" s="44"/>
      <c r="B222" s="45" t="s">
        <v>406</v>
      </c>
      <c r="C222" s="520" t="s">
        <v>407</v>
      </c>
      <c r="D222" s="520" t="s">
        <v>407</v>
      </c>
      <c r="E222" s="520" t="s">
        <v>407</v>
      </c>
      <c r="F222" s="520" t="s">
        <v>407</v>
      </c>
      <c r="G222" s="520" t="s">
        <v>407</v>
      </c>
      <c r="H222" s="37" t="s">
        <v>408</v>
      </c>
      <c r="I222" s="242">
        <v>3000</v>
      </c>
      <c r="J222" s="18"/>
      <c r="K222" s="7">
        <f>I222*J222</f>
        <v>0</v>
      </c>
      <c r="N222" s="86"/>
    </row>
    <row r="223" spans="1:15" x14ac:dyDescent="0.25">
      <c r="A223" s="44"/>
      <c r="B223" s="45" t="s">
        <v>409</v>
      </c>
      <c r="C223" s="520" t="s">
        <v>410</v>
      </c>
      <c r="D223" s="520" t="s">
        <v>410</v>
      </c>
      <c r="E223" s="520" t="s">
        <v>410</v>
      </c>
      <c r="F223" s="520" t="s">
        <v>410</v>
      </c>
      <c r="G223" s="520" t="s">
        <v>410</v>
      </c>
      <c r="H223" s="37"/>
      <c r="I223" s="242"/>
      <c r="J223" s="37"/>
      <c r="K223" s="7"/>
    </row>
    <row r="224" spans="1:15" ht="26.4" customHeight="1" x14ac:dyDescent="0.25">
      <c r="A224" s="44"/>
      <c r="B224" s="45" t="s">
        <v>78</v>
      </c>
      <c r="C224" s="520" t="s">
        <v>411</v>
      </c>
      <c r="D224" s="520" t="s">
        <v>412</v>
      </c>
      <c r="E224" s="520" t="s">
        <v>412</v>
      </c>
      <c r="F224" s="520" t="s">
        <v>412</v>
      </c>
      <c r="G224" s="520" t="s">
        <v>412</v>
      </c>
      <c r="H224" s="37"/>
      <c r="I224" s="242"/>
      <c r="J224" s="37"/>
      <c r="K224" s="7"/>
    </row>
    <row r="225" spans="1:13" x14ac:dyDescent="0.25">
      <c r="A225" s="44"/>
      <c r="B225" s="45" t="s">
        <v>413</v>
      </c>
      <c r="C225" s="520" t="s">
        <v>414</v>
      </c>
      <c r="D225" s="520" t="s">
        <v>414</v>
      </c>
      <c r="E225" s="520" t="s">
        <v>414</v>
      </c>
      <c r="F225" s="520" t="s">
        <v>414</v>
      </c>
      <c r="G225" s="520" t="s">
        <v>414</v>
      </c>
      <c r="H225" s="37" t="s">
        <v>159</v>
      </c>
      <c r="I225" s="243">
        <v>20</v>
      </c>
      <c r="J225" s="18"/>
      <c r="K225" s="7">
        <f>I225*J225</f>
        <v>0</v>
      </c>
      <c r="L225" s="180"/>
    </row>
    <row r="226" spans="1:13" x14ac:dyDescent="0.25">
      <c r="A226" s="44"/>
      <c r="B226" s="45" t="s">
        <v>415</v>
      </c>
      <c r="C226" s="520" t="s">
        <v>416</v>
      </c>
      <c r="D226" s="520" t="s">
        <v>416</v>
      </c>
      <c r="E226" s="520" t="s">
        <v>416</v>
      </c>
      <c r="F226" s="520" t="s">
        <v>416</v>
      </c>
      <c r="G226" s="520" t="s">
        <v>416</v>
      </c>
      <c r="H226" s="37" t="s">
        <v>159</v>
      </c>
      <c r="I226" s="243">
        <v>20</v>
      </c>
      <c r="J226" s="18"/>
      <c r="K226" s="7">
        <f>I226*J226</f>
        <v>0</v>
      </c>
      <c r="L226" s="180"/>
    </row>
    <row r="227" spans="1:13" x14ac:dyDescent="0.25">
      <c r="A227" s="44"/>
      <c r="B227" s="45" t="s">
        <v>81</v>
      </c>
      <c r="C227" s="520" t="s">
        <v>417</v>
      </c>
      <c r="D227" s="520" t="s">
        <v>417</v>
      </c>
      <c r="E227" s="520" t="s">
        <v>417</v>
      </c>
      <c r="F227" s="520" t="s">
        <v>417</v>
      </c>
      <c r="G227" s="520" t="s">
        <v>417</v>
      </c>
      <c r="H227" s="37" t="s">
        <v>159</v>
      </c>
      <c r="I227" s="243">
        <v>6</v>
      </c>
      <c r="J227" s="18"/>
      <c r="K227" s="7">
        <f>I227*J227</f>
        <v>0</v>
      </c>
    </row>
    <row r="228" spans="1:13" x14ac:dyDescent="0.25">
      <c r="A228" s="44"/>
      <c r="B228" s="45" t="s">
        <v>87</v>
      </c>
      <c r="C228" s="520" t="s">
        <v>418</v>
      </c>
      <c r="D228" s="520" t="s">
        <v>418</v>
      </c>
      <c r="E228" s="520" t="s">
        <v>418</v>
      </c>
      <c r="F228" s="520" t="s">
        <v>418</v>
      </c>
      <c r="G228" s="520" t="s">
        <v>418</v>
      </c>
      <c r="H228" s="37" t="s">
        <v>14</v>
      </c>
      <c r="I228" s="243">
        <v>12</v>
      </c>
      <c r="J228" s="18"/>
      <c r="K228" s="7">
        <f>I228*J228</f>
        <v>0</v>
      </c>
      <c r="L228" s="180"/>
      <c r="M228" s="180"/>
    </row>
    <row r="229" spans="1:13" ht="26.4" customHeight="1" x14ac:dyDescent="0.25">
      <c r="A229" s="44"/>
      <c r="B229" s="45" t="s">
        <v>95</v>
      </c>
      <c r="C229" s="520" t="s">
        <v>419</v>
      </c>
      <c r="D229" s="520" t="s">
        <v>419</v>
      </c>
      <c r="E229" s="520" t="s">
        <v>419</v>
      </c>
      <c r="F229" s="520" t="s">
        <v>419</v>
      </c>
      <c r="G229" s="520" t="s">
        <v>419</v>
      </c>
      <c r="H229" s="37" t="s">
        <v>14</v>
      </c>
      <c r="I229" s="243">
        <v>4</v>
      </c>
      <c r="J229" s="18"/>
      <c r="K229" s="7">
        <f>I229*J229</f>
        <v>0</v>
      </c>
      <c r="L229" s="180"/>
    </row>
    <row r="230" spans="1:13" x14ac:dyDescent="0.25">
      <c r="A230" s="44"/>
      <c r="B230" s="45" t="s">
        <v>420</v>
      </c>
      <c r="C230" s="520" t="s">
        <v>421</v>
      </c>
      <c r="D230" s="520" t="s">
        <v>421</v>
      </c>
      <c r="E230" s="520" t="s">
        <v>421</v>
      </c>
      <c r="F230" s="520" t="s">
        <v>421</v>
      </c>
      <c r="G230" s="520" t="s">
        <v>421</v>
      </c>
      <c r="H230" s="37"/>
      <c r="I230" s="243"/>
      <c r="J230" s="37"/>
      <c r="K230" s="7"/>
    </row>
    <row r="231" spans="1:13" x14ac:dyDescent="0.25">
      <c r="A231" s="44"/>
      <c r="B231" s="45" t="s">
        <v>78</v>
      </c>
      <c r="C231" s="520" t="s">
        <v>422</v>
      </c>
      <c r="D231" s="520" t="s">
        <v>422</v>
      </c>
      <c r="E231" s="520" t="s">
        <v>422</v>
      </c>
      <c r="F231" s="520" t="s">
        <v>422</v>
      </c>
      <c r="G231" s="520" t="s">
        <v>422</v>
      </c>
      <c r="H231" s="37" t="s">
        <v>44</v>
      </c>
      <c r="I231" s="243">
        <v>400</v>
      </c>
      <c r="J231" s="18"/>
      <c r="K231" s="7">
        <f>I231*J231</f>
        <v>0</v>
      </c>
    </row>
    <row r="232" spans="1:13" x14ac:dyDescent="0.25">
      <c r="A232" s="44" t="s">
        <v>423</v>
      </c>
      <c r="B232" s="45"/>
      <c r="C232" s="521" t="s">
        <v>424</v>
      </c>
      <c r="D232" s="521" t="s">
        <v>424</v>
      </c>
      <c r="E232" s="521" t="s">
        <v>424</v>
      </c>
      <c r="F232" s="521" t="s">
        <v>424</v>
      </c>
      <c r="G232" s="521" t="s">
        <v>424</v>
      </c>
      <c r="H232" s="37" t="s">
        <v>14</v>
      </c>
      <c r="I232" s="243">
        <v>24</v>
      </c>
      <c r="J232" s="18"/>
      <c r="K232" s="7">
        <f>I232*J232</f>
        <v>0</v>
      </c>
    </row>
    <row r="233" spans="1:13" x14ac:dyDescent="0.25">
      <c r="A233" s="44" t="s">
        <v>425</v>
      </c>
      <c r="B233" s="45"/>
      <c r="C233" s="521" t="s">
        <v>426</v>
      </c>
      <c r="D233" s="521" t="s">
        <v>426</v>
      </c>
      <c r="E233" s="521" t="s">
        <v>426</v>
      </c>
      <c r="F233" s="521" t="s">
        <v>426</v>
      </c>
      <c r="G233" s="521" t="s">
        <v>426</v>
      </c>
      <c r="H233" s="37" t="s">
        <v>14</v>
      </c>
      <c r="I233" s="243">
        <v>24</v>
      </c>
      <c r="J233" s="18"/>
      <c r="K233" s="7">
        <f>I233*J233</f>
        <v>0</v>
      </c>
    </row>
    <row r="234" spans="1:13" x14ac:dyDescent="0.25">
      <c r="A234" s="163"/>
      <c r="B234" s="37"/>
      <c r="C234" s="534"/>
      <c r="D234" s="534"/>
      <c r="E234" s="534"/>
      <c r="F234" s="534"/>
      <c r="G234" s="534"/>
      <c r="H234" s="38"/>
      <c r="I234" s="165"/>
      <c r="J234" s="166"/>
      <c r="K234" s="162"/>
    </row>
    <row r="235" spans="1:13" x14ac:dyDescent="0.25">
      <c r="A235" s="550" t="s">
        <v>272</v>
      </c>
      <c r="B235" s="550"/>
      <c r="C235" s="550"/>
      <c r="D235" s="550"/>
      <c r="E235" s="550"/>
      <c r="F235" s="550"/>
      <c r="G235" s="550"/>
      <c r="H235" s="550"/>
      <c r="I235" s="550"/>
      <c r="J235" s="550"/>
      <c r="K235" s="174">
        <f>SUM(K186:K234)</f>
        <v>50000</v>
      </c>
    </row>
    <row r="236" spans="1:13" x14ac:dyDescent="0.25">
      <c r="A236" s="526" t="s">
        <v>334</v>
      </c>
      <c r="B236" s="526"/>
      <c r="C236" s="526"/>
      <c r="D236" s="526"/>
      <c r="E236" s="526"/>
      <c r="F236" s="526"/>
      <c r="G236" s="526"/>
      <c r="H236" s="526"/>
      <c r="I236" s="526"/>
      <c r="J236" s="526"/>
      <c r="K236" s="526"/>
    </row>
    <row r="237" spans="1:13" x14ac:dyDescent="0.25">
      <c r="A237" s="526"/>
      <c r="B237" s="526"/>
      <c r="C237" s="526"/>
      <c r="D237" s="526"/>
      <c r="E237" s="526"/>
      <c r="F237" s="526"/>
      <c r="G237" s="526"/>
      <c r="H237" s="526"/>
      <c r="I237" s="526"/>
      <c r="J237" s="526"/>
      <c r="K237" s="526"/>
    </row>
    <row r="238" spans="1:13" x14ac:dyDescent="0.25">
      <c r="A238" s="551" t="s">
        <v>273</v>
      </c>
      <c r="B238" s="551"/>
      <c r="C238" s="551"/>
      <c r="D238" s="551"/>
      <c r="E238" s="551"/>
      <c r="F238" s="551"/>
      <c r="G238" s="551"/>
      <c r="H238" s="551"/>
      <c r="I238" s="551"/>
      <c r="J238" s="551"/>
      <c r="K238" s="175">
        <f>K235</f>
        <v>50000</v>
      </c>
    </row>
    <row r="239" spans="1:13" x14ac:dyDescent="0.25">
      <c r="A239" s="44" t="s">
        <v>427</v>
      </c>
      <c r="B239" s="37"/>
      <c r="C239" s="549" t="s">
        <v>428</v>
      </c>
      <c r="D239" s="549"/>
      <c r="E239" s="549"/>
      <c r="F239" s="549"/>
      <c r="G239" s="549"/>
      <c r="H239" s="38"/>
      <c r="I239" s="165"/>
      <c r="J239" s="166"/>
      <c r="K239" s="162"/>
    </row>
    <row r="240" spans="1:13" ht="26.4" customHeight="1" x14ac:dyDescent="0.25">
      <c r="A240" s="163"/>
      <c r="B240" s="37" t="s">
        <v>83</v>
      </c>
      <c r="C240" s="534" t="s">
        <v>429</v>
      </c>
      <c r="D240" s="534"/>
      <c r="E240" s="534"/>
      <c r="F240" s="534"/>
      <c r="G240" s="534"/>
      <c r="H240" s="37" t="s">
        <v>159</v>
      </c>
      <c r="I240" s="39">
        <v>750</v>
      </c>
      <c r="J240" s="18"/>
      <c r="K240" s="7">
        <f>I240*J240</f>
        <v>0</v>
      </c>
    </row>
    <row r="241" spans="1:12" x14ac:dyDescent="0.25">
      <c r="A241" s="44" t="s">
        <v>430</v>
      </c>
      <c r="B241" s="45"/>
      <c r="C241" s="521" t="s">
        <v>431</v>
      </c>
      <c r="D241" s="521" t="s">
        <v>431</v>
      </c>
      <c r="E241" s="521" t="s">
        <v>431</v>
      </c>
      <c r="F241" s="521" t="s">
        <v>431</v>
      </c>
      <c r="G241" s="521" t="s">
        <v>431</v>
      </c>
      <c r="H241" s="37"/>
      <c r="I241" s="37"/>
      <c r="J241" s="37"/>
      <c r="K241" s="7"/>
    </row>
    <row r="242" spans="1:12" ht="26.25" customHeight="1" x14ac:dyDescent="0.25">
      <c r="A242" s="44"/>
      <c r="B242" s="45" t="s">
        <v>432</v>
      </c>
      <c r="C242" s="520" t="s">
        <v>433</v>
      </c>
      <c r="D242" s="520" t="s">
        <v>433</v>
      </c>
      <c r="E242" s="520" t="s">
        <v>433</v>
      </c>
      <c r="F242" s="520" t="s">
        <v>433</v>
      </c>
      <c r="G242" s="520" t="s">
        <v>433</v>
      </c>
      <c r="H242" s="37" t="s">
        <v>14</v>
      </c>
      <c r="I242" s="39">
        <v>24</v>
      </c>
      <c r="J242" s="18"/>
      <c r="K242" s="7">
        <f>I242*J242</f>
        <v>0</v>
      </c>
    </row>
    <row r="243" spans="1:12" ht="27.75" customHeight="1" x14ac:dyDescent="0.25">
      <c r="A243" s="44"/>
      <c r="B243" s="45" t="s">
        <v>434</v>
      </c>
      <c r="C243" s="520" t="s">
        <v>435</v>
      </c>
      <c r="D243" s="520" t="s">
        <v>436</v>
      </c>
      <c r="E243" s="520" t="s">
        <v>436</v>
      </c>
      <c r="F243" s="520" t="s">
        <v>436</v>
      </c>
      <c r="G243" s="520" t="s">
        <v>436</v>
      </c>
      <c r="H243" s="37" t="s">
        <v>14</v>
      </c>
      <c r="I243" s="39">
        <v>24</v>
      </c>
      <c r="J243" s="18"/>
      <c r="K243" s="7">
        <f>I243*J243</f>
        <v>0</v>
      </c>
    </row>
    <row r="244" spans="1:12" x14ac:dyDescent="0.25">
      <c r="A244" s="44" t="s">
        <v>437</v>
      </c>
      <c r="B244" s="45"/>
      <c r="C244" s="521" t="s">
        <v>438</v>
      </c>
      <c r="D244" s="521" t="s">
        <v>438</v>
      </c>
      <c r="E244" s="521" t="s">
        <v>438</v>
      </c>
      <c r="F244" s="521" t="s">
        <v>438</v>
      </c>
      <c r="G244" s="521" t="s">
        <v>438</v>
      </c>
      <c r="H244" s="37"/>
      <c r="I244" s="37"/>
      <c r="J244" s="37"/>
      <c r="K244" s="7"/>
    </row>
    <row r="245" spans="1:12" x14ac:dyDescent="0.25">
      <c r="A245" s="44"/>
      <c r="B245" s="45" t="s">
        <v>439</v>
      </c>
      <c r="C245" s="520" t="s">
        <v>440</v>
      </c>
      <c r="D245" s="520" t="s">
        <v>440</v>
      </c>
      <c r="E245" s="520" t="s">
        <v>440</v>
      </c>
      <c r="F245" s="520" t="s">
        <v>440</v>
      </c>
      <c r="G245" s="520" t="s">
        <v>440</v>
      </c>
      <c r="H245" s="37" t="s">
        <v>159</v>
      </c>
      <c r="I245" s="39">
        <v>20</v>
      </c>
      <c r="J245" s="18"/>
      <c r="K245" s="7">
        <f>I245*J245</f>
        <v>0</v>
      </c>
      <c r="L245" s="180"/>
    </row>
    <row r="246" spans="1:12" x14ac:dyDescent="0.25">
      <c r="A246" s="44"/>
      <c r="B246" s="45" t="s">
        <v>441</v>
      </c>
      <c r="C246" s="520" t="s">
        <v>442</v>
      </c>
      <c r="D246" s="520" t="s">
        <v>442</v>
      </c>
      <c r="E246" s="520" t="s">
        <v>442</v>
      </c>
      <c r="F246" s="520" t="s">
        <v>442</v>
      </c>
      <c r="G246" s="520" t="s">
        <v>442</v>
      </c>
      <c r="H246" s="37" t="s">
        <v>159</v>
      </c>
      <c r="I246" s="39">
        <v>20</v>
      </c>
      <c r="J246" s="18"/>
      <c r="K246" s="7">
        <f>I246*J246</f>
        <v>0</v>
      </c>
      <c r="L246" s="180"/>
    </row>
    <row r="247" spans="1:12" ht="27.75" customHeight="1" x14ac:dyDescent="0.25">
      <c r="A247" s="44" t="s">
        <v>443</v>
      </c>
      <c r="B247" s="45"/>
      <c r="C247" s="521" t="s">
        <v>444</v>
      </c>
      <c r="D247" s="521" t="s">
        <v>444</v>
      </c>
      <c r="E247" s="521" t="s">
        <v>444</v>
      </c>
      <c r="F247" s="521" t="s">
        <v>444</v>
      </c>
      <c r="G247" s="521" t="s">
        <v>444</v>
      </c>
      <c r="H247" s="37"/>
      <c r="I247" s="37"/>
      <c r="J247" s="37"/>
      <c r="K247" s="7"/>
    </row>
    <row r="248" spans="1:12" x14ac:dyDescent="0.25">
      <c r="A248" s="44"/>
      <c r="B248" s="45" t="s">
        <v>445</v>
      </c>
      <c r="C248" s="520" t="s">
        <v>446</v>
      </c>
      <c r="D248" s="520" t="s">
        <v>446</v>
      </c>
      <c r="E248" s="520" t="s">
        <v>446</v>
      </c>
      <c r="F248" s="520" t="s">
        <v>446</v>
      </c>
      <c r="G248" s="520" t="s">
        <v>446</v>
      </c>
      <c r="H248" s="37" t="s">
        <v>52</v>
      </c>
      <c r="I248" s="37" t="s">
        <v>66</v>
      </c>
      <c r="J248" s="37" t="s">
        <v>67</v>
      </c>
      <c r="K248" s="7">
        <v>100000</v>
      </c>
    </row>
    <row r="249" spans="1:12" ht="26.4" customHeight="1" x14ac:dyDescent="0.25">
      <c r="A249" s="44"/>
      <c r="B249" s="45" t="s">
        <v>447</v>
      </c>
      <c r="C249" s="520" t="s">
        <v>448</v>
      </c>
      <c r="D249" s="520" t="s">
        <v>448</v>
      </c>
      <c r="E249" s="520" t="s">
        <v>448</v>
      </c>
      <c r="F249" s="520" t="s">
        <v>448</v>
      </c>
      <c r="G249" s="520" t="s">
        <v>448</v>
      </c>
      <c r="H249" s="37" t="s">
        <v>55</v>
      </c>
      <c r="I249" s="166">
        <f>K248</f>
        <v>100000</v>
      </c>
      <c r="J249" s="20"/>
      <c r="K249" s="7">
        <f>I249*J249</f>
        <v>0</v>
      </c>
    </row>
    <row r="250" spans="1:12" ht="51" customHeight="1" x14ac:dyDescent="0.25">
      <c r="A250" s="181" t="s">
        <v>449</v>
      </c>
      <c r="B250" s="168"/>
      <c r="C250" s="549" t="s">
        <v>450</v>
      </c>
      <c r="D250" s="549"/>
      <c r="E250" s="549"/>
      <c r="F250" s="549"/>
      <c r="G250" s="549"/>
      <c r="H250" s="37"/>
      <c r="I250" s="39"/>
      <c r="J250" s="40"/>
      <c r="K250" s="7"/>
    </row>
    <row r="251" spans="1:12" ht="23.4" x14ac:dyDescent="0.25">
      <c r="A251" s="182"/>
      <c r="B251" s="178" t="s">
        <v>451</v>
      </c>
      <c r="C251" s="520" t="s">
        <v>452</v>
      </c>
      <c r="D251" s="520" t="s">
        <v>452</v>
      </c>
      <c r="E251" s="520" t="s">
        <v>452</v>
      </c>
      <c r="F251" s="520" t="s">
        <v>452</v>
      </c>
      <c r="G251" s="520" t="s">
        <v>452</v>
      </c>
      <c r="H251" s="176"/>
      <c r="I251" s="176"/>
      <c r="J251" s="23"/>
      <c r="K251" s="24"/>
    </row>
    <row r="252" spans="1:12" ht="28.5" customHeight="1" x14ac:dyDescent="0.25">
      <c r="A252" s="182"/>
      <c r="B252" s="37" t="s">
        <v>78</v>
      </c>
      <c r="C252" s="520" t="s">
        <v>453</v>
      </c>
      <c r="D252" s="520" t="s">
        <v>454</v>
      </c>
      <c r="E252" s="520" t="s">
        <v>454</v>
      </c>
      <c r="F252" s="520" t="s">
        <v>454</v>
      </c>
      <c r="G252" s="520" t="s">
        <v>454</v>
      </c>
      <c r="H252" s="176" t="s">
        <v>159</v>
      </c>
      <c r="I252" s="39">
        <v>10</v>
      </c>
      <c r="J252" s="18"/>
      <c r="K252" s="8">
        <f>I252*J252</f>
        <v>0</v>
      </c>
      <c r="L252" s="180"/>
    </row>
    <row r="253" spans="1:12" ht="27" customHeight="1" x14ac:dyDescent="0.25">
      <c r="A253" s="182"/>
      <c r="B253" s="178" t="s">
        <v>81</v>
      </c>
      <c r="C253" s="520" t="s">
        <v>455</v>
      </c>
      <c r="D253" s="520" t="s">
        <v>456</v>
      </c>
      <c r="E253" s="520" t="s">
        <v>456</v>
      </c>
      <c r="F253" s="520" t="s">
        <v>456</v>
      </c>
      <c r="G253" s="520" t="s">
        <v>456</v>
      </c>
      <c r="H253" s="176" t="s">
        <v>159</v>
      </c>
      <c r="I253" s="39">
        <v>50</v>
      </c>
      <c r="J253" s="18"/>
      <c r="K253" s="8">
        <f>I253*J253</f>
        <v>0</v>
      </c>
      <c r="L253" s="180"/>
    </row>
    <row r="254" spans="1:12" ht="27.75" customHeight="1" x14ac:dyDescent="0.25">
      <c r="A254" s="182"/>
      <c r="B254" s="178" t="s">
        <v>83</v>
      </c>
      <c r="C254" s="520" t="s">
        <v>457</v>
      </c>
      <c r="D254" s="520" t="s">
        <v>458</v>
      </c>
      <c r="E254" s="520" t="s">
        <v>458</v>
      </c>
      <c r="F254" s="520" t="s">
        <v>458</v>
      </c>
      <c r="G254" s="520" t="s">
        <v>458</v>
      </c>
      <c r="H254" s="176" t="s">
        <v>159</v>
      </c>
      <c r="I254" s="39">
        <v>100</v>
      </c>
      <c r="J254" s="18"/>
      <c r="K254" s="8">
        <f>I254*J254</f>
        <v>0</v>
      </c>
      <c r="L254" s="180"/>
    </row>
    <row r="255" spans="1:12" ht="23.4" x14ac:dyDescent="0.25">
      <c r="A255" s="182"/>
      <c r="B255" s="178" t="s">
        <v>459</v>
      </c>
      <c r="C255" s="520" t="s">
        <v>460</v>
      </c>
      <c r="D255" s="520" t="s">
        <v>460</v>
      </c>
      <c r="E255" s="520" t="s">
        <v>460</v>
      </c>
      <c r="F255" s="520" t="s">
        <v>460</v>
      </c>
      <c r="G255" s="520" t="s">
        <v>460</v>
      </c>
      <c r="H255" s="176"/>
      <c r="I255" s="176"/>
      <c r="J255" s="23"/>
      <c r="K255" s="24"/>
    </row>
    <row r="256" spans="1:12" ht="24" customHeight="1" x14ac:dyDescent="0.25">
      <c r="A256" s="182"/>
      <c r="B256" s="178" t="s">
        <v>81</v>
      </c>
      <c r="C256" s="520" t="s">
        <v>461</v>
      </c>
      <c r="D256" s="520" t="s">
        <v>462</v>
      </c>
      <c r="E256" s="520" t="s">
        <v>462</v>
      </c>
      <c r="F256" s="520" t="s">
        <v>462</v>
      </c>
      <c r="G256" s="520" t="s">
        <v>462</v>
      </c>
      <c r="H256" s="176" t="s">
        <v>159</v>
      </c>
      <c r="I256" s="39">
        <v>25</v>
      </c>
      <c r="J256" s="18"/>
      <c r="K256" s="8">
        <f t="shared" ref="K256:K263" si="9">I256*J256</f>
        <v>0</v>
      </c>
      <c r="L256" s="180"/>
    </row>
    <row r="257" spans="1:16" ht="24" customHeight="1" x14ac:dyDescent="0.25">
      <c r="A257" s="182"/>
      <c r="B257" s="178" t="s">
        <v>83</v>
      </c>
      <c r="C257" s="520" t="s">
        <v>463</v>
      </c>
      <c r="D257" s="520" t="s">
        <v>464</v>
      </c>
      <c r="E257" s="520" t="s">
        <v>464</v>
      </c>
      <c r="F257" s="520" t="s">
        <v>464</v>
      </c>
      <c r="G257" s="520" t="s">
        <v>464</v>
      </c>
      <c r="H257" s="176" t="s">
        <v>159</v>
      </c>
      <c r="I257" s="39">
        <v>75</v>
      </c>
      <c r="J257" s="18"/>
      <c r="K257" s="8">
        <f t="shared" si="9"/>
        <v>0</v>
      </c>
      <c r="L257" s="180"/>
    </row>
    <row r="258" spans="1:16" ht="24" customHeight="1" x14ac:dyDescent="0.25">
      <c r="A258" s="182"/>
      <c r="B258" s="178" t="s">
        <v>85</v>
      </c>
      <c r="C258" s="520" t="s">
        <v>465</v>
      </c>
      <c r="D258" s="520" t="s">
        <v>466</v>
      </c>
      <c r="E258" s="520" t="s">
        <v>466</v>
      </c>
      <c r="F258" s="520" t="s">
        <v>466</v>
      </c>
      <c r="G258" s="520" t="s">
        <v>466</v>
      </c>
      <c r="H258" s="176" t="s">
        <v>159</v>
      </c>
      <c r="I258" s="39">
        <v>75</v>
      </c>
      <c r="J258" s="18"/>
      <c r="K258" s="8">
        <f t="shared" si="9"/>
        <v>0</v>
      </c>
      <c r="L258" s="180"/>
    </row>
    <row r="259" spans="1:16" ht="39.75" customHeight="1" x14ac:dyDescent="0.25">
      <c r="A259" s="163"/>
      <c r="B259" s="176" t="s">
        <v>467</v>
      </c>
      <c r="C259" s="534" t="s">
        <v>468</v>
      </c>
      <c r="D259" s="534"/>
      <c r="E259" s="534"/>
      <c r="F259" s="534"/>
      <c r="G259" s="534"/>
      <c r="H259" s="37" t="s">
        <v>159</v>
      </c>
      <c r="I259" s="39">
        <v>40</v>
      </c>
      <c r="J259" s="18"/>
      <c r="K259" s="7">
        <f t="shared" si="9"/>
        <v>0</v>
      </c>
      <c r="L259" s="180"/>
    </row>
    <row r="260" spans="1:16" ht="13.2" customHeight="1" x14ac:dyDescent="0.25">
      <c r="A260" s="181" t="s">
        <v>469</v>
      </c>
      <c r="B260" s="183"/>
      <c r="C260" s="521" t="s">
        <v>470</v>
      </c>
      <c r="D260" s="537" t="s">
        <v>471</v>
      </c>
      <c r="E260" s="537" t="s">
        <v>471</v>
      </c>
      <c r="F260" s="537" t="s">
        <v>471</v>
      </c>
      <c r="G260" s="538" t="s">
        <v>471</v>
      </c>
      <c r="H260" s="176"/>
      <c r="I260" s="39"/>
      <c r="J260" s="40"/>
      <c r="K260" s="8"/>
      <c r="L260" s="47"/>
      <c r="M260" s="47"/>
      <c r="O260" s="86"/>
    </row>
    <row r="261" spans="1:16" x14ac:dyDescent="0.25">
      <c r="A261" s="163"/>
      <c r="B261" s="184" t="s">
        <v>472</v>
      </c>
      <c r="C261" s="534" t="s">
        <v>473</v>
      </c>
      <c r="D261" s="534"/>
      <c r="E261" s="534"/>
      <c r="F261" s="534"/>
      <c r="G261" s="534"/>
      <c r="H261" s="176" t="s">
        <v>159</v>
      </c>
      <c r="I261" s="39">
        <v>500</v>
      </c>
      <c r="J261" s="18"/>
      <c r="K261" s="8">
        <f t="shared" si="9"/>
        <v>0</v>
      </c>
      <c r="L261" s="47"/>
    </row>
    <row r="262" spans="1:16" x14ac:dyDescent="0.25">
      <c r="A262" s="163"/>
      <c r="B262" s="184" t="s">
        <v>472</v>
      </c>
      <c r="C262" s="534" t="s">
        <v>474</v>
      </c>
      <c r="D262" s="534"/>
      <c r="E262" s="534"/>
      <c r="F262" s="534"/>
      <c r="G262" s="534"/>
      <c r="H262" s="176" t="s">
        <v>159</v>
      </c>
      <c r="I262" s="39">
        <v>250</v>
      </c>
      <c r="J262" s="18"/>
      <c r="K262" s="8">
        <f t="shared" si="9"/>
        <v>0</v>
      </c>
      <c r="L262" s="47"/>
    </row>
    <row r="263" spans="1:16" x14ac:dyDescent="0.25">
      <c r="A263" s="163"/>
      <c r="B263" s="184" t="s">
        <v>472</v>
      </c>
      <c r="C263" s="534" t="s">
        <v>475</v>
      </c>
      <c r="D263" s="534"/>
      <c r="E263" s="534"/>
      <c r="F263" s="534"/>
      <c r="G263" s="534"/>
      <c r="H263" s="176" t="s">
        <v>159</v>
      </c>
      <c r="I263" s="39">
        <v>250</v>
      </c>
      <c r="J263" s="18"/>
      <c r="K263" s="8">
        <f t="shared" si="9"/>
        <v>0</v>
      </c>
      <c r="L263" s="47"/>
    </row>
    <row r="264" spans="1:16" ht="24" x14ac:dyDescent="0.25">
      <c r="A264" s="181" t="s">
        <v>476</v>
      </c>
      <c r="B264" s="183"/>
      <c r="C264" s="521" t="s">
        <v>477</v>
      </c>
      <c r="D264" s="537" t="s">
        <v>477</v>
      </c>
      <c r="E264" s="537" t="s">
        <v>477</v>
      </c>
      <c r="F264" s="537" t="s">
        <v>477</v>
      </c>
      <c r="G264" s="538" t="s">
        <v>477</v>
      </c>
      <c r="H264" s="176"/>
      <c r="I264" s="176"/>
      <c r="J264" s="176"/>
      <c r="K264" s="185"/>
    </row>
    <row r="265" spans="1:16" ht="23.4" x14ac:dyDescent="0.25">
      <c r="A265" s="186"/>
      <c r="B265" s="178" t="s">
        <v>478</v>
      </c>
      <c r="C265" s="520" t="s">
        <v>479</v>
      </c>
      <c r="D265" s="527" t="s">
        <v>479</v>
      </c>
      <c r="E265" s="527" t="s">
        <v>479</v>
      </c>
      <c r="F265" s="527" t="s">
        <v>479</v>
      </c>
      <c r="G265" s="528" t="s">
        <v>479</v>
      </c>
      <c r="H265" s="176" t="s">
        <v>480</v>
      </c>
      <c r="I265" s="243">
        <v>5800</v>
      </c>
      <c r="J265" s="18"/>
      <c r="K265" s="8">
        <f>I265*J265</f>
        <v>0</v>
      </c>
      <c r="L265" s="47"/>
    </row>
    <row r="266" spans="1:16" ht="24" x14ac:dyDescent="0.25">
      <c r="A266" s="181" t="s">
        <v>481</v>
      </c>
      <c r="B266" s="183"/>
      <c r="C266" s="521" t="s">
        <v>482</v>
      </c>
      <c r="D266" s="537" t="s">
        <v>482</v>
      </c>
      <c r="E266" s="537" t="s">
        <v>482</v>
      </c>
      <c r="F266" s="537" t="s">
        <v>482</v>
      </c>
      <c r="G266" s="538" t="s">
        <v>482</v>
      </c>
      <c r="H266" s="176" t="s">
        <v>159</v>
      </c>
      <c r="I266" s="243">
        <v>1000</v>
      </c>
      <c r="J266" s="18"/>
      <c r="K266" s="8">
        <f>I266*J266</f>
        <v>0</v>
      </c>
      <c r="O266" s="86"/>
    </row>
    <row r="267" spans="1:16" x14ac:dyDescent="0.25">
      <c r="A267" s="160" t="s">
        <v>483</v>
      </c>
      <c r="B267" s="168"/>
      <c r="C267" s="549" t="s">
        <v>484</v>
      </c>
      <c r="D267" s="549"/>
      <c r="E267" s="549"/>
      <c r="F267" s="549"/>
      <c r="G267" s="549"/>
      <c r="H267" s="37"/>
      <c r="I267" s="243"/>
      <c r="J267" s="40"/>
      <c r="K267" s="7"/>
    </row>
    <row r="268" spans="1:16" ht="26.4" customHeight="1" x14ac:dyDescent="0.25">
      <c r="A268" s="163"/>
      <c r="B268" s="37" t="s">
        <v>78</v>
      </c>
      <c r="C268" s="534" t="s">
        <v>485</v>
      </c>
      <c r="D268" s="534"/>
      <c r="E268" s="534"/>
      <c r="F268" s="534"/>
      <c r="G268" s="534"/>
      <c r="H268" s="37" t="s">
        <v>486</v>
      </c>
      <c r="I268" s="243">
        <v>222300</v>
      </c>
      <c r="J268" s="18"/>
      <c r="K268" s="8">
        <f>I268*J268</f>
        <v>0</v>
      </c>
      <c r="L268" s="47"/>
    </row>
    <row r="269" spans="1:16" ht="26.4" customHeight="1" x14ac:dyDescent="0.25">
      <c r="A269" s="163"/>
      <c r="B269" s="37" t="s">
        <v>81</v>
      </c>
      <c r="C269" s="534" t="s">
        <v>487</v>
      </c>
      <c r="D269" s="534"/>
      <c r="E269" s="534"/>
      <c r="F269" s="534"/>
      <c r="G269" s="534"/>
      <c r="H269" s="37" t="s">
        <v>44</v>
      </c>
      <c r="I269" s="243">
        <v>1000</v>
      </c>
      <c r="J269" s="18"/>
      <c r="K269" s="8">
        <f>I269*J269</f>
        <v>0</v>
      </c>
      <c r="L269" s="47"/>
    </row>
    <row r="270" spans="1:16" x14ac:dyDescent="0.25">
      <c r="A270" s="163"/>
      <c r="B270" s="37" t="s">
        <v>83</v>
      </c>
      <c r="C270" s="534" t="s">
        <v>488</v>
      </c>
      <c r="D270" s="534"/>
      <c r="E270" s="534"/>
      <c r="F270" s="534"/>
      <c r="G270" s="534"/>
      <c r="H270" s="176" t="s">
        <v>159</v>
      </c>
      <c r="I270" s="39">
        <v>8</v>
      </c>
      <c r="J270" s="18"/>
      <c r="K270" s="8">
        <f>I270*J270</f>
        <v>0</v>
      </c>
      <c r="L270" s="47"/>
      <c r="O270" s="86"/>
    </row>
    <row r="271" spans="1:16" x14ac:dyDescent="0.25">
      <c r="A271" s="163"/>
      <c r="B271" s="37" t="s">
        <v>85</v>
      </c>
      <c r="C271" s="534" t="s">
        <v>489</v>
      </c>
      <c r="D271" s="534"/>
      <c r="E271" s="534"/>
      <c r="F271" s="534"/>
      <c r="G271" s="534"/>
      <c r="H271" s="176" t="s">
        <v>159</v>
      </c>
      <c r="I271" s="39">
        <v>24</v>
      </c>
      <c r="J271" s="18"/>
      <c r="K271" s="8">
        <f>I271*J271</f>
        <v>0</v>
      </c>
      <c r="L271" s="47"/>
    </row>
    <row r="272" spans="1:16" x14ac:dyDescent="0.25">
      <c r="A272" s="163"/>
      <c r="B272" s="37"/>
      <c r="C272" s="534"/>
      <c r="D272" s="534"/>
      <c r="E272" s="534"/>
      <c r="F272" s="534"/>
      <c r="G272" s="534"/>
      <c r="H272" s="37"/>
      <c r="I272" s="39"/>
      <c r="J272" s="40"/>
      <c r="K272" s="8"/>
      <c r="L272" s="47"/>
      <c r="P272" s="86"/>
    </row>
    <row r="273" spans="1:16" x14ac:dyDescent="0.25">
      <c r="A273" s="163"/>
      <c r="B273" s="37"/>
      <c r="C273" s="534"/>
      <c r="D273" s="534"/>
      <c r="E273" s="534"/>
      <c r="F273" s="534"/>
      <c r="G273" s="534"/>
      <c r="H273" s="38"/>
      <c r="I273" s="165"/>
      <c r="J273" s="166"/>
      <c r="K273" s="162"/>
    </row>
    <row r="274" spans="1:16" x14ac:dyDescent="0.25">
      <c r="A274" s="522" t="s">
        <v>490</v>
      </c>
      <c r="B274" s="522"/>
      <c r="C274" s="522" t="s">
        <v>117</v>
      </c>
      <c r="D274" s="522"/>
      <c r="E274" s="522"/>
      <c r="F274" s="522"/>
      <c r="G274" s="522"/>
      <c r="H274" s="116"/>
      <c r="I274" s="116"/>
      <c r="J274" s="116"/>
      <c r="K274" s="42">
        <f>SUM(K238:K273)</f>
        <v>150000</v>
      </c>
    </row>
    <row r="275" spans="1:16" x14ac:dyDescent="0.25">
      <c r="A275" s="523" t="s">
        <v>491</v>
      </c>
      <c r="B275" s="523"/>
      <c r="C275" s="523"/>
      <c r="D275" s="523"/>
      <c r="E275" s="523"/>
      <c r="F275" s="523"/>
      <c r="G275" s="523"/>
      <c r="H275" s="523"/>
      <c r="I275" s="523"/>
      <c r="J275" s="523"/>
      <c r="K275" s="523"/>
    </row>
    <row r="276" spans="1:16" x14ac:dyDescent="0.25">
      <c r="A276" s="523"/>
      <c r="B276" s="523"/>
      <c r="C276" s="523"/>
      <c r="D276" s="523"/>
      <c r="E276" s="523"/>
      <c r="F276" s="523"/>
      <c r="G276" s="523"/>
      <c r="H276" s="523"/>
      <c r="I276" s="523"/>
      <c r="J276" s="523"/>
      <c r="K276" s="523"/>
    </row>
    <row r="277" spans="1:16" x14ac:dyDescent="0.25">
      <c r="A277" s="187"/>
      <c r="B277" s="169"/>
      <c r="C277" s="533"/>
      <c r="D277" s="533"/>
      <c r="E277" s="533"/>
      <c r="F277" s="533"/>
      <c r="G277" s="533"/>
      <c r="H277" s="188"/>
      <c r="I277" s="189"/>
      <c r="J277" s="171"/>
      <c r="K277" s="190"/>
    </row>
    <row r="278" spans="1:16" x14ac:dyDescent="0.25">
      <c r="A278" s="148" t="s">
        <v>492</v>
      </c>
      <c r="B278" s="48"/>
      <c r="C278" s="521" t="s">
        <v>493</v>
      </c>
      <c r="D278" s="521" t="s">
        <v>493</v>
      </c>
      <c r="E278" s="521" t="s">
        <v>493</v>
      </c>
      <c r="F278" s="521" t="s">
        <v>493</v>
      </c>
      <c r="G278" s="521" t="s">
        <v>493</v>
      </c>
      <c r="H278" s="45"/>
      <c r="I278" s="45"/>
      <c r="J278" s="163"/>
      <c r="K278" s="191"/>
    </row>
    <row r="279" spans="1:16" x14ac:dyDescent="0.25">
      <c r="A279" s="49"/>
      <c r="B279" s="45" t="s">
        <v>494</v>
      </c>
      <c r="C279" s="520" t="s">
        <v>495</v>
      </c>
      <c r="D279" s="520" t="s">
        <v>495</v>
      </c>
      <c r="E279" s="520" t="s">
        <v>495</v>
      </c>
      <c r="F279" s="520" t="s">
        <v>495</v>
      </c>
      <c r="G279" s="520" t="s">
        <v>495</v>
      </c>
      <c r="H279" s="45" t="s">
        <v>30</v>
      </c>
      <c r="I279" s="243">
        <v>21.5</v>
      </c>
      <c r="J279" s="18"/>
      <c r="K279" s="7">
        <f>I279*J279</f>
        <v>0</v>
      </c>
      <c r="L279" s="47"/>
      <c r="M279" s="47"/>
      <c r="O279" s="86"/>
    </row>
    <row r="280" spans="1:16" ht="26.4" customHeight="1" x14ac:dyDescent="0.25">
      <c r="A280" s="49"/>
      <c r="B280" s="45" t="s">
        <v>496</v>
      </c>
      <c r="C280" s="520" t="s">
        <v>497</v>
      </c>
      <c r="D280" s="520" t="s">
        <v>497</v>
      </c>
      <c r="E280" s="520" t="s">
        <v>497</v>
      </c>
      <c r="F280" s="520" t="s">
        <v>497</v>
      </c>
      <c r="G280" s="520" t="s">
        <v>497</v>
      </c>
      <c r="H280" s="45" t="s">
        <v>30</v>
      </c>
      <c r="I280" s="243">
        <f>I279*10%</f>
        <v>2.15</v>
      </c>
      <c r="J280" s="18"/>
      <c r="K280" s="7">
        <f>I280*J280</f>
        <v>0</v>
      </c>
      <c r="L280" s="47"/>
      <c r="M280" s="47"/>
      <c r="P280" s="86"/>
    </row>
    <row r="281" spans="1:16" x14ac:dyDescent="0.25">
      <c r="A281" s="49"/>
      <c r="B281" s="45" t="s">
        <v>498</v>
      </c>
      <c r="C281" s="520" t="s">
        <v>499</v>
      </c>
      <c r="D281" s="520" t="s">
        <v>499</v>
      </c>
      <c r="E281" s="520" t="s">
        <v>499</v>
      </c>
      <c r="F281" s="520" t="s">
        <v>499</v>
      </c>
      <c r="G281" s="520" t="s">
        <v>499</v>
      </c>
      <c r="H281" s="45" t="s">
        <v>33</v>
      </c>
      <c r="I281" s="243">
        <v>24</v>
      </c>
      <c r="J281" s="18"/>
      <c r="K281" s="7">
        <f>I281*J281</f>
        <v>0</v>
      </c>
      <c r="L281" s="47"/>
    </row>
    <row r="282" spans="1:16" ht="13.2" customHeight="1" x14ac:dyDescent="0.25">
      <c r="A282" s="49"/>
      <c r="B282" s="45" t="s">
        <v>500</v>
      </c>
      <c r="C282" s="520" t="s">
        <v>501</v>
      </c>
      <c r="D282" s="520" t="s">
        <v>501</v>
      </c>
      <c r="E282" s="520" t="s">
        <v>501</v>
      </c>
      <c r="F282" s="520" t="s">
        <v>501</v>
      </c>
      <c r="G282" s="520" t="s">
        <v>501</v>
      </c>
      <c r="H282" s="45" t="s">
        <v>480</v>
      </c>
      <c r="I282" s="243">
        <v>2000</v>
      </c>
      <c r="J282" s="18"/>
      <c r="K282" s="7">
        <f>I282*J282</f>
        <v>0</v>
      </c>
      <c r="L282" s="47"/>
    </row>
    <row r="283" spans="1:16" x14ac:dyDescent="0.25">
      <c r="A283" s="148" t="s">
        <v>502</v>
      </c>
      <c r="B283" s="48"/>
      <c r="C283" s="521" t="s">
        <v>503</v>
      </c>
      <c r="D283" s="521" t="s">
        <v>503</v>
      </c>
      <c r="E283" s="521" t="s">
        <v>503</v>
      </c>
      <c r="F283" s="521" t="s">
        <v>503</v>
      </c>
      <c r="G283" s="521" t="s">
        <v>503</v>
      </c>
      <c r="H283" s="45"/>
      <c r="I283" s="244"/>
      <c r="J283" s="25"/>
      <c r="K283" s="7"/>
    </row>
    <row r="284" spans="1:16" ht="13.2" customHeight="1" x14ac:dyDescent="0.25">
      <c r="A284" s="49"/>
      <c r="B284" s="45" t="s">
        <v>504</v>
      </c>
      <c r="C284" s="520" t="s">
        <v>505</v>
      </c>
      <c r="D284" s="520" t="s">
        <v>505</v>
      </c>
      <c r="E284" s="520" t="s">
        <v>505</v>
      </c>
      <c r="F284" s="520" t="s">
        <v>505</v>
      </c>
      <c r="G284" s="520" t="s">
        <v>505</v>
      </c>
      <c r="H284" s="45" t="s">
        <v>30</v>
      </c>
      <c r="I284" s="243">
        <f>I279</f>
        <v>21.5</v>
      </c>
      <c r="J284" s="18"/>
      <c r="K284" s="7">
        <f>I284*J284</f>
        <v>0</v>
      </c>
      <c r="L284" s="47"/>
      <c r="M284" s="47"/>
      <c r="O284" s="576"/>
    </row>
    <row r="285" spans="1:16" ht="26.4" customHeight="1" x14ac:dyDescent="0.25">
      <c r="A285" s="49"/>
      <c r="B285" s="45" t="s">
        <v>506</v>
      </c>
      <c r="C285" s="520" t="s">
        <v>507</v>
      </c>
      <c r="D285" s="520" t="s">
        <v>507</v>
      </c>
      <c r="E285" s="520" t="s">
        <v>507</v>
      </c>
      <c r="F285" s="520" t="s">
        <v>507</v>
      </c>
      <c r="G285" s="520" t="s">
        <v>507</v>
      </c>
      <c r="H285" s="45" t="s">
        <v>30</v>
      </c>
      <c r="I285" s="243">
        <f>I280</f>
        <v>2.15</v>
      </c>
      <c r="J285" s="18"/>
      <c r="K285" s="7">
        <f>I285*J285</f>
        <v>0</v>
      </c>
      <c r="L285" s="47"/>
      <c r="O285" s="576"/>
    </row>
    <row r="286" spans="1:16" ht="13.2" customHeight="1" x14ac:dyDescent="0.25">
      <c r="A286" s="49"/>
      <c r="B286" s="45" t="s">
        <v>508</v>
      </c>
      <c r="C286" s="520" t="s">
        <v>509</v>
      </c>
      <c r="D286" s="520" t="s">
        <v>509</v>
      </c>
      <c r="E286" s="520" t="s">
        <v>509</v>
      </c>
      <c r="F286" s="520" t="s">
        <v>509</v>
      </c>
      <c r="G286" s="520" t="s">
        <v>509</v>
      </c>
      <c r="H286" s="45" t="s">
        <v>33</v>
      </c>
      <c r="I286" s="243">
        <v>24</v>
      </c>
      <c r="J286" s="18"/>
      <c r="K286" s="7">
        <f>I286*J286</f>
        <v>0</v>
      </c>
      <c r="L286" s="47"/>
      <c r="O286" s="576"/>
    </row>
    <row r="287" spans="1:16" ht="26.4" customHeight="1" x14ac:dyDescent="0.25">
      <c r="A287" s="49"/>
      <c r="B287" s="45" t="s">
        <v>510</v>
      </c>
      <c r="C287" s="520" t="s">
        <v>511</v>
      </c>
      <c r="D287" s="520" t="s">
        <v>511</v>
      </c>
      <c r="E287" s="520" t="s">
        <v>511</v>
      </c>
      <c r="F287" s="520" t="s">
        <v>511</v>
      </c>
      <c r="G287" s="520" t="s">
        <v>511</v>
      </c>
      <c r="H287" s="45" t="s">
        <v>480</v>
      </c>
      <c r="I287" s="243">
        <v>2000</v>
      </c>
      <c r="J287" s="18"/>
      <c r="K287" s="7">
        <f>I287*J287</f>
        <v>0</v>
      </c>
      <c r="L287" s="47"/>
    </row>
    <row r="288" spans="1:16" x14ac:dyDescent="0.25">
      <c r="A288" s="148" t="s">
        <v>512</v>
      </c>
      <c r="B288" s="48"/>
      <c r="C288" s="521" t="s">
        <v>513</v>
      </c>
      <c r="D288" s="521" t="s">
        <v>513</v>
      </c>
      <c r="E288" s="521" t="s">
        <v>513</v>
      </c>
      <c r="F288" s="521" t="s">
        <v>513</v>
      </c>
      <c r="G288" s="521" t="s">
        <v>513</v>
      </c>
      <c r="H288" s="45"/>
      <c r="I288" s="244"/>
      <c r="J288" s="25"/>
      <c r="K288" s="7"/>
    </row>
    <row r="289" spans="1:17" x14ac:dyDescent="0.25">
      <c r="A289" s="49"/>
      <c r="B289" s="45" t="s">
        <v>514</v>
      </c>
      <c r="C289" s="520" t="s">
        <v>515</v>
      </c>
      <c r="D289" s="520" t="s">
        <v>515</v>
      </c>
      <c r="E289" s="520" t="s">
        <v>515</v>
      </c>
      <c r="F289" s="520" t="s">
        <v>515</v>
      </c>
      <c r="G289" s="520" t="s">
        <v>515</v>
      </c>
      <c r="H289" s="152" t="s">
        <v>159</v>
      </c>
      <c r="I289" s="243">
        <v>10</v>
      </c>
      <c r="J289" s="18"/>
      <c r="K289" s="7">
        <f>I289*J289</f>
        <v>0</v>
      </c>
      <c r="L289" s="47"/>
    </row>
    <row r="290" spans="1:17" x14ac:dyDescent="0.25">
      <c r="A290" s="49"/>
      <c r="B290" s="45" t="s">
        <v>516</v>
      </c>
      <c r="C290" s="520" t="s">
        <v>517</v>
      </c>
      <c r="D290" s="520" t="s">
        <v>517</v>
      </c>
      <c r="E290" s="520" t="s">
        <v>517</v>
      </c>
      <c r="F290" s="520" t="s">
        <v>517</v>
      </c>
      <c r="G290" s="520" t="s">
        <v>517</v>
      </c>
      <c r="H290" s="152" t="s">
        <v>159</v>
      </c>
      <c r="I290" s="243">
        <v>3</v>
      </c>
      <c r="J290" s="18"/>
      <c r="K290" s="7">
        <f>I290*J290</f>
        <v>0</v>
      </c>
      <c r="L290" s="47"/>
    </row>
    <row r="291" spans="1:17" x14ac:dyDescent="0.25">
      <c r="A291" s="46"/>
      <c r="B291" s="45" t="s">
        <v>518</v>
      </c>
      <c r="C291" s="520" t="s">
        <v>519</v>
      </c>
      <c r="D291" s="520" t="s">
        <v>519</v>
      </c>
      <c r="E291" s="520" t="s">
        <v>519</v>
      </c>
      <c r="F291" s="520" t="s">
        <v>519</v>
      </c>
      <c r="G291" s="520" t="s">
        <v>519</v>
      </c>
      <c r="H291" s="152" t="s">
        <v>159</v>
      </c>
      <c r="I291" s="243">
        <v>2</v>
      </c>
      <c r="J291" s="18"/>
      <c r="K291" s="7">
        <f>I291*J291</f>
        <v>0</v>
      </c>
      <c r="L291" s="47"/>
    </row>
    <row r="292" spans="1:17" ht="13.2" customHeight="1" x14ac:dyDescent="0.25">
      <c r="A292" s="44" t="s">
        <v>520</v>
      </c>
      <c r="B292" s="48"/>
      <c r="C292" s="521" t="s">
        <v>521</v>
      </c>
      <c r="D292" s="521" t="s">
        <v>521</v>
      </c>
      <c r="E292" s="521" t="s">
        <v>521</v>
      </c>
      <c r="F292" s="521" t="s">
        <v>521</v>
      </c>
      <c r="G292" s="521" t="s">
        <v>521</v>
      </c>
      <c r="H292" s="45"/>
      <c r="I292" s="45"/>
      <c r="J292" s="25"/>
      <c r="K292" s="7"/>
    </row>
    <row r="293" spans="1:17" ht="13.2" customHeight="1" x14ac:dyDescent="0.25">
      <c r="A293" s="46"/>
      <c r="B293" s="45" t="s">
        <v>522</v>
      </c>
      <c r="C293" s="520" t="s">
        <v>523</v>
      </c>
      <c r="D293" s="520" t="s">
        <v>524</v>
      </c>
      <c r="E293" s="520" t="s">
        <v>524</v>
      </c>
      <c r="F293" s="520" t="s">
        <v>524</v>
      </c>
      <c r="G293" s="520" t="s">
        <v>524</v>
      </c>
      <c r="H293" s="45" t="s">
        <v>21</v>
      </c>
      <c r="I293" s="45" t="s">
        <v>308</v>
      </c>
      <c r="J293" s="26" t="s">
        <v>309</v>
      </c>
      <c r="K293" s="107"/>
      <c r="L293" s="47"/>
      <c r="M293" s="47"/>
      <c r="Q293" s="574"/>
    </row>
    <row r="294" spans="1:17" ht="13.2" customHeight="1" x14ac:dyDescent="0.25">
      <c r="A294" s="46"/>
      <c r="B294" s="45" t="s">
        <v>525</v>
      </c>
      <c r="C294" s="520" t="s">
        <v>526</v>
      </c>
      <c r="D294" s="520"/>
      <c r="E294" s="520"/>
      <c r="F294" s="520"/>
      <c r="G294" s="520"/>
      <c r="H294" s="45" t="s">
        <v>21</v>
      </c>
      <c r="I294" s="45" t="s">
        <v>308</v>
      </c>
      <c r="J294" s="26" t="s">
        <v>309</v>
      </c>
      <c r="K294" s="107"/>
      <c r="L294" s="47"/>
      <c r="Q294" s="574"/>
    </row>
    <row r="295" spans="1:17" ht="13.2" customHeight="1" x14ac:dyDescent="0.25">
      <c r="A295" s="46"/>
      <c r="B295" s="45" t="s">
        <v>527</v>
      </c>
      <c r="C295" s="520" t="s">
        <v>528</v>
      </c>
      <c r="D295" s="520"/>
      <c r="E295" s="520"/>
      <c r="F295" s="520"/>
      <c r="G295" s="520"/>
      <c r="H295" s="45" t="s">
        <v>21</v>
      </c>
      <c r="I295" s="45" t="s">
        <v>308</v>
      </c>
      <c r="J295" s="26" t="s">
        <v>309</v>
      </c>
      <c r="K295" s="107"/>
      <c r="L295" s="47"/>
      <c r="Q295" s="574"/>
    </row>
    <row r="296" spans="1:17" ht="13.2" customHeight="1" x14ac:dyDescent="0.25">
      <c r="A296" s="46"/>
      <c r="B296" s="45" t="s">
        <v>529</v>
      </c>
      <c r="C296" s="520" t="s">
        <v>530</v>
      </c>
      <c r="D296" s="520"/>
      <c r="E296" s="520"/>
      <c r="F296" s="520"/>
      <c r="G296" s="520"/>
      <c r="H296" s="45" t="s">
        <v>21</v>
      </c>
      <c r="I296" s="45" t="s">
        <v>308</v>
      </c>
      <c r="J296" s="26" t="s">
        <v>309</v>
      </c>
      <c r="K296" s="107"/>
      <c r="L296" s="47"/>
      <c r="Q296" s="574"/>
    </row>
    <row r="297" spans="1:17" ht="13.2" customHeight="1" x14ac:dyDescent="0.25">
      <c r="A297" s="46"/>
      <c r="B297" s="45" t="s">
        <v>531</v>
      </c>
      <c r="C297" s="520" t="s">
        <v>532</v>
      </c>
      <c r="D297" s="520"/>
      <c r="E297" s="520"/>
      <c r="F297" s="520"/>
      <c r="G297" s="520"/>
      <c r="H297" s="45" t="s">
        <v>21</v>
      </c>
      <c r="I297" s="45" t="s">
        <v>308</v>
      </c>
      <c r="J297" s="26" t="s">
        <v>309</v>
      </c>
      <c r="K297" s="107"/>
      <c r="L297" s="47"/>
      <c r="Q297" s="574"/>
    </row>
    <row r="298" spans="1:17" ht="13.2" customHeight="1" x14ac:dyDescent="0.25">
      <c r="A298" s="46"/>
      <c r="B298" s="45" t="s">
        <v>533</v>
      </c>
      <c r="C298" s="520" t="s">
        <v>534</v>
      </c>
      <c r="D298" s="520"/>
      <c r="E298" s="520"/>
      <c r="F298" s="520"/>
      <c r="G298" s="520"/>
      <c r="H298" s="45" t="s">
        <v>21</v>
      </c>
      <c r="I298" s="45" t="s">
        <v>308</v>
      </c>
      <c r="J298" s="26" t="s">
        <v>309</v>
      </c>
      <c r="K298" s="107"/>
      <c r="L298" s="47"/>
      <c r="Q298" s="574"/>
    </row>
    <row r="299" spans="1:17" ht="26.4" customHeight="1" x14ac:dyDescent="0.25">
      <c r="A299" s="46"/>
      <c r="B299" s="45" t="s">
        <v>535</v>
      </c>
      <c r="C299" s="520" t="s">
        <v>536</v>
      </c>
      <c r="D299" s="520"/>
      <c r="E299" s="520"/>
      <c r="F299" s="520"/>
      <c r="G299" s="520"/>
      <c r="H299" s="176" t="s">
        <v>52</v>
      </c>
      <c r="I299" s="37" t="s">
        <v>66</v>
      </c>
      <c r="J299" s="25" t="s">
        <v>67</v>
      </c>
      <c r="K299" s="7">
        <v>250000</v>
      </c>
    </row>
    <row r="300" spans="1:17" x14ac:dyDescent="0.25">
      <c r="A300" s="44" t="s">
        <v>537</v>
      </c>
      <c r="B300" s="48"/>
      <c r="C300" s="521" t="s">
        <v>538</v>
      </c>
      <c r="D300" s="521" t="s">
        <v>538</v>
      </c>
      <c r="E300" s="521" t="s">
        <v>538</v>
      </c>
      <c r="F300" s="521" t="s">
        <v>538</v>
      </c>
      <c r="G300" s="521" t="s">
        <v>538</v>
      </c>
      <c r="H300" s="45" t="s">
        <v>30</v>
      </c>
      <c r="I300" s="39">
        <v>1</v>
      </c>
      <c r="J300" s="18"/>
      <c r="K300" s="7">
        <f>I300*J300</f>
        <v>0</v>
      </c>
      <c r="Q300" s="86"/>
    </row>
    <row r="301" spans="1:17" x14ac:dyDescent="0.25">
      <c r="A301" s="44" t="s">
        <v>539</v>
      </c>
      <c r="B301" s="48"/>
      <c r="C301" s="521" t="s">
        <v>540</v>
      </c>
      <c r="D301" s="521" t="s">
        <v>540</v>
      </c>
      <c r="E301" s="521" t="s">
        <v>540</v>
      </c>
      <c r="F301" s="521" t="s">
        <v>540</v>
      </c>
      <c r="G301" s="521" t="s">
        <v>540</v>
      </c>
      <c r="H301" s="45"/>
      <c r="I301" s="45"/>
      <c r="J301" s="25"/>
      <c r="K301" s="7"/>
    </row>
    <row r="302" spans="1:17" x14ac:dyDescent="0.25">
      <c r="A302" s="46"/>
      <c r="B302" s="45" t="s">
        <v>541</v>
      </c>
      <c r="C302" s="520" t="s">
        <v>542</v>
      </c>
      <c r="D302" s="520" t="s">
        <v>542</v>
      </c>
      <c r="E302" s="520" t="s">
        <v>542</v>
      </c>
      <c r="F302" s="520" t="s">
        <v>542</v>
      </c>
      <c r="G302" s="520" t="s">
        <v>542</v>
      </c>
      <c r="H302" s="152" t="s">
        <v>159</v>
      </c>
      <c r="I302" s="39">
        <v>1</v>
      </c>
      <c r="J302" s="18"/>
      <c r="K302" s="7">
        <f t="shared" ref="K302:K307" si="10">I302*J302</f>
        <v>0</v>
      </c>
      <c r="Q302" s="86"/>
    </row>
    <row r="303" spans="1:17" x14ac:dyDescent="0.25">
      <c r="A303" s="163"/>
      <c r="B303" s="37" t="s">
        <v>543</v>
      </c>
      <c r="C303" s="520" t="s">
        <v>544</v>
      </c>
      <c r="D303" s="520" t="s">
        <v>544</v>
      </c>
      <c r="E303" s="520" t="s">
        <v>544</v>
      </c>
      <c r="F303" s="520" t="s">
        <v>544</v>
      </c>
      <c r="G303" s="520" t="s">
        <v>544</v>
      </c>
      <c r="H303" s="176" t="s">
        <v>159</v>
      </c>
      <c r="I303" s="39">
        <v>50</v>
      </c>
      <c r="J303" s="18"/>
      <c r="K303" s="7">
        <f t="shared" si="10"/>
        <v>0</v>
      </c>
      <c r="Q303" s="86"/>
    </row>
    <row r="304" spans="1:17" ht="26.4" customHeight="1" x14ac:dyDescent="0.25">
      <c r="A304" s="163"/>
      <c r="B304" s="37" t="s">
        <v>545</v>
      </c>
      <c r="C304" s="520" t="s">
        <v>546</v>
      </c>
      <c r="D304" s="520" t="s">
        <v>546</v>
      </c>
      <c r="E304" s="520" t="s">
        <v>546</v>
      </c>
      <c r="F304" s="520" t="s">
        <v>546</v>
      </c>
      <c r="G304" s="520" t="s">
        <v>546</v>
      </c>
      <c r="H304" s="176" t="s">
        <v>159</v>
      </c>
      <c r="I304" s="39">
        <v>2</v>
      </c>
      <c r="J304" s="18"/>
      <c r="K304" s="7">
        <f t="shared" si="10"/>
        <v>0</v>
      </c>
      <c r="L304" s="47"/>
    </row>
    <row r="305" spans="1:17" ht="26.4" customHeight="1" x14ac:dyDescent="0.25">
      <c r="A305" s="163"/>
      <c r="B305" s="37" t="s">
        <v>547</v>
      </c>
      <c r="C305" s="520" t="s">
        <v>548</v>
      </c>
      <c r="D305" s="520" t="s">
        <v>548</v>
      </c>
      <c r="E305" s="520" t="s">
        <v>548</v>
      </c>
      <c r="F305" s="520" t="s">
        <v>548</v>
      </c>
      <c r="G305" s="520" t="s">
        <v>548</v>
      </c>
      <c r="H305" s="176" t="s">
        <v>159</v>
      </c>
      <c r="I305" s="39">
        <v>2</v>
      </c>
      <c r="J305" s="18"/>
      <c r="K305" s="7">
        <f t="shared" si="10"/>
        <v>0</v>
      </c>
      <c r="L305" s="47"/>
    </row>
    <row r="306" spans="1:17" ht="26.4" customHeight="1" x14ac:dyDescent="0.25">
      <c r="A306" s="163"/>
      <c r="B306" s="37" t="s">
        <v>549</v>
      </c>
      <c r="C306" s="520" t="s">
        <v>550</v>
      </c>
      <c r="D306" s="520" t="s">
        <v>550</v>
      </c>
      <c r="E306" s="520" t="s">
        <v>550</v>
      </c>
      <c r="F306" s="520" t="s">
        <v>550</v>
      </c>
      <c r="G306" s="520" t="s">
        <v>550</v>
      </c>
      <c r="H306" s="176" t="s">
        <v>159</v>
      </c>
      <c r="I306" s="39">
        <v>2</v>
      </c>
      <c r="J306" s="18"/>
      <c r="K306" s="7">
        <f t="shared" si="10"/>
        <v>0</v>
      </c>
      <c r="L306" s="47"/>
    </row>
    <row r="307" spans="1:17" ht="13.2" customHeight="1" x14ac:dyDescent="0.25">
      <c r="A307" s="163"/>
      <c r="B307" s="37" t="s">
        <v>551</v>
      </c>
      <c r="C307" s="520" t="s">
        <v>552</v>
      </c>
      <c r="D307" s="520" t="s">
        <v>552</v>
      </c>
      <c r="E307" s="520" t="s">
        <v>552</v>
      </c>
      <c r="F307" s="520" t="s">
        <v>552</v>
      </c>
      <c r="G307" s="520" t="s">
        <v>552</v>
      </c>
      <c r="H307" s="176" t="s">
        <v>159</v>
      </c>
      <c r="I307" s="39">
        <v>2</v>
      </c>
      <c r="J307" s="18"/>
      <c r="K307" s="7">
        <f t="shared" si="10"/>
        <v>0</v>
      </c>
      <c r="L307" s="47"/>
    </row>
    <row r="308" spans="1:17" x14ac:dyDescent="0.25">
      <c r="A308" s="160" t="s">
        <v>553</v>
      </c>
      <c r="B308" s="168"/>
      <c r="C308" s="521" t="s">
        <v>554</v>
      </c>
      <c r="D308" s="521" t="s">
        <v>554</v>
      </c>
      <c r="E308" s="521" t="s">
        <v>554</v>
      </c>
      <c r="F308" s="521" t="s">
        <v>554</v>
      </c>
      <c r="G308" s="521" t="s">
        <v>554</v>
      </c>
      <c r="H308" s="176"/>
      <c r="I308" s="37"/>
      <c r="J308" s="25"/>
      <c r="K308" s="7"/>
    </row>
    <row r="309" spans="1:17" ht="13.8" x14ac:dyDescent="0.25">
      <c r="A309" s="163"/>
      <c r="B309" s="37" t="s">
        <v>555</v>
      </c>
      <c r="C309" s="520" t="s">
        <v>556</v>
      </c>
      <c r="D309" s="520" t="s">
        <v>556</v>
      </c>
      <c r="E309" s="520" t="s">
        <v>556</v>
      </c>
      <c r="F309" s="520" t="s">
        <v>556</v>
      </c>
      <c r="G309" s="520" t="s">
        <v>556</v>
      </c>
      <c r="H309" s="176" t="s">
        <v>36</v>
      </c>
      <c r="I309" s="243">
        <v>16125</v>
      </c>
      <c r="J309" s="18"/>
      <c r="K309" s="7">
        <f>I309*J309</f>
        <v>0</v>
      </c>
      <c r="Q309" s="86"/>
    </row>
    <row r="310" spans="1:17" x14ac:dyDescent="0.25">
      <c r="A310" s="160" t="s">
        <v>557</v>
      </c>
      <c r="B310" s="168"/>
      <c r="C310" s="521" t="s">
        <v>558</v>
      </c>
      <c r="D310" s="521" t="s">
        <v>558</v>
      </c>
      <c r="E310" s="521" t="s">
        <v>558</v>
      </c>
      <c r="F310" s="521" t="s">
        <v>558</v>
      </c>
      <c r="G310" s="521" t="s">
        <v>558</v>
      </c>
      <c r="H310" s="176"/>
      <c r="I310" s="37"/>
      <c r="J310" s="25"/>
      <c r="K310" s="7"/>
    </row>
    <row r="311" spans="1:17" ht="26.4" customHeight="1" x14ac:dyDescent="0.25">
      <c r="A311" s="163"/>
      <c r="B311" s="37" t="s">
        <v>559</v>
      </c>
      <c r="C311" s="520" t="s">
        <v>560</v>
      </c>
      <c r="D311" s="520" t="s">
        <v>560</v>
      </c>
      <c r="E311" s="520" t="s">
        <v>560</v>
      </c>
      <c r="F311" s="520" t="s">
        <v>560</v>
      </c>
      <c r="G311" s="520" t="s">
        <v>560</v>
      </c>
      <c r="H311" s="176" t="s">
        <v>52</v>
      </c>
      <c r="I311" s="37" t="s">
        <v>66</v>
      </c>
      <c r="J311" s="25" t="s">
        <v>67</v>
      </c>
      <c r="K311" s="7">
        <v>40000</v>
      </c>
    </row>
    <row r="312" spans="1:17" ht="26.4" customHeight="1" x14ac:dyDescent="0.25">
      <c r="A312" s="163"/>
      <c r="B312" s="37" t="s">
        <v>561</v>
      </c>
      <c r="C312" s="520" t="s">
        <v>562</v>
      </c>
      <c r="D312" s="520" t="s">
        <v>562</v>
      </c>
      <c r="E312" s="520" t="s">
        <v>562</v>
      </c>
      <c r="F312" s="520" t="s">
        <v>562</v>
      </c>
      <c r="G312" s="520" t="s">
        <v>562</v>
      </c>
      <c r="H312" s="176" t="s">
        <v>55</v>
      </c>
      <c r="I312" s="166">
        <f>K311</f>
        <v>40000</v>
      </c>
      <c r="J312" s="20"/>
      <c r="K312" s="7">
        <f>J312*I312</f>
        <v>0</v>
      </c>
    </row>
    <row r="313" spans="1:17" x14ac:dyDescent="0.25">
      <c r="A313" s="192"/>
      <c r="B313" s="38"/>
      <c r="C313" s="520"/>
      <c r="D313" s="520"/>
      <c r="E313" s="520"/>
      <c r="F313" s="520"/>
      <c r="G313" s="520"/>
      <c r="H313" s="193"/>
      <c r="I313" s="38"/>
      <c r="J313" s="6"/>
      <c r="K313" s="15"/>
    </row>
    <row r="314" spans="1:17" x14ac:dyDescent="0.25">
      <c r="A314" s="46"/>
      <c r="B314" s="45"/>
      <c r="C314" s="520"/>
      <c r="D314" s="520"/>
      <c r="E314" s="520"/>
      <c r="F314" s="520"/>
      <c r="G314" s="520"/>
      <c r="H314" s="38"/>
      <c r="I314" s="165"/>
      <c r="J314" s="166"/>
      <c r="K314" s="194"/>
    </row>
    <row r="315" spans="1:17" x14ac:dyDescent="0.25">
      <c r="A315" s="522" t="s">
        <v>563</v>
      </c>
      <c r="B315" s="522"/>
      <c r="C315" s="522" t="s">
        <v>117</v>
      </c>
      <c r="D315" s="522"/>
      <c r="E315" s="522"/>
      <c r="F315" s="522"/>
      <c r="G315" s="522"/>
      <c r="H315" s="116"/>
      <c r="I315" s="116"/>
      <c r="J315" s="116"/>
      <c r="K315" s="42">
        <f>SUM(K278:K314)</f>
        <v>290000</v>
      </c>
    </row>
    <row r="316" spans="1:17" x14ac:dyDescent="0.25">
      <c r="A316" s="523" t="s">
        <v>564</v>
      </c>
      <c r="B316" s="523"/>
      <c r="C316" s="523"/>
      <c r="D316" s="523"/>
      <c r="E316" s="523"/>
      <c r="F316" s="523"/>
      <c r="G316" s="523"/>
      <c r="H316" s="523"/>
      <c r="I316" s="523"/>
      <c r="J316" s="523"/>
      <c r="K316" s="523"/>
    </row>
    <row r="317" spans="1:17" x14ac:dyDescent="0.25">
      <c r="A317" s="523"/>
      <c r="B317" s="523"/>
      <c r="C317" s="523"/>
      <c r="D317" s="523"/>
      <c r="E317" s="523"/>
      <c r="F317" s="523"/>
      <c r="G317" s="523"/>
      <c r="H317" s="523"/>
      <c r="I317" s="523"/>
      <c r="J317" s="523"/>
      <c r="K317" s="523"/>
      <c r="M317" s="195"/>
    </row>
    <row r="318" spans="1:17" x14ac:dyDescent="0.25">
      <c r="A318" s="196"/>
      <c r="B318" s="158"/>
      <c r="C318" s="533"/>
      <c r="D318" s="533"/>
      <c r="E318" s="533"/>
      <c r="F318" s="533"/>
      <c r="G318" s="533"/>
      <c r="H318" s="197"/>
      <c r="I318" s="158"/>
      <c r="J318" s="16"/>
      <c r="K318" s="17"/>
    </row>
    <row r="319" spans="1:17" x14ac:dyDescent="0.25">
      <c r="A319" s="160" t="s">
        <v>565</v>
      </c>
      <c r="B319" s="168"/>
      <c r="C319" s="521" t="s">
        <v>566</v>
      </c>
      <c r="D319" s="521" t="s">
        <v>566</v>
      </c>
      <c r="E319" s="521" t="s">
        <v>566</v>
      </c>
      <c r="F319" s="521" t="s">
        <v>566</v>
      </c>
      <c r="G319" s="521" t="s">
        <v>566</v>
      </c>
      <c r="H319" s="176"/>
      <c r="I319" s="37"/>
      <c r="J319" s="26"/>
      <c r="K319" s="27"/>
    </row>
    <row r="320" spans="1:17" ht="26.4" customHeight="1" x14ac:dyDescent="0.25">
      <c r="A320" s="163"/>
      <c r="B320" s="37" t="s">
        <v>567</v>
      </c>
      <c r="C320" s="520" t="s">
        <v>568</v>
      </c>
      <c r="D320" s="520" t="s">
        <v>568</v>
      </c>
      <c r="E320" s="520" t="s">
        <v>568</v>
      </c>
      <c r="F320" s="520" t="s">
        <v>568</v>
      </c>
      <c r="G320" s="520" t="s">
        <v>568</v>
      </c>
      <c r="H320" s="176" t="s">
        <v>36</v>
      </c>
      <c r="I320" s="243">
        <v>150000</v>
      </c>
      <c r="J320" s="18"/>
      <c r="K320" s="7">
        <f>I320*J320</f>
        <v>0</v>
      </c>
      <c r="M320" s="574"/>
    </row>
    <row r="321" spans="1:13" ht="26.4" customHeight="1" x14ac:dyDescent="0.25">
      <c r="A321" s="163"/>
      <c r="B321" s="37" t="s">
        <v>569</v>
      </c>
      <c r="C321" s="520" t="s">
        <v>570</v>
      </c>
      <c r="D321" s="520" t="s">
        <v>570</v>
      </c>
      <c r="E321" s="520" t="s">
        <v>570</v>
      </c>
      <c r="F321" s="520" t="s">
        <v>570</v>
      </c>
      <c r="G321" s="520" t="s">
        <v>570</v>
      </c>
      <c r="H321" s="176" t="s">
        <v>36</v>
      </c>
      <c r="I321" s="243">
        <v>10000</v>
      </c>
      <c r="J321" s="18"/>
      <c r="K321" s="7">
        <f>I321*J321</f>
        <v>0</v>
      </c>
      <c r="M321" s="574"/>
    </row>
    <row r="322" spans="1:13" x14ac:dyDescent="0.25">
      <c r="A322" s="160" t="s">
        <v>571</v>
      </c>
      <c r="B322" s="168"/>
      <c r="C322" s="521" t="s">
        <v>572</v>
      </c>
      <c r="D322" s="521" t="s">
        <v>572</v>
      </c>
      <c r="E322" s="521" t="s">
        <v>572</v>
      </c>
      <c r="F322" s="521" t="s">
        <v>572</v>
      </c>
      <c r="G322" s="521" t="s">
        <v>572</v>
      </c>
      <c r="H322" s="176"/>
      <c r="I322" s="243"/>
      <c r="J322" s="26"/>
      <c r="K322" s="7"/>
      <c r="M322" s="574"/>
    </row>
    <row r="323" spans="1:13" ht="26.4" customHeight="1" x14ac:dyDescent="0.25">
      <c r="A323" s="163"/>
      <c r="B323" s="37" t="s">
        <v>573</v>
      </c>
      <c r="C323" s="520" t="s">
        <v>574</v>
      </c>
      <c r="D323" s="520" t="s">
        <v>574</v>
      </c>
      <c r="E323" s="520" t="s">
        <v>574</v>
      </c>
      <c r="F323" s="520" t="s">
        <v>574</v>
      </c>
      <c r="G323" s="520" t="s">
        <v>574</v>
      </c>
      <c r="H323" s="176"/>
      <c r="I323" s="243"/>
      <c r="J323" s="26"/>
      <c r="K323" s="7"/>
      <c r="M323" s="574"/>
    </row>
    <row r="324" spans="1:13" ht="25.2" x14ac:dyDescent="0.25">
      <c r="A324" s="163"/>
      <c r="B324" s="37" t="s">
        <v>78</v>
      </c>
      <c r="C324" s="520" t="s">
        <v>575</v>
      </c>
      <c r="D324" s="520" t="s">
        <v>575</v>
      </c>
      <c r="E324" s="520" t="s">
        <v>575</v>
      </c>
      <c r="F324" s="520" t="s">
        <v>575</v>
      </c>
      <c r="G324" s="520" t="s">
        <v>575</v>
      </c>
      <c r="H324" s="176" t="s">
        <v>576</v>
      </c>
      <c r="I324" s="243">
        <v>50000</v>
      </c>
      <c r="J324" s="18"/>
      <c r="K324" s="7">
        <f>I324*J324</f>
        <v>0</v>
      </c>
      <c r="M324" s="574"/>
    </row>
    <row r="325" spans="1:13" ht="25.2" x14ac:dyDescent="0.25">
      <c r="A325" s="163"/>
      <c r="B325" s="37" t="s">
        <v>81</v>
      </c>
      <c r="C325" s="520" t="s">
        <v>577</v>
      </c>
      <c r="D325" s="520" t="s">
        <v>577</v>
      </c>
      <c r="E325" s="520" t="s">
        <v>577</v>
      </c>
      <c r="F325" s="520" t="s">
        <v>577</v>
      </c>
      <c r="G325" s="520" t="s">
        <v>577</v>
      </c>
      <c r="H325" s="176" t="s">
        <v>576</v>
      </c>
      <c r="I325" s="243">
        <v>15000</v>
      </c>
      <c r="J325" s="18"/>
      <c r="K325" s="7">
        <f>I325*J325</f>
        <v>0</v>
      </c>
      <c r="M325" s="574"/>
    </row>
    <row r="326" spans="1:13" ht="26.4" customHeight="1" x14ac:dyDescent="0.25">
      <c r="A326" s="163"/>
      <c r="B326" s="37" t="s">
        <v>578</v>
      </c>
      <c r="C326" s="520" t="s">
        <v>579</v>
      </c>
      <c r="D326" s="520" t="s">
        <v>579</v>
      </c>
      <c r="E326" s="520" t="s">
        <v>579</v>
      </c>
      <c r="F326" s="520" t="s">
        <v>579</v>
      </c>
      <c r="G326" s="520" t="s">
        <v>579</v>
      </c>
      <c r="H326" s="176"/>
      <c r="I326" s="243"/>
      <c r="J326" s="26"/>
      <c r="K326" s="7"/>
      <c r="M326" s="574"/>
    </row>
    <row r="327" spans="1:13" ht="26.4" customHeight="1" x14ac:dyDescent="0.25">
      <c r="A327" s="163"/>
      <c r="B327" s="37" t="s">
        <v>78</v>
      </c>
      <c r="C327" s="520" t="s">
        <v>580</v>
      </c>
      <c r="D327" s="520" t="s">
        <v>580</v>
      </c>
      <c r="E327" s="520" t="s">
        <v>580</v>
      </c>
      <c r="F327" s="520" t="s">
        <v>580</v>
      </c>
      <c r="G327" s="520" t="s">
        <v>580</v>
      </c>
      <c r="H327" s="176" t="s">
        <v>576</v>
      </c>
      <c r="I327" s="243">
        <v>650000</v>
      </c>
      <c r="J327" s="18"/>
      <c r="K327" s="7">
        <f>I327*J327</f>
        <v>0</v>
      </c>
      <c r="M327" s="574"/>
    </row>
    <row r="328" spans="1:13" ht="25.2" x14ac:dyDescent="0.25">
      <c r="A328" s="163"/>
      <c r="B328" s="37" t="s">
        <v>81</v>
      </c>
      <c r="C328" s="520" t="s">
        <v>581</v>
      </c>
      <c r="D328" s="520" t="s">
        <v>581</v>
      </c>
      <c r="E328" s="520" t="s">
        <v>581</v>
      </c>
      <c r="F328" s="520" t="s">
        <v>581</v>
      </c>
      <c r="G328" s="520" t="s">
        <v>581</v>
      </c>
      <c r="H328" s="176" t="s">
        <v>576</v>
      </c>
      <c r="I328" s="243">
        <v>150000</v>
      </c>
      <c r="J328" s="18"/>
      <c r="K328" s="7">
        <f>I328*J328</f>
        <v>0</v>
      </c>
      <c r="M328" s="574"/>
    </row>
    <row r="329" spans="1:13" ht="25.2" x14ac:dyDescent="0.25">
      <c r="A329" s="163"/>
      <c r="B329" s="37" t="s">
        <v>83</v>
      </c>
      <c r="C329" s="520" t="s">
        <v>582</v>
      </c>
      <c r="D329" s="520" t="s">
        <v>582</v>
      </c>
      <c r="E329" s="520" t="s">
        <v>582</v>
      </c>
      <c r="F329" s="520" t="s">
        <v>582</v>
      </c>
      <c r="G329" s="520" t="s">
        <v>582</v>
      </c>
      <c r="H329" s="176" t="s">
        <v>576</v>
      </c>
      <c r="I329" s="243">
        <v>15000</v>
      </c>
      <c r="J329" s="18"/>
      <c r="K329" s="7">
        <f>I329*J329</f>
        <v>0</v>
      </c>
      <c r="M329" s="574"/>
    </row>
    <row r="330" spans="1:13" x14ac:dyDescent="0.25">
      <c r="A330" s="46"/>
      <c r="B330" s="45"/>
      <c r="C330" s="520"/>
      <c r="D330" s="520"/>
      <c r="E330" s="520"/>
      <c r="F330" s="520"/>
      <c r="G330" s="520"/>
      <c r="H330" s="38"/>
      <c r="I330" s="173"/>
      <c r="J330" s="166"/>
      <c r="K330" s="194"/>
    </row>
    <row r="331" spans="1:13" x14ac:dyDescent="0.25">
      <c r="A331" s="46"/>
      <c r="B331" s="45"/>
      <c r="C331" s="520"/>
      <c r="D331" s="520"/>
      <c r="E331" s="520"/>
      <c r="F331" s="520"/>
      <c r="G331" s="520"/>
      <c r="H331" s="38"/>
      <c r="I331" s="165"/>
      <c r="J331" s="166"/>
      <c r="K331" s="194"/>
    </row>
    <row r="332" spans="1:13" x14ac:dyDescent="0.25">
      <c r="A332" s="46"/>
      <c r="B332" s="45"/>
      <c r="C332" s="520"/>
      <c r="D332" s="520"/>
      <c r="E332" s="520"/>
      <c r="F332" s="520"/>
      <c r="G332" s="520"/>
      <c r="H332" s="38"/>
      <c r="I332" s="165"/>
      <c r="J332" s="166"/>
      <c r="K332" s="194"/>
    </row>
    <row r="333" spans="1:13" x14ac:dyDescent="0.25">
      <c r="A333" s="46"/>
      <c r="B333" s="45"/>
      <c r="C333" s="520"/>
      <c r="D333" s="520"/>
      <c r="E333" s="520"/>
      <c r="F333" s="520"/>
      <c r="G333" s="520"/>
      <c r="H333" s="38"/>
      <c r="I333" s="165"/>
      <c r="J333" s="166"/>
      <c r="K333" s="194"/>
    </row>
    <row r="334" spans="1:13" x14ac:dyDescent="0.25">
      <c r="A334" s="522" t="s">
        <v>583</v>
      </c>
      <c r="B334" s="522"/>
      <c r="C334" s="522" t="s">
        <v>117</v>
      </c>
      <c r="D334" s="522"/>
      <c r="E334" s="522"/>
      <c r="F334" s="522"/>
      <c r="G334" s="522"/>
      <c r="H334" s="116"/>
      <c r="I334" s="116"/>
      <c r="J334" s="116"/>
      <c r="K334" s="42">
        <f>SUM(K319:K333)</f>
        <v>0</v>
      </c>
    </row>
    <row r="335" spans="1:13" x14ac:dyDescent="0.25">
      <c r="A335" s="526" t="s">
        <v>584</v>
      </c>
      <c r="B335" s="526"/>
      <c r="C335" s="526"/>
      <c r="D335" s="526"/>
      <c r="E335" s="526"/>
      <c r="F335" s="526"/>
      <c r="G335" s="526"/>
      <c r="H335" s="526"/>
      <c r="I335" s="526"/>
      <c r="J335" s="526"/>
      <c r="K335" s="526"/>
    </row>
    <row r="336" spans="1:13" x14ac:dyDescent="0.25">
      <c r="A336" s="526"/>
      <c r="B336" s="526"/>
      <c r="C336" s="526"/>
      <c r="D336" s="526"/>
      <c r="E336" s="526"/>
      <c r="F336" s="526"/>
      <c r="G336" s="526"/>
      <c r="H336" s="526"/>
      <c r="I336" s="526"/>
      <c r="J336" s="526"/>
      <c r="K336" s="526"/>
    </row>
    <row r="337" spans="1:11" x14ac:dyDescent="0.25">
      <c r="A337" s="198"/>
      <c r="B337" s="158"/>
      <c r="C337" s="533"/>
      <c r="D337" s="533"/>
      <c r="E337" s="533"/>
      <c r="F337" s="533"/>
      <c r="G337" s="533"/>
      <c r="H337" s="158"/>
      <c r="I337" s="170"/>
      <c r="J337" s="171"/>
      <c r="K337" s="172"/>
    </row>
    <row r="338" spans="1:11" ht="26.4" customHeight="1" x14ac:dyDescent="0.25">
      <c r="A338" s="199" t="s">
        <v>585</v>
      </c>
      <c r="B338" s="168"/>
      <c r="C338" s="521" t="s">
        <v>586</v>
      </c>
      <c r="D338" s="521" t="s">
        <v>586</v>
      </c>
      <c r="E338" s="521" t="s">
        <v>586</v>
      </c>
      <c r="F338" s="521" t="s">
        <v>586</v>
      </c>
      <c r="G338" s="521" t="s">
        <v>586</v>
      </c>
      <c r="H338" s="37"/>
      <c r="I338" s="39"/>
      <c r="J338" s="40"/>
      <c r="K338" s="8"/>
    </row>
    <row r="339" spans="1:11" x14ac:dyDescent="0.25">
      <c r="A339" s="200"/>
      <c r="B339" s="37" t="s">
        <v>587</v>
      </c>
      <c r="C339" s="520" t="s">
        <v>588</v>
      </c>
      <c r="D339" s="520" t="s">
        <v>588</v>
      </c>
      <c r="E339" s="520" t="s">
        <v>588</v>
      </c>
      <c r="F339" s="520" t="s">
        <v>588</v>
      </c>
      <c r="G339" s="520" t="s">
        <v>588</v>
      </c>
      <c r="H339" s="37" t="s">
        <v>21</v>
      </c>
      <c r="I339" s="39" t="s">
        <v>308</v>
      </c>
      <c r="J339" s="40" t="s">
        <v>309</v>
      </c>
      <c r="K339" s="107"/>
    </row>
    <row r="340" spans="1:11" x14ac:dyDescent="0.25">
      <c r="A340" s="200"/>
      <c r="B340" s="37" t="s">
        <v>589</v>
      </c>
      <c r="C340" s="520" t="s">
        <v>590</v>
      </c>
      <c r="D340" s="520" t="s">
        <v>590</v>
      </c>
      <c r="E340" s="520" t="s">
        <v>590</v>
      </c>
      <c r="F340" s="520" t="s">
        <v>590</v>
      </c>
      <c r="G340" s="520" t="s">
        <v>590</v>
      </c>
      <c r="H340" s="37" t="s">
        <v>113</v>
      </c>
      <c r="I340" s="39" t="s">
        <v>136</v>
      </c>
      <c r="J340" s="40" t="s">
        <v>137</v>
      </c>
      <c r="K340" s="7">
        <v>5000000</v>
      </c>
    </row>
    <row r="341" spans="1:11" x14ac:dyDescent="0.25">
      <c r="A341" s="200"/>
      <c r="B341" s="37" t="s">
        <v>591</v>
      </c>
      <c r="C341" s="520" t="s">
        <v>592</v>
      </c>
      <c r="D341" s="520" t="s">
        <v>592</v>
      </c>
      <c r="E341" s="520" t="s">
        <v>592</v>
      </c>
      <c r="F341" s="520" t="s">
        <v>592</v>
      </c>
      <c r="G341" s="520" t="s">
        <v>592</v>
      </c>
      <c r="H341" s="37" t="s">
        <v>55</v>
      </c>
      <c r="I341" s="166">
        <f>K340</f>
        <v>5000000</v>
      </c>
      <c r="J341" s="20"/>
      <c r="K341" s="7">
        <f>J341*I341</f>
        <v>0</v>
      </c>
    </row>
    <row r="342" spans="1:11" ht="13.2" customHeight="1" x14ac:dyDescent="0.25">
      <c r="A342" s="200"/>
      <c r="B342" s="37" t="s">
        <v>593</v>
      </c>
      <c r="C342" s="520" t="s">
        <v>594</v>
      </c>
      <c r="D342" s="520" t="s">
        <v>594</v>
      </c>
      <c r="E342" s="520" t="s">
        <v>594</v>
      </c>
      <c r="F342" s="520" t="s">
        <v>594</v>
      </c>
      <c r="G342" s="520" t="s">
        <v>594</v>
      </c>
      <c r="H342" s="37" t="s">
        <v>52</v>
      </c>
      <c r="I342" s="39" t="s">
        <v>66</v>
      </c>
      <c r="J342" s="40" t="s">
        <v>67</v>
      </c>
      <c r="K342" s="7">
        <v>2000000</v>
      </c>
    </row>
    <row r="343" spans="1:11" x14ac:dyDescent="0.25">
      <c r="A343" s="199" t="s">
        <v>595</v>
      </c>
      <c r="B343" s="168"/>
      <c r="C343" s="521" t="s">
        <v>596</v>
      </c>
      <c r="D343" s="521" t="s">
        <v>597</v>
      </c>
      <c r="E343" s="521" t="s">
        <v>597</v>
      </c>
      <c r="F343" s="521" t="s">
        <v>597</v>
      </c>
      <c r="G343" s="521" t="s">
        <v>597</v>
      </c>
      <c r="H343" s="37"/>
      <c r="I343" s="39"/>
      <c r="J343" s="40"/>
      <c r="K343" s="7"/>
    </row>
    <row r="344" spans="1:11" ht="26.4" customHeight="1" x14ac:dyDescent="0.25">
      <c r="A344" s="200"/>
      <c r="B344" s="37" t="s">
        <v>598</v>
      </c>
      <c r="C344" s="520" t="s">
        <v>599</v>
      </c>
      <c r="D344" s="520" t="s">
        <v>600</v>
      </c>
      <c r="E344" s="520" t="s">
        <v>600</v>
      </c>
      <c r="F344" s="520" t="s">
        <v>600</v>
      </c>
      <c r="G344" s="520" t="s">
        <v>600</v>
      </c>
      <c r="H344" s="37" t="s">
        <v>113</v>
      </c>
      <c r="I344" s="39" t="s">
        <v>136</v>
      </c>
      <c r="J344" s="40" t="s">
        <v>137</v>
      </c>
      <c r="K344" s="7">
        <v>100000</v>
      </c>
    </row>
    <row r="345" spans="1:11" x14ac:dyDescent="0.25">
      <c r="A345" s="200"/>
      <c r="B345" s="37" t="s">
        <v>601</v>
      </c>
      <c r="C345" s="520" t="s">
        <v>602</v>
      </c>
      <c r="D345" s="520" t="s">
        <v>602</v>
      </c>
      <c r="E345" s="520" t="s">
        <v>602</v>
      </c>
      <c r="F345" s="520" t="s">
        <v>602</v>
      </c>
      <c r="G345" s="520" t="s">
        <v>602</v>
      </c>
      <c r="H345" s="37" t="s">
        <v>55</v>
      </c>
      <c r="I345" s="166">
        <f>K344</f>
        <v>100000</v>
      </c>
      <c r="J345" s="20"/>
      <c r="K345" s="7">
        <f>J345*I345</f>
        <v>0</v>
      </c>
    </row>
    <row r="346" spans="1:11" x14ac:dyDescent="0.25">
      <c r="A346" s="200"/>
      <c r="B346" s="37" t="s">
        <v>603</v>
      </c>
      <c r="C346" s="520" t="s">
        <v>604</v>
      </c>
      <c r="D346" s="520" t="s">
        <v>604</v>
      </c>
      <c r="E346" s="520" t="s">
        <v>604</v>
      </c>
      <c r="F346" s="520" t="s">
        <v>604</v>
      </c>
      <c r="G346" s="520" t="s">
        <v>604</v>
      </c>
      <c r="H346" s="37" t="s">
        <v>113</v>
      </c>
      <c r="I346" s="39" t="s">
        <v>136</v>
      </c>
      <c r="J346" s="40" t="s">
        <v>137</v>
      </c>
      <c r="K346" s="7">
        <v>100000</v>
      </c>
    </row>
    <row r="347" spans="1:11" x14ac:dyDescent="0.25">
      <c r="A347" s="200"/>
      <c r="B347" s="37" t="s">
        <v>605</v>
      </c>
      <c r="C347" s="520" t="s">
        <v>606</v>
      </c>
      <c r="D347" s="520" t="s">
        <v>606</v>
      </c>
      <c r="E347" s="520" t="s">
        <v>606</v>
      </c>
      <c r="F347" s="520" t="s">
        <v>606</v>
      </c>
      <c r="G347" s="520" t="s">
        <v>606</v>
      </c>
      <c r="H347" s="37" t="s">
        <v>55</v>
      </c>
      <c r="I347" s="166">
        <f>K346</f>
        <v>100000</v>
      </c>
      <c r="J347" s="20"/>
      <c r="K347" s="7">
        <f>J347*I347</f>
        <v>0</v>
      </c>
    </row>
    <row r="348" spans="1:11" ht="13.2" customHeight="1" x14ac:dyDescent="0.25">
      <c r="A348" s="200"/>
      <c r="B348" s="37" t="s">
        <v>607</v>
      </c>
      <c r="C348" s="520" t="s">
        <v>608</v>
      </c>
      <c r="D348" s="520" t="s">
        <v>609</v>
      </c>
      <c r="E348" s="520" t="s">
        <v>609</v>
      </c>
      <c r="F348" s="520" t="s">
        <v>609</v>
      </c>
      <c r="G348" s="520" t="s">
        <v>609</v>
      </c>
      <c r="H348" s="37" t="s">
        <v>36</v>
      </c>
      <c r="I348" s="39">
        <v>1500</v>
      </c>
      <c r="J348" s="18"/>
      <c r="K348" s="7">
        <f>I348*J348</f>
        <v>0</v>
      </c>
    </row>
    <row r="349" spans="1:11" x14ac:dyDescent="0.25">
      <c r="A349" s="199" t="s">
        <v>610</v>
      </c>
      <c r="B349" s="168"/>
      <c r="C349" s="521" t="s">
        <v>611</v>
      </c>
      <c r="D349" s="521" t="s">
        <v>611</v>
      </c>
      <c r="E349" s="521" t="s">
        <v>611</v>
      </c>
      <c r="F349" s="521" t="s">
        <v>611</v>
      </c>
      <c r="G349" s="521" t="s">
        <v>611</v>
      </c>
      <c r="H349" s="37" t="s">
        <v>21</v>
      </c>
      <c r="I349" s="39" t="s">
        <v>308</v>
      </c>
      <c r="J349" s="40" t="s">
        <v>309</v>
      </c>
      <c r="K349" s="107"/>
    </row>
    <row r="350" spans="1:11" x14ac:dyDescent="0.25">
      <c r="A350" s="199" t="s">
        <v>612</v>
      </c>
      <c r="B350" s="168"/>
      <c r="C350" s="521" t="s">
        <v>613</v>
      </c>
      <c r="D350" s="521" t="s">
        <v>613</v>
      </c>
      <c r="E350" s="521" t="s">
        <v>613</v>
      </c>
      <c r="F350" s="521" t="s">
        <v>613</v>
      </c>
      <c r="G350" s="521" t="s">
        <v>613</v>
      </c>
      <c r="H350" s="37"/>
      <c r="I350" s="39"/>
      <c r="J350" s="40"/>
      <c r="K350" s="7"/>
    </row>
    <row r="351" spans="1:11" x14ac:dyDescent="0.25">
      <c r="A351" s="200"/>
      <c r="B351" s="37" t="s">
        <v>614</v>
      </c>
      <c r="C351" s="520" t="s">
        <v>615</v>
      </c>
      <c r="D351" s="520" t="s">
        <v>615</v>
      </c>
      <c r="E351" s="520" t="s">
        <v>615</v>
      </c>
      <c r="F351" s="520" t="s">
        <v>615</v>
      </c>
      <c r="G351" s="520" t="s">
        <v>615</v>
      </c>
      <c r="H351" s="37" t="s">
        <v>113</v>
      </c>
      <c r="I351" s="39" t="s">
        <v>136</v>
      </c>
      <c r="J351" s="40" t="s">
        <v>137</v>
      </c>
      <c r="K351" s="7">
        <v>20000</v>
      </c>
    </row>
    <row r="352" spans="1:11" x14ac:dyDescent="0.25">
      <c r="A352" s="200"/>
      <c r="B352" s="37" t="s">
        <v>616</v>
      </c>
      <c r="C352" s="520" t="s">
        <v>617</v>
      </c>
      <c r="D352" s="520" t="s">
        <v>617</v>
      </c>
      <c r="E352" s="520" t="s">
        <v>617</v>
      </c>
      <c r="F352" s="520" t="s">
        <v>617</v>
      </c>
      <c r="G352" s="520" t="s">
        <v>617</v>
      </c>
      <c r="H352" s="37" t="s">
        <v>55</v>
      </c>
      <c r="I352" s="166">
        <f>K351</f>
        <v>20000</v>
      </c>
      <c r="J352" s="20"/>
      <c r="K352" s="7">
        <f>J352*I352</f>
        <v>0</v>
      </c>
    </row>
    <row r="353" spans="1:13" x14ac:dyDescent="0.25">
      <c r="A353" s="199" t="s">
        <v>618</v>
      </c>
      <c r="B353" s="168"/>
      <c r="C353" s="521" t="s">
        <v>619</v>
      </c>
      <c r="D353" s="521" t="s">
        <v>619</v>
      </c>
      <c r="E353" s="521" t="s">
        <v>619</v>
      </c>
      <c r="F353" s="521" t="s">
        <v>619</v>
      </c>
      <c r="G353" s="521" t="s">
        <v>619</v>
      </c>
      <c r="H353" s="37" t="s">
        <v>21</v>
      </c>
      <c r="I353" s="39" t="s">
        <v>308</v>
      </c>
      <c r="J353" s="40" t="s">
        <v>309</v>
      </c>
      <c r="K353" s="107"/>
    </row>
    <row r="354" spans="1:13" x14ac:dyDescent="0.25">
      <c r="A354" s="199" t="s">
        <v>620</v>
      </c>
      <c r="B354" s="168"/>
      <c r="C354" s="521" t="s">
        <v>621</v>
      </c>
      <c r="D354" s="521" t="s">
        <v>621</v>
      </c>
      <c r="E354" s="521" t="s">
        <v>621</v>
      </c>
      <c r="F354" s="521" t="s">
        <v>621</v>
      </c>
      <c r="G354" s="521" t="s">
        <v>621</v>
      </c>
      <c r="H354" s="37"/>
      <c r="I354" s="39"/>
      <c r="J354" s="40"/>
      <c r="K354" s="7"/>
    </row>
    <row r="355" spans="1:13" x14ac:dyDescent="0.25">
      <c r="A355" s="200"/>
      <c r="B355" s="37" t="s">
        <v>622</v>
      </c>
      <c r="C355" s="520" t="s">
        <v>623</v>
      </c>
      <c r="D355" s="520" t="s">
        <v>623</v>
      </c>
      <c r="E355" s="520" t="s">
        <v>623</v>
      </c>
      <c r="F355" s="520" t="s">
        <v>623</v>
      </c>
      <c r="G355" s="520" t="s">
        <v>623</v>
      </c>
      <c r="H355" s="37"/>
      <c r="I355" s="39"/>
      <c r="J355" s="40"/>
      <c r="K355" s="7"/>
    </row>
    <row r="356" spans="1:13" ht="13.8" x14ac:dyDescent="0.25">
      <c r="A356" s="200"/>
      <c r="B356" s="37" t="s">
        <v>78</v>
      </c>
      <c r="C356" s="520" t="s">
        <v>624</v>
      </c>
      <c r="D356" s="520" t="s">
        <v>624</v>
      </c>
      <c r="E356" s="520" t="s">
        <v>624</v>
      </c>
      <c r="F356" s="520" t="s">
        <v>624</v>
      </c>
      <c r="G356" s="520" t="s">
        <v>624</v>
      </c>
      <c r="H356" s="37" t="s">
        <v>36</v>
      </c>
      <c r="I356" s="39">
        <v>3000</v>
      </c>
      <c r="J356" s="18"/>
      <c r="K356" s="7">
        <f>I356*J356</f>
        <v>0</v>
      </c>
      <c r="M356" s="574"/>
    </row>
    <row r="357" spans="1:13" ht="13.8" x14ac:dyDescent="0.25">
      <c r="A357" s="200"/>
      <c r="B357" s="37" t="s">
        <v>81</v>
      </c>
      <c r="C357" s="520" t="s">
        <v>625</v>
      </c>
      <c r="D357" s="520" t="s">
        <v>625</v>
      </c>
      <c r="E357" s="520" t="s">
        <v>625</v>
      </c>
      <c r="F357" s="520" t="s">
        <v>625</v>
      </c>
      <c r="G357" s="520" t="s">
        <v>625</v>
      </c>
      <c r="H357" s="37" t="s">
        <v>36</v>
      </c>
      <c r="I357" s="39">
        <v>2000</v>
      </c>
      <c r="J357" s="18"/>
      <c r="K357" s="7">
        <f>I357*J357</f>
        <v>0</v>
      </c>
      <c r="M357" s="574"/>
    </row>
    <row r="358" spans="1:13" x14ac:dyDescent="0.25">
      <c r="A358" s="200"/>
      <c r="B358" s="37" t="s">
        <v>626</v>
      </c>
      <c r="C358" s="520" t="s">
        <v>627</v>
      </c>
      <c r="D358" s="520" t="s">
        <v>627</v>
      </c>
      <c r="E358" s="520" t="s">
        <v>627</v>
      </c>
      <c r="F358" s="520" t="s">
        <v>627</v>
      </c>
      <c r="G358" s="520" t="s">
        <v>627</v>
      </c>
      <c r="H358" s="37"/>
      <c r="I358" s="39"/>
      <c r="J358" s="40"/>
      <c r="K358" s="7"/>
      <c r="M358" s="574"/>
    </row>
    <row r="359" spans="1:13" ht="13.8" x14ac:dyDescent="0.25">
      <c r="A359" s="200"/>
      <c r="B359" s="37" t="s">
        <v>78</v>
      </c>
      <c r="C359" s="520" t="s">
        <v>624</v>
      </c>
      <c r="D359" s="520" t="s">
        <v>624</v>
      </c>
      <c r="E359" s="520" t="s">
        <v>624</v>
      </c>
      <c r="F359" s="520" t="s">
        <v>624</v>
      </c>
      <c r="G359" s="520" t="s">
        <v>624</v>
      </c>
      <c r="H359" s="37" t="s">
        <v>36</v>
      </c>
      <c r="I359" s="39">
        <v>1000</v>
      </c>
      <c r="J359" s="18"/>
      <c r="K359" s="7">
        <f>I359*J359</f>
        <v>0</v>
      </c>
      <c r="M359" s="574"/>
    </row>
    <row r="360" spans="1:13" ht="13.8" x14ac:dyDescent="0.25">
      <c r="A360" s="200"/>
      <c r="B360" s="37" t="s">
        <v>81</v>
      </c>
      <c r="C360" s="520" t="s">
        <v>625</v>
      </c>
      <c r="D360" s="520" t="s">
        <v>625</v>
      </c>
      <c r="E360" s="520" t="s">
        <v>625</v>
      </c>
      <c r="F360" s="520" t="s">
        <v>625</v>
      </c>
      <c r="G360" s="520" t="s">
        <v>625</v>
      </c>
      <c r="H360" s="37" t="s">
        <v>36</v>
      </c>
      <c r="I360" s="39">
        <v>500</v>
      </c>
      <c r="J360" s="18"/>
      <c r="K360" s="7">
        <f>I360*J360</f>
        <v>0</v>
      </c>
      <c r="M360" s="574"/>
    </row>
    <row r="361" spans="1:13" ht="13.2" customHeight="1" x14ac:dyDescent="0.25">
      <c r="A361" s="199" t="s">
        <v>628</v>
      </c>
      <c r="B361" s="168"/>
      <c r="C361" s="521" t="s">
        <v>629</v>
      </c>
      <c r="D361" s="521" t="s">
        <v>629</v>
      </c>
      <c r="E361" s="521" t="s">
        <v>629</v>
      </c>
      <c r="F361" s="521" t="s">
        <v>629</v>
      </c>
      <c r="G361" s="521" t="s">
        <v>629</v>
      </c>
      <c r="H361" s="37"/>
      <c r="I361" s="39"/>
      <c r="J361" s="40"/>
      <c r="K361" s="7"/>
      <c r="M361" s="574"/>
    </row>
    <row r="362" spans="1:13" ht="13.8" x14ac:dyDescent="0.25">
      <c r="A362" s="200"/>
      <c r="B362" s="37" t="s">
        <v>630</v>
      </c>
      <c r="C362" s="520" t="s">
        <v>631</v>
      </c>
      <c r="D362" s="520" t="s">
        <v>631</v>
      </c>
      <c r="E362" s="520" t="s">
        <v>631</v>
      </c>
      <c r="F362" s="520" t="s">
        <v>631</v>
      </c>
      <c r="G362" s="520" t="s">
        <v>631</v>
      </c>
      <c r="H362" s="37" t="s">
        <v>36</v>
      </c>
      <c r="I362" s="39">
        <v>1000</v>
      </c>
      <c r="J362" s="18"/>
      <c r="K362" s="7">
        <f>I362*J362</f>
        <v>0</v>
      </c>
      <c r="M362" s="574"/>
    </row>
    <row r="363" spans="1:13" ht="26.4" customHeight="1" x14ac:dyDescent="0.25">
      <c r="A363" s="199" t="s">
        <v>632</v>
      </c>
      <c r="B363" s="168"/>
      <c r="C363" s="521" t="s">
        <v>633</v>
      </c>
      <c r="D363" s="521"/>
      <c r="E363" s="521"/>
      <c r="F363" s="521"/>
      <c r="G363" s="521"/>
      <c r="H363" s="152"/>
      <c r="I363" s="39"/>
      <c r="J363" s="39"/>
      <c r="K363" s="7"/>
      <c r="M363" s="574"/>
    </row>
    <row r="364" spans="1:13" ht="13.5" customHeight="1" x14ac:dyDescent="0.25">
      <c r="A364" s="200"/>
      <c r="B364" s="37" t="s">
        <v>634</v>
      </c>
      <c r="C364" s="520" t="s">
        <v>635</v>
      </c>
      <c r="D364" s="520" t="s">
        <v>352</v>
      </c>
      <c r="E364" s="520"/>
      <c r="F364" s="520"/>
      <c r="G364" s="520">
        <f>E364*F364</f>
        <v>0</v>
      </c>
      <c r="H364" s="152" t="s">
        <v>36</v>
      </c>
      <c r="I364" s="39">
        <v>25</v>
      </c>
      <c r="J364" s="18"/>
      <c r="K364" s="7">
        <f>I364*J364</f>
        <v>0</v>
      </c>
      <c r="M364" s="574"/>
    </row>
    <row r="365" spans="1:13" x14ac:dyDescent="0.25">
      <c r="A365" s="46"/>
      <c r="B365" s="45"/>
      <c r="C365" s="520"/>
      <c r="D365" s="520"/>
      <c r="E365" s="520"/>
      <c r="F365" s="520"/>
      <c r="G365" s="520"/>
      <c r="H365" s="38"/>
      <c r="I365" s="173"/>
      <c r="J365" s="166"/>
      <c r="K365" s="194"/>
    </row>
    <row r="366" spans="1:13" x14ac:dyDescent="0.25">
      <c r="A366" s="46"/>
      <c r="B366" s="45"/>
      <c r="C366" s="520"/>
      <c r="D366" s="520"/>
      <c r="E366" s="520"/>
      <c r="F366" s="520"/>
      <c r="G366" s="520"/>
      <c r="H366" s="38"/>
      <c r="I366" s="165"/>
      <c r="J366" s="166"/>
      <c r="K366" s="194"/>
    </row>
    <row r="367" spans="1:13" x14ac:dyDescent="0.25">
      <c r="A367" s="522" t="s">
        <v>636</v>
      </c>
      <c r="B367" s="522"/>
      <c r="C367" s="522" t="s">
        <v>117</v>
      </c>
      <c r="D367" s="522"/>
      <c r="E367" s="522"/>
      <c r="F367" s="522"/>
      <c r="G367" s="522"/>
      <c r="H367" s="116"/>
      <c r="I367" s="116"/>
      <c r="J367" s="116"/>
      <c r="K367" s="42">
        <f>SUM(K338:K366)</f>
        <v>7220000</v>
      </c>
    </row>
    <row r="368" spans="1:13" ht="12.75" customHeight="1" x14ac:dyDescent="0.25">
      <c r="A368" s="523" t="s">
        <v>637</v>
      </c>
      <c r="B368" s="523"/>
      <c r="C368" s="523"/>
      <c r="D368" s="523"/>
      <c r="E368" s="523"/>
      <c r="F368" s="523"/>
      <c r="G368" s="523"/>
      <c r="H368" s="523"/>
      <c r="I368" s="523"/>
      <c r="J368" s="523"/>
      <c r="K368" s="524"/>
    </row>
    <row r="369" spans="1:16" x14ac:dyDescent="0.25">
      <c r="A369" s="525"/>
      <c r="B369" s="525"/>
      <c r="C369" s="525"/>
      <c r="D369" s="525"/>
      <c r="E369" s="525"/>
      <c r="F369" s="525"/>
      <c r="G369" s="525"/>
      <c r="H369" s="525"/>
      <c r="I369" s="525"/>
      <c r="J369" s="525"/>
      <c r="K369" s="526"/>
    </row>
    <row r="370" spans="1:16" x14ac:dyDescent="0.25">
      <c r="A370" s="198"/>
      <c r="B370" s="158"/>
      <c r="C370" s="533"/>
      <c r="D370" s="533"/>
      <c r="E370" s="533"/>
      <c r="F370" s="533"/>
      <c r="G370" s="533"/>
      <c r="H370" s="201"/>
      <c r="I370" s="170"/>
      <c r="J370" s="170"/>
      <c r="K370" s="17"/>
    </row>
    <row r="371" spans="1:16" ht="12.75" customHeight="1" x14ac:dyDescent="0.25">
      <c r="A371" s="199" t="s">
        <v>638</v>
      </c>
      <c r="B371" s="168"/>
      <c r="C371" s="521" t="s">
        <v>639</v>
      </c>
      <c r="D371" s="521" t="s">
        <v>639</v>
      </c>
      <c r="E371" s="521" t="s">
        <v>639</v>
      </c>
      <c r="F371" s="521" t="s">
        <v>639</v>
      </c>
      <c r="G371" s="521" t="s">
        <v>639</v>
      </c>
      <c r="H371" s="152"/>
      <c r="I371" s="39"/>
      <c r="J371" s="39"/>
      <c r="K371" s="28"/>
    </row>
    <row r="372" spans="1:16" ht="12.75" customHeight="1" x14ac:dyDescent="0.25">
      <c r="A372" s="200"/>
      <c r="B372" s="37" t="s">
        <v>640</v>
      </c>
      <c r="C372" s="520" t="s">
        <v>641</v>
      </c>
      <c r="D372" s="520" t="s">
        <v>642</v>
      </c>
      <c r="E372" s="520" t="s">
        <v>642</v>
      </c>
      <c r="F372" s="520" t="s">
        <v>642</v>
      </c>
      <c r="G372" s="520" t="s">
        <v>642</v>
      </c>
      <c r="H372" s="152"/>
      <c r="I372" s="39"/>
      <c r="J372" s="39"/>
      <c r="K372" s="28"/>
      <c r="P372" s="574"/>
    </row>
    <row r="373" spans="1:16" ht="12.75" customHeight="1" x14ac:dyDescent="0.25">
      <c r="A373" s="200"/>
      <c r="B373" s="37" t="s">
        <v>78</v>
      </c>
      <c r="C373" s="520" t="s">
        <v>643</v>
      </c>
      <c r="D373" s="520" t="s">
        <v>642</v>
      </c>
      <c r="E373" s="520" t="s">
        <v>642</v>
      </c>
      <c r="F373" s="520" t="s">
        <v>642</v>
      </c>
      <c r="G373" s="520" t="s">
        <v>642</v>
      </c>
      <c r="H373" s="152" t="s">
        <v>44</v>
      </c>
      <c r="I373" s="243">
        <v>2500</v>
      </c>
      <c r="J373" s="18"/>
      <c r="K373" s="7">
        <f>I373*J373</f>
        <v>0</v>
      </c>
      <c r="P373" s="574"/>
    </row>
    <row r="374" spans="1:16" ht="12.75" customHeight="1" x14ac:dyDescent="0.25">
      <c r="A374" s="200"/>
      <c r="B374" s="37" t="s">
        <v>81</v>
      </c>
      <c r="C374" s="520" t="s">
        <v>644</v>
      </c>
      <c r="D374" s="520" t="s">
        <v>645</v>
      </c>
      <c r="E374" s="520" t="s">
        <v>645</v>
      </c>
      <c r="F374" s="520" t="s">
        <v>645</v>
      </c>
      <c r="G374" s="520" t="s">
        <v>645</v>
      </c>
      <c r="H374" s="152" t="s">
        <v>44</v>
      </c>
      <c r="I374" s="243">
        <v>2500</v>
      </c>
      <c r="J374" s="18"/>
      <c r="K374" s="7">
        <f>I374*J374</f>
        <v>0</v>
      </c>
      <c r="P374" s="574"/>
    </row>
    <row r="375" spans="1:16" ht="26.4" customHeight="1" x14ac:dyDescent="0.25">
      <c r="A375" s="199" t="s">
        <v>646</v>
      </c>
      <c r="B375" s="168"/>
      <c r="C375" s="521" t="s">
        <v>647</v>
      </c>
      <c r="D375" s="521" t="s">
        <v>647</v>
      </c>
      <c r="E375" s="521" t="s">
        <v>647</v>
      </c>
      <c r="F375" s="521" t="s">
        <v>647</v>
      </c>
      <c r="G375" s="521" t="s">
        <v>647</v>
      </c>
      <c r="H375" s="152"/>
      <c r="I375" s="243"/>
      <c r="J375" s="39"/>
      <c r="K375" s="7"/>
      <c r="P375" s="574"/>
    </row>
    <row r="376" spans="1:16" ht="13.5" customHeight="1" x14ac:dyDescent="0.25">
      <c r="A376" s="200"/>
      <c r="B376" s="37" t="s">
        <v>648</v>
      </c>
      <c r="C376" s="520" t="s">
        <v>649</v>
      </c>
      <c r="D376" s="520" t="s">
        <v>649</v>
      </c>
      <c r="E376" s="520" t="s">
        <v>649</v>
      </c>
      <c r="F376" s="520" t="s">
        <v>649</v>
      </c>
      <c r="G376" s="520" t="s">
        <v>649</v>
      </c>
      <c r="H376" s="152" t="s">
        <v>36</v>
      </c>
      <c r="I376" s="243">
        <v>700</v>
      </c>
      <c r="J376" s="18"/>
      <c r="K376" s="7">
        <f>I376*J376</f>
        <v>0</v>
      </c>
      <c r="P376" s="574"/>
    </row>
    <row r="377" spans="1:16" ht="12.75" customHeight="1" x14ac:dyDescent="0.25">
      <c r="A377" s="199" t="s">
        <v>650</v>
      </c>
      <c r="B377" s="168"/>
      <c r="C377" s="521" t="s">
        <v>651</v>
      </c>
      <c r="D377" s="521" t="s">
        <v>651</v>
      </c>
      <c r="E377" s="521" t="s">
        <v>651</v>
      </c>
      <c r="F377" s="521" t="s">
        <v>651</v>
      </c>
      <c r="G377" s="521" t="s">
        <v>651</v>
      </c>
      <c r="H377" s="152"/>
      <c r="I377" s="243"/>
      <c r="J377" s="39"/>
      <c r="K377" s="7"/>
      <c r="P377" s="574"/>
    </row>
    <row r="378" spans="1:16" ht="13.5" customHeight="1" x14ac:dyDescent="0.25">
      <c r="A378" s="200"/>
      <c r="B378" s="37" t="s">
        <v>652</v>
      </c>
      <c r="C378" s="520" t="s">
        <v>653</v>
      </c>
      <c r="D378" s="520" t="s">
        <v>654</v>
      </c>
      <c r="E378" s="520" t="s">
        <v>654</v>
      </c>
      <c r="F378" s="520" t="s">
        <v>654</v>
      </c>
      <c r="G378" s="520" t="s">
        <v>654</v>
      </c>
      <c r="H378" s="152" t="s">
        <v>36</v>
      </c>
      <c r="I378" s="243">
        <v>35</v>
      </c>
      <c r="J378" s="18"/>
      <c r="K378" s="7">
        <f>I378*J378</f>
        <v>0</v>
      </c>
      <c r="P378" s="574"/>
    </row>
    <row r="379" spans="1:16" ht="13.5" customHeight="1" x14ac:dyDescent="0.25">
      <c r="A379" s="200"/>
      <c r="B379" s="37" t="s">
        <v>655</v>
      </c>
      <c r="C379" s="520" t="s">
        <v>656</v>
      </c>
      <c r="D379" s="520" t="s">
        <v>657</v>
      </c>
      <c r="E379" s="520" t="s">
        <v>657</v>
      </c>
      <c r="F379" s="520" t="s">
        <v>657</v>
      </c>
      <c r="G379" s="520" t="s">
        <v>657</v>
      </c>
      <c r="H379" s="152" t="s">
        <v>36</v>
      </c>
      <c r="I379" s="243">
        <v>70</v>
      </c>
      <c r="J379" s="18"/>
      <c r="K379" s="7">
        <f>I379*J379</f>
        <v>0</v>
      </c>
      <c r="P379" s="574"/>
    </row>
    <row r="380" spans="1:16" ht="26.25" customHeight="1" x14ac:dyDescent="0.25">
      <c r="A380" s="199" t="s">
        <v>658</v>
      </c>
      <c r="B380" s="37"/>
      <c r="C380" s="521" t="s">
        <v>659</v>
      </c>
      <c r="D380" s="521" t="s">
        <v>659</v>
      </c>
      <c r="E380" s="521" t="s">
        <v>659</v>
      </c>
      <c r="F380" s="521" t="s">
        <v>659</v>
      </c>
      <c r="G380" s="521" t="s">
        <v>659</v>
      </c>
      <c r="H380" s="152"/>
      <c r="I380" s="243"/>
      <c r="J380" s="39"/>
      <c r="K380" s="7"/>
      <c r="P380" s="574"/>
    </row>
    <row r="381" spans="1:16" ht="26.4" customHeight="1" x14ac:dyDescent="0.25">
      <c r="A381" s="200"/>
      <c r="B381" s="37" t="s">
        <v>660</v>
      </c>
      <c r="C381" s="520" t="s">
        <v>661</v>
      </c>
      <c r="D381" s="520" t="s">
        <v>662</v>
      </c>
      <c r="E381" s="520" t="s">
        <v>662</v>
      </c>
      <c r="F381" s="520" t="s">
        <v>662</v>
      </c>
      <c r="G381" s="520" t="s">
        <v>662</v>
      </c>
      <c r="H381" s="152" t="s">
        <v>159</v>
      </c>
      <c r="I381" s="243">
        <v>240</v>
      </c>
      <c r="J381" s="18"/>
      <c r="K381" s="7">
        <f>I381*J381</f>
        <v>0</v>
      </c>
      <c r="M381" s="47"/>
      <c r="O381" s="202"/>
      <c r="P381" s="574"/>
    </row>
    <row r="382" spans="1:16" ht="26.4" customHeight="1" x14ac:dyDescent="0.25">
      <c r="A382" s="200"/>
      <c r="B382" s="37" t="s">
        <v>663</v>
      </c>
      <c r="C382" s="520" t="s">
        <v>664</v>
      </c>
      <c r="D382" s="520" t="s">
        <v>665</v>
      </c>
      <c r="E382" s="520" t="s">
        <v>665</v>
      </c>
      <c r="F382" s="520" t="s">
        <v>665</v>
      </c>
      <c r="G382" s="520" t="s">
        <v>665</v>
      </c>
      <c r="H382" s="152" t="s">
        <v>44</v>
      </c>
      <c r="I382" s="243">
        <v>5500</v>
      </c>
      <c r="J382" s="18"/>
      <c r="K382" s="7">
        <f>I382*J382</f>
        <v>0</v>
      </c>
      <c r="P382" s="574"/>
    </row>
    <row r="383" spans="1:16" ht="26.4" customHeight="1" x14ac:dyDescent="0.25">
      <c r="A383" s="200"/>
      <c r="B383" s="37" t="s">
        <v>666</v>
      </c>
      <c r="C383" s="520" t="s">
        <v>667</v>
      </c>
      <c r="D383" s="520" t="s">
        <v>668</v>
      </c>
      <c r="E383" s="520" t="s">
        <v>668</v>
      </c>
      <c r="F383" s="520" t="s">
        <v>668</v>
      </c>
      <c r="G383" s="520" t="s">
        <v>668</v>
      </c>
      <c r="H383" s="152" t="s">
        <v>159</v>
      </c>
      <c r="I383" s="243">
        <v>240</v>
      </c>
      <c r="J383" s="18"/>
      <c r="K383" s="7">
        <f>I383*J383</f>
        <v>0</v>
      </c>
      <c r="P383" s="574"/>
    </row>
    <row r="384" spans="1:16" x14ac:dyDescent="0.25">
      <c r="A384" s="199" t="s">
        <v>669</v>
      </c>
      <c r="B384" s="37"/>
      <c r="C384" s="521" t="s">
        <v>670</v>
      </c>
      <c r="D384" s="521" t="s">
        <v>659</v>
      </c>
      <c r="E384" s="521" t="s">
        <v>659</v>
      </c>
      <c r="F384" s="521" t="s">
        <v>659</v>
      </c>
      <c r="G384" s="521" t="s">
        <v>659</v>
      </c>
      <c r="H384" s="152"/>
      <c r="I384" s="243"/>
      <c r="J384" s="39"/>
      <c r="K384" s="7"/>
      <c r="P384" s="574"/>
    </row>
    <row r="385" spans="1:11" ht="79.2" customHeight="1" x14ac:dyDescent="0.25">
      <c r="A385" s="46"/>
      <c r="B385" s="45" t="s">
        <v>671</v>
      </c>
      <c r="C385" s="520" t="s">
        <v>672</v>
      </c>
      <c r="D385" s="520"/>
      <c r="E385" s="520"/>
      <c r="F385" s="520"/>
      <c r="G385" s="520"/>
      <c r="H385" s="152" t="s">
        <v>159</v>
      </c>
      <c r="I385" s="243">
        <v>6</v>
      </c>
      <c r="J385" s="18"/>
      <c r="K385" s="7">
        <f>I385*J385</f>
        <v>0</v>
      </c>
    </row>
    <row r="386" spans="1:11" x14ac:dyDescent="0.25">
      <c r="A386" s="46"/>
      <c r="B386" s="45"/>
      <c r="C386" s="520"/>
      <c r="D386" s="520"/>
      <c r="E386" s="520"/>
      <c r="F386" s="520"/>
      <c r="G386" s="520"/>
      <c r="H386" s="38"/>
      <c r="I386" s="165"/>
      <c r="J386" s="166"/>
      <c r="K386" s="194"/>
    </row>
    <row r="387" spans="1:11" x14ac:dyDescent="0.25">
      <c r="A387" s="46"/>
      <c r="B387" s="45"/>
      <c r="C387" s="520"/>
      <c r="D387" s="520"/>
      <c r="E387" s="520"/>
      <c r="F387" s="520"/>
      <c r="G387" s="520"/>
      <c r="H387" s="38"/>
      <c r="I387" s="165"/>
      <c r="J387" s="166"/>
      <c r="K387" s="194"/>
    </row>
    <row r="388" spans="1:11" x14ac:dyDescent="0.25">
      <c r="A388" s="46"/>
      <c r="B388" s="45"/>
      <c r="C388" s="520"/>
      <c r="D388" s="520"/>
      <c r="E388" s="520"/>
      <c r="F388" s="520"/>
      <c r="G388" s="520"/>
      <c r="H388" s="38"/>
      <c r="I388" s="165"/>
      <c r="J388" s="166"/>
      <c r="K388" s="194"/>
    </row>
    <row r="389" spans="1:11" x14ac:dyDescent="0.25">
      <c r="A389" s="522" t="s">
        <v>673</v>
      </c>
      <c r="B389" s="522"/>
      <c r="C389" s="522" t="s">
        <v>117</v>
      </c>
      <c r="D389" s="522"/>
      <c r="E389" s="522"/>
      <c r="F389" s="522"/>
      <c r="G389" s="522"/>
      <c r="H389" s="116"/>
      <c r="I389" s="116"/>
      <c r="J389" s="116"/>
      <c r="K389" s="42">
        <f>SUM(K371:K388)</f>
        <v>0</v>
      </c>
    </row>
    <row r="390" spans="1:11" x14ac:dyDescent="0.25">
      <c r="A390" s="523" t="s">
        <v>674</v>
      </c>
      <c r="B390" s="523"/>
      <c r="C390" s="523"/>
      <c r="D390" s="523"/>
      <c r="E390" s="523"/>
      <c r="F390" s="523"/>
      <c r="G390" s="523"/>
      <c r="H390" s="523"/>
      <c r="I390" s="523"/>
      <c r="J390" s="523"/>
      <c r="K390" s="524"/>
    </row>
    <row r="391" spans="1:11" x14ac:dyDescent="0.25">
      <c r="A391" s="525"/>
      <c r="B391" s="525"/>
      <c r="C391" s="525"/>
      <c r="D391" s="525"/>
      <c r="E391" s="525"/>
      <c r="F391" s="525"/>
      <c r="G391" s="525"/>
      <c r="H391" s="525"/>
      <c r="I391" s="525"/>
      <c r="J391" s="525"/>
      <c r="K391" s="526"/>
    </row>
    <row r="392" spans="1:11" x14ac:dyDescent="0.25">
      <c r="A392" s="187"/>
      <c r="B392" s="169"/>
      <c r="C392" s="533"/>
      <c r="D392" s="533"/>
      <c r="E392" s="533"/>
      <c r="F392" s="533"/>
      <c r="G392" s="533"/>
      <c r="H392" s="158"/>
      <c r="I392" s="170"/>
      <c r="J392" s="171"/>
      <c r="K392" s="172"/>
    </row>
    <row r="393" spans="1:11" x14ac:dyDescent="0.25">
      <c r="A393" s="199" t="s">
        <v>675</v>
      </c>
      <c r="B393" s="48"/>
      <c r="C393" s="521" t="s">
        <v>348</v>
      </c>
      <c r="D393" s="521" t="s">
        <v>348</v>
      </c>
      <c r="E393" s="521" t="s">
        <v>348</v>
      </c>
      <c r="F393" s="521" t="s">
        <v>348</v>
      </c>
      <c r="G393" s="521" t="s">
        <v>348</v>
      </c>
      <c r="H393" s="37"/>
      <c r="I393" s="39"/>
      <c r="J393" s="40"/>
      <c r="K393" s="8"/>
    </row>
    <row r="394" spans="1:11" ht="26.4" customHeight="1" x14ac:dyDescent="0.25">
      <c r="A394" s="200"/>
      <c r="B394" s="45" t="s">
        <v>676</v>
      </c>
      <c r="C394" s="520" t="s">
        <v>350</v>
      </c>
      <c r="D394" s="520" t="s">
        <v>350</v>
      </c>
      <c r="E394" s="520" t="s">
        <v>350</v>
      </c>
      <c r="F394" s="520" t="s">
        <v>350</v>
      </c>
      <c r="G394" s="520" t="s">
        <v>350</v>
      </c>
      <c r="H394" s="37"/>
      <c r="I394" s="39"/>
      <c r="J394" s="40"/>
      <c r="K394" s="8"/>
    </row>
    <row r="395" spans="1:11" ht="13.8" x14ac:dyDescent="0.25">
      <c r="A395" s="200"/>
      <c r="B395" s="45" t="s">
        <v>78</v>
      </c>
      <c r="C395" s="520" t="s">
        <v>677</v>
      </c>
      <c r="D395" s="520" t="s">
        <v>677</v>
      </c>
      <c r="E395" s="520" t="s">
        <v>677</v>
      </c>
      <c r="F395" s="520" t="s">
        <v>677</v>
      </c>
      <c r="G395" s="520" t="s">
        <v>677</v>
      </c>
      <c r="H395" s="37" t="s">
        <v>36</v>
      </c>
      <c r="I395" s="243">
        <v>1000</v>
      </c>
      <c r="J395" s="18"/>
      <c r="K395" s="7">
        <f t="shared" ref="K395:K400" si="11">I395*J395</f>
        <v>0</v>
      </c>
    </row>
    <row r="396" spans="1:11" ht="13.8" x14ac:dyDescent="0.25">
      <c r="A396" s="200"/>
      <c r="B396" s="45" t="s">
        <v>81</v>
      </c>
      <c r="C396" s="520" t="s">
        <v>678</v>
      </c>
      <c r="D396" s="520" t="s">
        <v>678</v>
      </c>
      <c r="E396" s="520" t="s">
        <v>678</v>
      </c>
      <c r="F396" s="520" t="s">
        <v>678</v>
      </c>
      <c r="G396" s="520" t="s">
        <v>678</v>
      </c>
      <c r="H396" s="37" t="s">
        <v>36</v>
      </c>
      <c r="I396" s="243">
        <v>200</v>
      </c>
      <c r="J396" s="18"/>
      <c r="K396" s="7">
        <f t="shared" si="11"/>
        <v>0</v>
      </c>
    </row>
    <row r="397" spans="1:11" ht="26.4" customHeight="1" x14ac:dyDescent="0.25">
      <c r="A397" s="200"/>
      <c r="B397" s="45" t="s">
        <v>679</v>
      </c>
      <c r="C397" s="520" t="s">
        <v>680</v>
      </c>
      <c r="D397" s="520" t="s">
        <v>680</v>
      </c>
      <c r="E397" s="520" t="s">
        <v>680</v>
      </c>
      <c r="F397" s="520" t="s">
        <v>680</v>
      </c>
      <c r="G397" s="520" t="s">
        <v>680</v>
      </c>
      <c r="H397" s="37" t="s">
        <v>36</v>
      </c>
      <c r="I397" s="243">
        <v>170</v>
      </c>
      <c r="J397" s="18"/>
      <c r="K397" s="7">
        <f t="shared" si="11"/>
        <v>0</v>
      </c>
    </row>
    <row r="398" spans="1:11" ht="26.4" customHeight="1" x14ac:dyDescent="0.25">
      <c r="A398" s="200"/>
      <c r="B398" s="45" t="s">
        <v>681</v>
      </c>
      <c r="C398" s="520" t="s">
        <v>682</v>
      </c>
      <c r="D398" s="520" t="s">
        <v>682</v>
      </c>
      <c r="E398" s="520" t="s">
        <v>682</v>
      </c>
      <c r="F398" s="520" t="s">
        <v>682</v>
      </c>
      <c r="G398" s="520" t="s">
        <v>682</v>
      </c>
      <c r="H398" s="37" t="s">
        <v>36</v>
      </c>
      <c r="I398" s="243">
        <v>350</v>
      </c>
      <c r="J398" s="18"/>
      <c r="K398" s="7">
        <f t="shared" si="11"/>
        <v>0</v>
      </c>
    </row>
    <row r="399" spans="1:11" ht="26.4" customHeight="1" x14ac:dyDescent="0.25">
      <c r="A399" s="200"/>
      <c r="B399" s="45" t="s">
        <v>683</v>
      </c>
      <c r="C399" s="520" t="s">
        <v>684</v>
      </c>
      <c r="D399" s="520" t="s">
        <v>684</v>
      </c>
      <c r="E399" s="520" t="s">
        <v>684</v>
      </c>
      <c r="F399" s="520" t="s">
        <v>684</v>
      </c>
      <c r="G399" s="520" t="s">
        <v>684</v>
      </c>
      <c r="H399" s="37" t="s">
        <v>36</v>
      </c>
      <c r="I399" s="243">
        <v>500</v>
      </c>
      <c r="J399" s="18"/>
      <c r="K399" s="7">
        <f t="shared" si="11"/>
        <v>0</v>
      </c>
    </row>
    <row r="400" spans="1:11" ht="26.4" customHeight="1" x14ac:dyDescent="0.25">
      <c r="A400" s="200"/>
      <c r="B400" s="45" t="s">
        <v>685</v>
      </c>
      <c r="C400" s="520" t="s">
        <v>686</v>
      </c>
      <c r="D400" s="520" t="s">
        <v>686</v>
      </c>
      <c r="E400" s="520" t="s">
        <v>686</v>
      </c>
      <c r="F400" s="520" t="s">
        <v>686</v>
      </c>
      <c r="G400" s="520" t="s">
        <v>686</v>
      </c>
      <c r="H400" s="37" t="s">
        <v>36</v>
      </c>
      <c r="I400" s="243">
        <v>50</v>
      </c>
      <c r="J400" s="18"/>
      <c r="K400" s="7">
        <f t="shared" si="11"/>
        <v>0</v>
      </c>
    </row>
    <row r="401" spans="1:11" ht="26.4" customHeight="1" x14ac:dyDescent="0.25">
      <c r="A401" s="199" t="s">
        <v>687</v>
      </c>
      <c r="B401" s="48"/>
      <c r="C401" s="521" t="s">
        <v>688</v>
      </c>
      <c r="D401" s="521" t="s">
        <v>688</v>
      </c>
      <c r="E401" s="521" t="s">
        <v>688</v>
      </c>
      <c r="F401" s="521" t="s">
        <v>688</v>
      </c>
      <c r="G401" s="521" t="s">
        <v>688</v>
      </c>
      <c r="H401" s="37"/>
      <c r="I401" s="243"/>
      <c r="J401" s="40"/>
      <c r="K401" s="7"/>
    </row>
    <row r="402" spans="1:11" ht="13.8" x14ac:dyDescent="0.25">
      <c r="A402" s="200"/>
      <c r="B402" s="45" t="s">
        <v>689</v>
      </c>
      <c r="C402" s="520" t="s">
        <v>690</v>
      </c>
      <c r="D402" s="520" t="s">
        <v>690</v>
      </c>
      <c r="E402" s="520" t="s">
        <v>690</v>
      </c>
      <c r="F402" s="520" t="s">
        <v>690</v>
      </c>
      <c r="G402" s="520" t="s">
        <v>690</v>
      </c>
      <c r="H402" s="37" t="s">
        <v>36</v>
      </c>
      <c r="I402" s="243">
        <v>750</v>
      </c>
      <c r="J402" s="18"/>
      <c r="K402" s="7">
        <f>I402*J402</f>
        <v>0</v>
      </c>
    </row>
    <row r="403" spans="1:11" ht="13.8" x14ac:dyDescent="0.25">
      <c r="A403" s="200"/>
      <c r="B403" s="45" t="s">
        <v>691</v>
      </c>
      <c r="C403" s="520" t="s">
        <v>692</v>
      </c>
      <c r="D403" s="520" t="s">
        <v>692</v>
      </c>
      <c r="E403" s="520" t="s">
        <v>692</v>
      </c>
      <c r="F403" s="520" t="s">
        <v>692</v>
      </c>
      <c r="G403" s="520" t="s">
        <v>692</v>
      </c>
      <c r="H403" s="37" t="s">
        <v>36</v>
      </c>
      <c r="I403" s="243">
        <v>100</v>
      </c>
      <c r="J403" s="18"/>
      <c r="K403" s="7">
        <f>I403*J403</f>
        <v>0</v>
      </c>
    </row>
    <row r="404" spans="1:11" ht="26.4" customHeight="1" x14ac:dyDescent="0.25">
      <c r="A404" s="199" t="s">
        <v>693</v>
      </c>
      <c r="B404" s="48"/>
      <c r="C404" s="521" t="s">
        <v>694</v>
      </c>
      <c r="D404" s="521" t="s">
        <v>694</v>
      </c>
      <c r="E404" s="521" t="s">
        <v>694</v>
      </c>
      <c r="F404" s="521" t="s">
        <v>694</v>
      </c>
      <c r="G404" s="521" t="s">
        <v>694</v>
      </c>
      <c r="H404" s="37"/>
      <c r="I404" s="243"/>
      <c r="J404" s="40"/>
      <c r="K404" s="7"/>
    </row>
    <row r="405" spans="1:11" x14ac:dyDescent="0.25">
      <c r="A405" s="200"/>
      <c r="B405" s="45" t="s">
        <v>695</v>
      </c>
      <c r="C405" s="520" t="s">
        <v>696</v>
      </c>
      <c r="D405" s="520" t="s">
        <v>696</v>
      </c>
      <c r="E405" s="520" t="s">
        <v>696</v>
      </c>
      <c r="F405" s="520" t="s">
        <v>696</v>
      </c>
      <c r="G405" s="520" t="s">
        <v>696</v>
      </c>
      <c r="H405" s="37"/>
      <c r="I405" s="243"/>
      <c r="J405" s="40"/>
      <c r="K405" s="7"/>
    </row>
    <row r="406" spans="1:11" ht="13.8" x14ac:dyDescent="0.25">
      <c r="A406" s="200"/>
      <c r="B406" s="45" t="s">
        <v>78</v>
      </c>
      <c r="C406" s="520" t="s">
        <v>697</v>
      </c>
      <c r="D406" s="520" t="s">
        <v>697</v>
      </c>
      <c r="E406" s="520" t="s">
        <v>697</v>
      </c>
      <c r="F406" s="520" t="s">
        <v>697</v>
      </c>
      <c r="G406" s="520" t="s">
        <v>697</v>
      </c>
      <c r="H406" s="37" t="s">
        <v>36</v>
      </c>
      <c r="I406" s="243">
        <v>20</v>
      </c>
      <c r="J406" s="18"/>
      <c r="K406" s="7">
        <f>I406*J406</f>
        <v>0</v>
      </c>
    </row>
    <row r="407" spans="1:11" ht="13.8" x14ac:dyDescent="0.25">
      <c r="A407" s="200"/>
      <c r="B407" s="45" t="s">
        <v>81</v>
      </c>
      <c r="C407" s="520" t="s">
        <v>698</v>
      </c>
      <c r="D407" s="520" t="s">
        <v>698</v>
      </c>
      <c r="E407" s="520" t="s">
        <v>698</v>
      </c>
      <c r="F407" s="520" t="s">
        <v>698</v>
      </c>
      <c r="G407" s="520" t="s">
        <v>698</v>
      </c>
      <c r="H407" s="37" t="s">
        <v>36</v>
      </c>
      <c r="I407" s="243">
        <v>150</v>
      </c>
      <c r="J407" s="18"/>
      <c r="K407" s="7">
        <f>I407*J407</f>
        <v>0</v>
      </c>
    </row>
    <row r="408" spans="1:11" ht="13.8" x14ac:dyDescent="0.25">
      <c r="A408" s="200"/>
      <c r="B408" s="45" t="s">
        <v>83</v>
      </c>
      <c r="C408" s="520" t="s">
        <v>699</v>
      </c>
      <c r="D408" s="520" t="s">
        <v>699</v>
      </c>
      <c r="E408" s="520" t="s">
        <v>699</v>
      </c>
      <c r="F408" s="520" t="s">
        <v>699</v>
      </c>
      <c r="G408" s="520" t="s">
        <v>699</v>
      </c>
      <c r="H408" s="37" t="s">
        <v>36</v>
      </c>
      <c r="I408" s="243">
        <v>500</v>
      </c>
      <c r="J408" s="18"/>
      <c r="K408" s="7">
        <f>I408*J408</f>
        <v>0</v>
      </c>
    </row>
    <row r="409" spans="1:11" ht="26.4" customHeight="1" x14ac:dyDescent="0.25">
      <c r="A409" s="199" t="s">
        <v>700</v>
      </c>
      <c r="B409" s="48"/>
      <c r="C409" s="521" t="s">
        <v>701</v>
      </c>
      <c r="D409" s="521" t="s">
        <v>701</v>
      </c>
      <c r="E409" s="521" t="s">
        <v>701</v>
      </c>
      <c r="F409" s="521" t="s">
        <v>701</v>
      </c>
      <c r="G409" s="521" t="s">
        <v>701</v>
      </c>
      <c r="H409" s="37"/>
      <c r="I409" s="243"/>
      <c r="J409" s="40"/>
      <c r="K409" s="7"/>
    </row>
    <row r="410" spans="1:11" ht="26.4" customHeight="1" x14ac:dyDescent="0.25">
      <c r="A410" s="200"/>
      <c r="B410" s="45" t="s">
        <v>702</v>
      </c>
      <c r="C410" s="520" t="s">
        <v>703</v>
      </c>
      <c r="D410" s="520" t="s">
        <v>703</v>
      </c>
      <c r="E410" s="520" t="s">
        <v>703</v>
      </c>
      <c r="F410" s="520" t="s">
        <v>703</v>
      </c>
      <c r="G410" s="520" t="s">
        <v>703</v>
      </c>
      <c r="H410" s="37"/>
      <c r="I410" s="243"/>
      <c r="J410" s="40"/>
      <c r="K410" s="7"/>
    </row>
    <row r="411" spans="1:11" ht="13.8" x14ac:dyDescent="0.25">
      <c r="A411" s="200"/>
      <c r="B411" s="45"/>
      <c r="C411" s="520" t="s">
        <v>677</v>
      </c>
      <c r="D411" s="520" t="s">
        <v>677</v>
      </c>
      <c r="E411" s="520" t="s">
        <v>677</v>
      </c>
      <c r="F411" s="520" t="s">
        <v>677</v>
      </c>
      <c r="G411" s="520" t="s">
        <v>677</v>
      </c>
      <c r="H411" s="37" t="s">
        <v>36</v>
      </c>
      <c r="I411" s="243">
        <v>2700</v>
      </c>
      <c r="J411" s="18"/>
      <c r="K411" s="7">
        <f>I411*J411</f>
        <v>0</v>
      </c>
    </row>
    <row r="412" spans="1:11" ht="26.4" customHeight="1" x14ac:dyDescent="0.25">
      <c r="A412" s="200"/>
      <c r="B412" s="45" t="s">
        <v>704</v>
      </c>
      <c r="C412" s="520" t="s">
        <v>705</v>
      </c>
      <c r="D412" s="520" t="s">
        <v>705</v>
      </c>
      <c r="E412" s="520" t="s">
        <v>705</v>
      </c>
      <c r="F412" s="520" t="s">
        <v>705</v>
      </c>
      <c r="G412" s="520" t="s">
        <v>705</v>
      </c>
      <c r="H412" s="37" t="s">
        <v>36</v>
      </c>
      <c r="I412" s="243">
        <v>720</v>
      </c>
      <c r="J412" s="18"/>
      <c r="K412" s="7">
        <f>I412*J412</f>
        <v>0</v>
      </c>
    </row>
    <row r="413" spans="1:11" ht="26.4" customHeight="1" x14ac:dyDescent="0.25">
      <c r="A413" s="200"/>
      <c r="B413" s="45" t="s">
        <v>706</v>
      </c>
      <c r="C413" s="520" t="s">
        <v>707</v>
      </c>
      <c r="D413" s="520" t="s">
        <v>707</v>
      </c>
      <c r="E413" s="520" t="s">
        <v>707</v>
      </c>
      <c r="F413" s="520" t="s">
        <v>707</v>
      </c>
      <c r="G413" s="520" t="s">
        <v>707</v>
      </c>
      <c r="H413" s="37" t="s">
        <v>36</v>
      </c>
      <c r="I413" s="243">
        <v>180</v>
      </c>
      <c r="J413" s="18"/>
      <c r="K413" s="7">
        <f>I413*J413</f>
        <v>0</v>
      </c>
    </row>
    <row r="414" spans="1:11" ht="26.4" customHeight="1" x14ac:dyDescent="0.25">
      <c r="A414" s="200"/>
      <c r="B414" s="45" t="s">
        <v>708</v>
      </c>
      <c r="C414" s="520" t="s">
        <v>709</v>
      </c>
      <c r="D414" s="520" t="s">
        <v>709</v>
      </c>
      <c r="E414" s="520" t="s">
        <v>709</v>
      </c>
      <c r="F414" s="520" t="s">
        <v>709</v>
      </c>
      <c r="G414" s="520" t="s">
        <v>709</v>
      </c>
      <c r="H414" s="37" t="s">
        <v>36</v>
      </c>
      <c r="I414" s="243">
        <v>270</v>
      </c>
      <c r="J414" s="18"/>
      <c r="K414" s="7">
        <f>I414*J414</f>
        <v>0</v>
      </c>
    </row>
    <row r="415" spans="1:11" x14ac:dyDescent="0.25">
      <c r="A415" s="199" t="s">
        <v>710</v>
      </c>
      <c r="B415" s="48"/>
      <c r="C415" s="521" t="s">
        <v>711</v>
      </c>
      <c r="D415" s="521" t="s">
        <v>711</v>
      </c>
      <c r="E415" s="521" t="s">
        <v>711</v>
      </c>
      <c r="F415" s="521" t="s">
        <v>711</v>
      </c>
      <c r="G415" s="521" t="s">
        <v>711</v>
      </c>
      <c r="H415" s="37"/>
      <c r="I415" s="243"/>
      <c r="J415" s="40"/>
      <c r="K415" s="7"/>
    </row>
    <row r="416" spans="1:11" ht="13.8" x14ac:dyDescent="0.25">
      <c r="A416" s="200"/>
      <c r="B416" s="45" t="s">
        <v>712</v>
      </c>
      <c r="C416" s="520" t="s">
        <v>713</v>
      </c>
      <c r="D416" s="520" t="s">
        <v>714</v>
      </c>
      <c r="E416" s="520" t="s">
        <v>714</v>
      </c>
      <c r="F416" s="520" t="s">
        <v>714</v>
      </c>
      <c r="G416" s="520" t="s">
        <v>714</v>
      </c>
      <c r="H416" s="37" t="s">
        <v>36</v>
      </c>
      <c r="I416" s="243">
        <v>9300</v>
      </c>
      <c r="J416" s="18"/>
      <c r="K416" s="7">
        <f>I416*J416</f>
        <v>0</v>
      </c>
    </row>
    <row r="417" spans="1:15" ht="26.4" customHeight="1" x14ac:dyDescent="0.25">
      <c r="A417" s="200"/>
      <c r="B417" s="45" t="s">
        <v>715</v>
      </c>
      <c r="C417" s="520" t="s">
        <v>716</v>
      </c>
      <c r="D417" s="520" t="s">
        <v>716</v>
      </c>
      <c r="E417" s="520" t="s">
        <v>716</v>
      </c>
      <c r="F417" s="520" t="s">
        <v>716</v>
      </c>
      <c r="G417" s="520" t="s">
        <v>716</v>
      </c>
      <c r="H417" s="37" t="s">
        <v>36</v>
      </c>
      <c r="I417" s="243">
        <v>9300</v>
      </c>
      <c r="J417" s="18"/>
      <c r="K417" s="7">
        <f>I417*J417</f>
        <v>0</v>
      </c>
    </row>
    <row r="418" spans="1:15" ht="26.4" customHeight="1" x14ac:dyDescent="0.25">
      <c r="A418" s="199" t="s">
        <v>717</v>
      </c>
      <c r="B418" s="48"/>
      <c r="C418" s="521" t="s">
        <v>718</v>
      </c>
      <c r="D418" s="521" t="s">
        <v>718</v>
      </c>
      <c r="E418" s="521" t="s">
        <v>718</v>
      </c>
      <c r="F418" s="521" t="s">
        <v>718</v>
      </c>
      <c r="G418" s="521" t="s">
        <v>718</v>
      </c>
      <c r="H418" s="37"/>
      <c r="I418" s="243"/>
      <c r="J418" s="40"/>
      <c r="K418" s="7"/>
    </row>
    <row r="419" spans="1:15" ht="13.2" customHeight="1" x14ac:dyDescent="0.25">
      <c r="A419" s="200"/>
      <c r="B419" s="45" t="s">
        <v>719</v>
      </c>
      <c r="C419" s="520" t="s">
        <v>720</v>
      </c>
      <c r="D419" s="520" t="s">
        <v>721</v>
      </c>
      <c r="E419" s="520" t="s">
        <v>721</v>
      </c>
      <c r="F419" s="520" t="s">
        <v>721</v>
      </c>
      <c r="G419" s="520" t="s">
        <v>721</v>
      </c>
      <c r="H419" s="37" t="s">
        <v>36</v>
      </c>
      <c r="I419" s="243">
        <v>150</v>
      </c>
      <c r="J419" s="18"/>
      <c r="K419" s="7">
        <f>I419*J419</f>
        <v>0</v>
      </c>
    </row>
    <row r="420" spans="1:15" ht="26.4" customHeight="1" x14ac:dyDescent="0.25">
      <c r="A420" s="199" t="s">
        <v>722</v>
      </c>
      <c r="B420" s="48"/>
      <c r="C420" s="521" t="s">
        <v>723</v>
      </c>
      <c r="D420" s="521" t="s">
        <v>723</v>
      </c>
      <c r="E420" s="521" t="s">
        <v>723</v>
      </c>
      <c r="F420" s="521" t="s">
        <v>723</v>
      </c>
      <c r="G420" s="521" t="s">
        <v>723</v>
      </c>
      <c r="H420" s="37"/>
      <c r="I420" s="243"/>
      <c r="J420" s="40"/>
      <c r="K420" s="7"/>
    </row>
    <row r="421" spans="1:15" ht="39.6" customHeight="1" x14ac:dyDescent="0.25">
      <c r="A421" s="163"/>
      <c r="B421" s="45" t="s">
        <v>724</v>
      </c>
      <c r="C421" s="520" t="s">
        <v>725</v>
      </c>
      <c r="D421" s="520" t="s">
        <v>726</v>
      </c>
      <c r="E421" s="520" t="s">
        <v>726</v>
      </c>
      <c r="F421" s="520" t="s">
        <v>726</v>
      </c>
      <c r="G421" s="520" t="s">
        <v>726</v>
      </c>
      <c r="H421" s="37" t="s">
        <v>36</v>
      </c>
      <c r="I421" s="243">
        <v>530</v>
      </c>
      <c r="J421" s="18"/>
      <c r="K421" s="7">
        <f>I421*J421</f>
        <v>0</v>
      </c>
      <c r="M421" s="47"/>
      <c r="O421" s="202"/>
    </row>
    <row r="422" spans="1:15" x14ac:dyDescent="0.25">
      <c r="A422" s="160" t="s">
        <v>727</v>
      </c>
      <c r="B422" s="48"/>
      <c r="C422" s="521" t="s">
        <v>728</v>
      </c>
      <c r="D422" s="521" t="s">
        <v>728</v>
      </c>
      <c r="E422" s="521" t="s">
        <v>728</v>
      </c>
      <c r="F422" s="521" t="s">
        <v>728</v>
      </c>
      <c r="G422" s="521" t="s">
        <v>728</v>
      </c>
      <c r="H422" s="37"/>
      <c r="I422" s="243"/>
      <c r="J422" s="40"/>
      <c r="K422" s="7"/>
    </row>
    <row r="423" spans="1:15" ht="26.4" customHeight="1" x14ac:dyDescent="0.25">
      <c r="A423" s="163"/>
      <c r="B423" s="45" t="s">
        <v>729</v>
      </c>
      <c r="C423" s="520" t="s">
        <v>730</v>
      </c>
      <c r="D423" s="520" t="s">
        <v>730</v>
      </c>
      <c r="E423" s="520" t="s">
        <v>730</v>
      </c>
      <c r="F423" s="520" t="s">
        <v>730</v>
      </c>
      <c r="G423" s="520" t="s">
        <v>730</v>
      </c>
      <c r="H423" s="37" t="s">
        <v>44</v>
      </c>
      <c r="I423" s="243">
        <v>6000</v>
      </c>
      <c r="J423" s="18"/>
      <c r="K423" s="7">
        <f>I423*J423</f>
        <v>0</v>
      </c>
    </row>
    <row r="424" spans="1:15" ht="26.4" customHeight="1" x14ac:dyDescent="0.25">
      <c r="A424" s="160" t="s">
        <v>731</v>
      </c>
      <c r="B424" s="48"/>
      <c r="C424" s="521" t="s">
        <v>732</v>
      </c>
      <c r="D424" s="521" t="s">
        <v>732</v>
      </c>
      <c r="E424" s="521" t="s">
        <v>732</v>
      </c>
      <c r="F424" s="521" t="s">
        <v>732</v>
      </c>
      <c r="G424" s="521" t="s">
        <v>732</v>
      </c>
      <c r="H424" s="37"/>
      <c r="I424" s="243"/>
      <c r="J424" s="40"/>
      <c r="K424" s="7"/>
    </row>
    <row r="425" spans="1:15" ht="13.8" x14ac:dyDescent="0.25">
      <c r="A425" s="163"/>
      <c r="B425" s="45" t="s">
        <v>733</v>
      </c>
      <c r="C425" s="520" t="s">
        <v>734</v>
      </c>
      <c r="D425" s="520" t="s">
        <v>734</v>
      </c>
      <c r="E425" s="520" t="s">
        <v>734</v>
      </c>
      <c r="F425" s="520" t="s">
        <v>734</v>
      </c>
      <c r="G425" s="520" t="s">
        <v>734</v>
      </c>
      <c r="H425" s="37" t="s">
        <v>480</v>
      </c>
      <c r="I425" s="243">
        <v>1350</v>
      </c>
      <c r="J425" s="18"/>
      <c r="K425" s="7">
        <f>I425*J425</f>
        <v>0</v>
      </c>
    </row>
    <row r="426" spans="1:15" ht="13.8" x14ac:dyDescent="0.25">
      <c r="A426" s="163"/>
      <c r="B426" s="45" t="s">
        <v>735</v>
      </c>
      <c r="C426" s="520" t="s">
        <v>736</v>
      </c>
      <c r="D426" s="520" t="s">
        <v>736</v>
      </c>
      <c r="E426" s="520" t="s">
        <v>736</v>
      </c>
      <c r="F426" s="520" t="s">
        <v>736</v>
      </c>
      <c r="G426" s="520" t="s">
        <v>736</v>
      </c>
      <c r="H426" s="37" t="s">
        <v>480</v>
      </c>
      <c r="I426" s="243">
        <v>1350</v>
      </c>
      <c r="J426" s="18"/>
      <c r="K426" s="7">
        <f>I426*J426</f>
        <v>0</v>
      </c>
      <c r="O426" s="203"/>
    </row>
    <row r="427" spans="1:15" ht="13.8" x14ac:dyDescent="0.25">
      <c r="A427" s="160" t="s">
        <v>737</v>
      </c>
      <c r="B427" s="48"/>
      <c r="C427" s="521" t="s">
        <v>738</v>
      </c>
      <c r="D427" s="521" t="s">
        <v>739</v>
      </c>
      <c r="E427" s="521" t="s">
        <v>739</v>
      </c>
      <c r="F427" s="521" t="s">
        <v>739</v>
      </c>
      <c r="G427" s="521" t="s">
        <v>739</v>
      </c>
      <c r="H427" s="37" t="s">
        <v>480</v>
      </c>
      <c r="I427" s="243">
        <v>8040</v>
      </c>
      <c r="J427" s="18"/>
      <c r="K427" s="7">
        <f>I427*J427</f>
        <v>0</v>
      </c>
      <c r="O427" s="203"/>
    </row>
    <row r="428" spans="1:15" ht="26.4" customHeight="1" x14ac:dyDescent="0.25">
      <c r="A428" s="160" t="s">
        <v>740</v>
      </c>
      <c r="B428" s="48"/>
      <c r="C428" s="521" t="s">
        <v>741</v>
      </c>
      <c r="D428" s="521" t="s">
        <v>741</v>
      </c>
      <c r="E428" s="521" t="s">
        <v>741</v>
      </c>
      <c r="F428" s="521" t="s">
        <v>741</v>
      </c>
      <c r="G428" s="521" t="s">
        <v>741</v>
      </c>
      <c r="H428" s="37"/>
      <c r="I428" s="243"/>
      <c r="J428" s="40"/>
      <c r="K428" s="7"/>
    </row>
    <row r="429" spans="1:15" ht="13.2" customHeight="1" x14ac:dyDescent="0.25">
      <c r="A429" s="163"/>
      <c r="B429" s="45" t="s">
        <v>742</v>
      </c>
      <c r="C429" s="520" t="s">
        <v>743</v>
      </c>
      <c r="D429" s="520" t="s">
        <v>744</v>
      </c>
      <c r="E429" s="520" t="s">
        <v>744</v>
      </c>
      <c r="F429" s="520" t="s">
        <v>744</v>
      </c>
      <c r="G429" s="520" t="s">
        <v>744</v>
      </c>
      <c r="H429" s="37" t="s">
        <v>159</v>
      </c>
      <c r="I429" s="243">
        <v>30</v>
      </c>
      <c r="J429" s="18"/>
      <c r="K429" s="7">
        <f>I429*J429</f>
        <v>0</v>
      </c>
      <c r="M429" s="47"/>
      <c r="O429" s="202"/>
    </row>
    <row r="430" spans="1:15" x14ac:dyDescent="0.25">
      <c r="A430" s="163"/>
      <c r="B430" s="45" t="s">
        <v>745</v>
      </c>
      <c r="C430" s="520" t="s">
        <v>746</v>
      </c>
      <c r="D430" s="520" t="s">
        <v>747</v>
      </c>
      <c r="E430" s="520" t="s">
        <v>747</v>
      </c>
      <c r="F430" s="520" t="s">
        <v>747</v>
      </c>
      <c r="G430" s="520" t="s">
        <v>747</v>
      </c>
      <c r="H430" s="37" t="s">
        <v>159</v>
      </c>
      <c r="I430" s="243">
        <v>60</v>
      </c>
      <c r="J430" s="18"/>
      <c r="K430" s="7">
        <f>I430*J430</f>
        <v>0</v>
      </c>
    </row>
    <row r="431" spans="1:15" x14ac:dyDescent="0.25">
      <c r="A431" s="160" t="s">
        <v>748</v>
      </c>
      <c r="B431" s="48"/>
      <c r="C431" s="521" t="s">
        <v>749</v>
      </c>
      <c r="D431" s="521" t="s">
        <v>749</v>
      </c>
      <c r="E431" s="521" t="s">
        <v>749</v>
      </c>
      <c r="F431" s="521" t="s">
        <v>749</v>
      </c>
      <c r="G431" s="521" t="s">
        <v>749</v>
      </c>
      <c r="H431" s="37"/>
      <c r="I431" s="243"/>
      <c r="J431" s="40"/>
      <c r="K431" s="7"/>
    </row>
    <row r="432" spans="1:15" x14ac:dyDescent="0.25">
      <c r="A432" s="163"/>
      <c r="B432" s="45" t="s">
        <v>750</v>
      </c>
      <c r="C432" s="520" t="s">
        <v>751</v>
      </c>
      <c r="D432" s="520" t="s">
        <v>751</v>
      </c>
      <c r="E432" s="520" t="s">
        <v>751</v>
      </c>
      <c r="F432" s="520" t="s">
        <v>751</v>
      </c>
      <c r="G432" s="520" t="s">
        <v>751</v>
      </c>
      <c r="H432" s="37" t="s">
        <v>159</v>
      </c>
      <c r="I432" s="243">
        <v>15</v>
      </c>
      <c r="J432" s="18"/>
      <c r="K432" s="7">
        <f>I432*J432</f>
        <v>0</v>
      </c>
    </row>
    <row r="433" spans="1:15" x14ac:dyDescent="0.25">
      <c r="A433" s="160" t="s">
        <v>752</v>
      </c>
      <c r="B433" s="48"/>
      <c r="C433" s="521" t="s">
        <v>753</v>
      </c>
      <c r="D433" s="521" t="s">
        <v>753</v>
      </c>
      <c r="E433" s="521" t="s">
        <v>753</v>
      </c>
      <c r="F433" s="521" t="s">
        <v>753</v>
      </c>
      <c r="G433" s="521" t="s">
        <v>753</v>
      </c>
      <c r="H433" s="37"/>
      <c r="I433" s="39" t="s">
        <v>66</v>
      </c>
      <c r="J433" s="40" t="s">
        <v>67</v>
      </c>
      <c r="K433" s="7">
        <v>100000</v>
      </c>
    </row>
    <row r="434" spans="1:15" x14ac:dyDescent="0.25">
      <c r="A434" s="160" t="s">
        <v>754</v>
      </c>
      <c r="B434" s="48"/>
      <c r="C434" s="521" t="s">
        <v>755</v>
      </c>
      <c r="D434" s="521" t="s">
        <v>755</v>
      </c>
      <c r="E434" s="521" t="s">
        <v>755</v>
      </c>
      <c r="F434" s="521" t="s">
        <v>755</v>
      </c>
      <c r="G434" s="521" t="s">
        <v>755</v>
      </c>
      <c r="H434" s="37" t="s">
        <v>756</v>
      </c>
      <c r="I434" s="166">
        <v>18500</v>
      </c>
      <c r="J434" s="18"/>
      <c r="K434" s="7">
        <f>I434*J434</f>
        <v>0</v>
      </c>
    </row>
    <row r="435" spans="1:15" ht="39.450000000000003" customHeight="1" x14ac:dyDescent="0.25">
      <c r="A435" s="160" t="s">
        <v>757</v>
      </c>
      <c r="B435" s="48"/>
      <c r="C435" s="521" t="s">
        <v>758</v>
      </c>
      <c r="D435" s="521" t="s">
        <v>758</v>
      </c>
      <c r="E435" s="521" t="s">
        <v>758</v>
      </c>
      <c r="F435" s="521" t="s">
        <v>758</v>
      </c>
      <c r="G435" s="521" t="s">
        <v>758</v>
      </c>
      <c r="H435" s="37" t="s">
        <v>36</v>
      </c>
      <c r="I435" s="243">
        <v>2320</v>
      </c>
      <c r="J435" s="18"/>
      <c r="K435" s="7">
        <f>I435*J435</f>
        <v>0</v>
      </c>
    </row>
    <row r="436" spans="1:15" x14ac:dyDescent="0.25">
      <c r="A436" s="160" t="s">
        <v>759</v>
      </c>
      <c r="B436" s="48"/>
      <c r="C436" s="521" t="s">
        <v>760</v>
      </c>
      <c r="D436" s="521" t="s">
        <v>760</v>
      </c>
      <c r="E436" s="521" t="s">
        <v>760</v>
      </c>
      <c r="F436" s="521" t="s">
        <v>760</v>
      </c>
      <c r="G436" s="521" t="s">
        <v>760</v>
      </c>
      <c r="H436" s="37" t="s">
        <v>159</v>
      </c>
      <c r="I436" s="243">
        <v>30</v>
      </c>
      <c r="J436" s="18"/>
      <c r="K436" s="7">
        <f>I436*J436</f>
        <v>0</v>
      </c>
    </row>
    <row r="437" spans="1:15" ht="26.4" customHeight="1" x14ac:dyDescent="0.25">
      <c r="A437" s="160" t="s">
        <v>761</v>
      </c>
      <c r="B437" s="48"/>
      <c r="C437" s="521" t="s">
        <v>762</v>
      </c>
      <c r="D437" s="521" t="s">
        <v>763</v>
      </c>
      <c r="E437" s="521" t="s">
        <v>763</v>
      </c>
      <c r="F437" s="521" t="s">
        <v>763</v>
      </c>
      <c r="G437" s="521" t="s">
        <v>763</v>
      </c>
      <c r="H437" s="37" t="s">
        <v>159</v>
      </c>
      <c r="I437" s="243">
        <v>30</v>
      </c>
      <c r="J437" s="18"/>
      <c r="K437" s="7">
        <f>I437*J437</f>
        <v>0</v>
      </c>
      <c r="M437" s="47"/>
      <c r="O437" s="202"/>
    </row>
    <row r="438" spans="1:15" x14ac:dyDescent="0.25">
      <c r="A438" s="46"/>
      <c r="B438" s="45"/>
      <c r="C438" s="520"/>
      <c r="D438" s="520"/>
      <c r="E438" s="520"/>
      <c r="F438" s="520"/>
      <c r="G438" s="520"/>
      <c r="H438" s="38"/>
      <c r="I438" s="245"/>
      <c r="J438" s="166"/>
      <c r="K438" s="194"/>
    </row>
    <row r="439" spans="1:15" x14ac:dyDescent="0.25">
      <c r="A439" s="46"/>
      <c r="B439" s="45"/>
      <c r="C439" s="520"/>
      <c r="D439" s="520"/>
      <c r="E439" s="520"/>
      <c r="F439" s="520"/>
      <c r="G439" s="520"/>
      <c r="H439" s="38"/>
      <c r="I439" s="165"/>
      <c r="J439" s="166"/>
      <c r="K439" s="194"/>
    </row>
    <row r="440" spans="1:15" x14ac:dyDescent="0.25">
      <c r="A440" s="522" t="s">
        <v>764</v>
      </c>
      <c r="B440" s="522"/>
      <c r="C440" s="522" t="s">
        <v>117</v>
      </c>
      <c r="D440" s="522"/>
      <c r="E440" s="522"/>
      <c r="F440" s="522"/>
      <c r="G440" s="522"/>
      <c r="H440" s="116"/>
      <c r="I440" s="116"/>
      <c r="J440" s="116"/>
      <c r="K440" s="42">
        <f>SUM(K393:K439)</f>
        <v>100000</v>
      </c>
    </row>
    <row r="441" spans="1:15" x14ac:dyDescent="0.25">
      <c r="A441" s="523" t="s">
        <v>765</v>
      </c>
      <c r="B441" s="523"/>
      <c r="C441" s="523"/>
      <c r="D441" s="523"/>
      <c r="E441" s="523"/>
      <c r="F441" s="523"/>
      <c r="G441" s="523"/>
      <c r="H441" s="523"/>
      <c r="I441" s="523"/>
      <c r="J441" s="523"/>
      <c r="K441" s="524"/>
    </row>
    <row r="442" spans="1:15" x14ac:dyDescent="0.25">
      <c r="A442" s="525"/>
      <c r="B442" s="525"/>
      <c r="C442" s="525"/>
      <c r="D442" s="525"/>
      <c r="E442" s="525"/>
      <c r="F442" s="525"/>
      <c r="G442" s="525"/>
      <c r="H442" s="525"/>
      <c r="I442" s="525"/>
      <c r="J442" s="525"/>
      <c r="K442" s="526"/>
    </row>
    <row r="443" spans="1:15" x14ac:dyDescent="0.25">
      <c r="A443" s="187"/>
      <c r="B443" s="169"/>
      <c r="C443" s="533"/>
      <c r="D443" s="533"/>
      <c r="E443" s="533"/>
      <c r="F443" s="533"/>
      <c r="G443" s="533"/>
      <c r="H443" s="158"/>
      <c r="I443" s="170"/>
      <c r="J443" s="171"/>
      <c r="K443" s="172"/>
    </row>
    <row r="444" spans="1:15" x14ac:dyDescent="0.25">
      <c r="A444" s="199" t="s">
        <v>766</v>
      </c>
      <c r="B444" s="168"/>
      <c r="C444" s="521" t="s">
        <v>767</v>
      </c>
      <c r="D444" s="521" t="s">
        <v>767</v>
      </c>
      <c r="E444" s="521" t="s">
        <v>767</v>
      </c>
      <c r="F444" s="521" t="s">
        <v>767</v>
      </c>
      <c r="G444" s="521" t="s">
        <v>767</v>
      </c>
      <c r="H444" s="37"/>
      <c r="I444" s="37"/>
      <c r="J444" s="37"/>
      <c r="K444" s="204"/>
    </row>
    <row r="445" spans="1:15" ht="26.4" customHeight="1" x14ac:dyDescent="0.25">
      <c r="A445" s="200"/>
      <c r="B445" s="37" t="s">
        <v>768</v>
      </c>
      <c r="C445" s="520" t="s">
        <v>769</v>
      </c>
      <c r="D445" s="520" t="s">
        <v>769</v>
      </c>
      <c r="E445" s="520" t="s">
        <v>769</v>
      </c>
      <c r="F445" s="520" t="s">
        <v>769</v>
      </c>
      <c r="G445" s="520" t="s">
        <v>769</v>
      </c>
      <c r="H445" s="37"/>
      <c r="I445" s="37"/>
      <c r="J445" s="37"/>
      <c r="K445" s="204"/>
    </row>
    <row r="446" spans="1:15" ht="13.8" x14ac:dyDescent="0.25">
      <c r="A446" s="200"/>
      <c r="B446" s="37" t="s">
        <v>78</v>
      </c>
      <c r="C446" s="520" t="s">
        <v>677</v>
      </c>
      <c r="D446" s="520" t="s">
        <v>677</v>
      </c>
      <c r="E446" s="520" t="s">
        <v>677</v>
      </c>
      <c r="F446" s="520" t="s">
        <v>677</v>
      </c>
      <c r="G446" s="520" t="s">
        <v>677</v>
      </c>
      <c r="H446" s="37" t="s">
        <v>36</v>
      </c>
      <c r="I446" s="243">
        <v>12400</v>
      </c>
      <c r="J446" s="18"/>
      <c r="K446" s="7">
        <f t="shared" ref="K446:K451" si="12">I446*J446</f>
        <v>0</v>
      </c>
    </row>
    <row r="447" spans="1:15" ht="13.8" x14ac:dyDescent="0.25">
      <c r="A447" s="200"/>
      <c r="B447" s="37" t="s">
        <v>81</v>
      </c>
      <c r="C447" s="520" t="s">
        <v>678</v>
      </c>
      <c r="D447" s="520" t="s">
        <v>678</v>
      </c>
      <c r="E447" s="520" t="s">
        <v>678</v>
      </c>
      <c r="F447" s="520" t="s">
        <v>678</v>
      </c>
      <c r="G447" s="520" t="s">
        <v>678</v>
      </c>
      <c r="H447" s="37" t="s">
        <v>36</v>
      </c>
      <c r="I447" s="243">
        <v>275</v>
      </c>
      <c r="J447" s="18"/>
      <c r="K447" s="7">
        <f t="shared" si="12"/>
        <v>0</v>
      </c>
    </row>
    <row r="448" spans="1:15" ht="39.6" customHeight="1" x14ac:dyDescent="0.25">
      <c r="A448" s="200"/>
      <c r="B448" s="37" t="s">
        <v>770</v>
      </c>
      <c r="C448" s="520" t="s">
        <v>771</v>
      </c>
      <c r="D448" s="520" t="s">
        <v>771</v>
      </c>
      <c r="E448" s="520" t="s">
        <v>771</v>
      </c>
      <c r="F448" s="520" t="s">
        <v>771</v>
      </c>
      <c r="G448" s="520" t="s">
        <v>771</v>
      </c>
      <c r="H448" s="37" t="s">
        <v>36</v>
      </c>
      <c r="I448" s="243">
        <v>2750</v>
      </c>
      <c r="J448" s="18"/>
      <c r="K448" s="7">
        <f t="shared" si="12"/>
        <v>0</v>
      </c>
    </row>
    <row r="449" spans="1:12" ht="39.6" customHeight="1" x14ac:dyDescent="0.25">
      <c r="A449" s="200"/>
      <c r="B449" s="37" t="s">
        <v>772</v>
      </c>
      <c r="C449" s="520" t="s">
        <v>773</v>
      </c>
      <c r="D449" s="520" t="s">
        <v>773</v>
      </c>
      <c r="E449" s="520" t="s">
        <v>773</v>
      </c>
      <c r="F449" s="520" t="s">
        <v>773</v>
      </c>
      <c r="G449" s="520" t="s">
        <v>773</v>
      </c>
      <c r="H449" s="37" t="s">
        <v>36</v>
      </c>
      <c r="I449" s="243">
        <v>2750</v>
      </c>
      <c r="J449" s="18"/>
      <c r="K449" s="7">
        <f t="shared" si="12"/>
        <v>0</v>
      </c>
    </row>
    <row r="450" spans="1:12" ht="26.4" customHeight="1" x14ac:dyDescent="0.25">
      <c r="A450" s="200"/>
      <c r="B450" s="37" t="s">
        <v>774</v>
      </c>
      <c r="C450" s="520" t="s">
        <v>775</v>
      </c>
      <c r="D450" s="520" t="s">
        <v>775</v>
      </c>
      <c r="E450" s="520" t="s">
        <v>775</v>
      </c>
      <c r="F450" s="520" t="s">
        <v>775</v>
      </c>
      <c r="G450" s="520" t="s">
        <v>775</v>
      </c>
      <c r="H450" s="37" t="s">
        <v>36</v>
      </c>
      <c r="I450" s="243">
        <v>2750</v>
      </c>
      <c r="J450" s="18"/>
      <c r="K450" s="7">
        <f t="shared" si="12"/>
        <v>0</v>
      </c>
    </row>
    <row r="451" spans="1:12" ht="26.4" customHeight="1" x14ac:dyDescent="0.25">
      <c r="A451" s="200"/>
      <c r="B451" s="37" t="s">
        <v>776</v>
      </c>
      <c r="C451" s="520" t="s">
        <v>777</v>
      </c>
      <c r="D451" s="520" t="s">
        <v>777</v>
      </c>
      <c r="E451" s="520" t="s">
        <v>777</v>
      </c>
      <c r="F451" s="520" t="s">
        <v>777</v>
      </c>
      <c r="G451" s="520" t="s">
        <v>777</v>
      </c>
      <c r="H451" s="37" t="s">
        <v>36</v>
      </c>
      <c r="I451" s="243">
        <v>6850</v>
      </c>
      <c r="J451" s="18"/>
      <c r="K451" s="7">
        <f t="shared" si="12"/>
        <v>0</v>
      </c>
    </row>
    <row r="452" spans="1:12" x14ac:dyDescent="0.25">
      <c r="A452" s="199" t="s">
        <v>778</v>
      </c>
      <c r="B452" s="168"/>
      <c r="C452" s="521" t="s">
        <v>779</v>
      </c>
      <c r="D452" s="521" t="s">
        <v>779</v>
      </c>
      <c r="E452" s="521" t="s">
        <v>779</v>
      </c>
      <c r="F452" s="521" t="s">
        <v>779</v>
      </c>
      <c r="G452" s="521" t="s">
        <v>779</v>
      </c>
      <c r="H452" s="37"/>
      <c r="I452" s="243"/>
      <c r="J452" s="37"/>
      <c r="K452" s="7"/>
    </row>
    <row r="453" spans="1:12" ht="13.8" x14ac:dyDescent="0.25">
      <c r="A453" s="200"/>
      <c r="B453" s="37" t="s">
        <v>780</v>
      </c>
      <c r="C453" s="520" t="s">
        <v>781</v>
      </c>
      <c r="D453" s="520" t="s">
        <v>781</v>
      </c>
      <c r="E453" s="520" t="s">
        <v>781</v>
      </c>
      <c r="F453" s="520" t="s">
        <v>781</v>
      </c>
      <c r="G453" s="520" t="s">
        <v>781</v>
      </c>
      <c r="H453" s="37" t="s">
        <v>36</v>
      </c>
      <c r="I453" s="243">
        <v>13600</v>
      </c>
      <c r="J453" s="18"/>
      <c r="K453" s="7">
        <f>I453*J453</f>
        <v>0</v>
      </c>
    </row>
    <row r="454" spans="1:12" x14ac:dyDescent="0.25">
      <c r="A454" s="200"/>
      <c r="B454" s="37" t="s">
        <v>782</v>
      </c>
      <c r="C454" s="520" t="s">
        <v>783</v>
      </c>
      <c r="D454" s="520" t="s">
        <v>783</v>
      </c>
      <c r="E454" s="520" t="s">
        <v>783</v>
      </c>
      <c r="F454" s="520" t="s">
        <v>783</v>
      </c>
      <c r="G454" s="520" t="s">
        <v>783</v>
      </c>
      <c r="H454" s="37"/>
      <c r="I454" s="243"/>
      <c r="J454" s="37"/>
      <c r="K454" s="7"/>
    </row>
    <row r="455" spans="1:12" ht="13.8" x14ac:dyDescent="0.25">
      <c r="A455" s="200"/>
      <c r="B455" s="37" t="s">
        <v>78</v>
      </c>
      <c r="C455" s="520" t="s">
        <v>784</v>
      </c>
      <c r="D455" s="520" t="s">
        <v>785</v>
      </c>
      <c r="E455" s="520" t="s">
        <v>785</v>
      </c>
      <c r="F455" s="520" t="s">
        <v>785</v>
      </c>
      <c r="G455" s="520" t="s">
        <v>785</v>
      </c>
      <c r="H455" s="37" t="s">
        <v>36</v>
      </c>
      <c r="I455" s="243">
        <v>4200</v>
      </c>
      <c r="J455" s="18"/>
      <c r="K455" s="7">
        <f>I455*J455</f>
        <v>0</v>
      </c>
    </row>
    <row r="456" spans="1:12" ht="13.8" x14ac:dyDescent="0.25">
      <c r="A456" s="200"/>
      <c r="B456" s="37" t="s">
        <v>81</v>
      </c>
      <c r="C456" s="520" t="s">
        <v>786</v>
      </c>
      <c r="D456" s="520" t="s">
        <v>787</v>
      </c>
      <c r="E456" s="520" t="s">
        <v>787</v>
      </c>
      <c r="F456" s="520" t="s">
        <v>787</v>
      </c>
      <c r="G456" s="520" t="s">
        <v>787</v>
      </c>
      <c r="H456" s="37" t="s">
        <v>36</v>
      </c>
      <c r="I456" s="243">
        <v>4200</v>
      </c>
      <c r="J456" s="18"/>
      <c r="K456" s="7">
        <f>I456*J456</f>
        <v>0</v>
      </c>
    </row>
    <row r="457" spans="1:12" ht="26.25" customHeight="1" x14ac:dyDescent="0.25">
      <c r="A457" s="200"/>
      <c r="B457" s="37" t="s">
        <v>788</v>
      </c>
      <c r="C457" s="520" t="s">
        <v>789</v>
      </c>
      <c r="D457" s="520" t="s">
        <v>789</v>
      </c>
      <c r="E457" s="520" t="s">
        <v>789</v>
      </c>
      <c r="F457" s="520" t="s">
        <v>789</v>
      </c>
      <c r="G457" s="520" t="s">
        <v>789</v>
      </c>
      <c r="H457" s="37"/>
      <c r="I457" s="243"/>
      <c r="J457" s="37"/>
      <c r="K457" s="7"/>
    </row>
    <row r="458" spans="1:12" ht="13.8" x14ac:dyDescent="0.25">
      <c r="A458" s="200"/>
      <c r="B458" s="37" t="s">
        <v>78</v>
      </c>
      <c r="C458" s="520" t="s">
        <v>790</v>
      </c>
      <c r="D458" s="520" t="s">
        <v>791</v>
      </c>
      <c r="E458" s="520" t="s">
        <v>791</v>
      </c>
      <c r="F458" s="520" t="s">
        <v>791</v>
      </c>
      <c r="G458" s="520" t="s">
        <v>791</v>
      </c>
      <c r="H458" s="37" t="s">
        <v>36</v>
      </c>
      <c r="I458" s="243">
        <v>420</v>
      </c>
      <c r="J458" s="18"/>
      <c r="K458" s="7">
        <f>I458*J458</f>
        <v>0</v>
      </c>
    </row>
    <row r="459" spans="1:12" ht="13.8" x14ac:dyDescent="0.25">
      <c r="A459" s="200"/>
      <c r="B459" s="37" t="s">
        <v>81</v>
      </c>
      <c r="C459" s="520" t="s">
        <v>792</v>
      </c>
      <c r="D459" s="520" t="s">
        <v>793</v>
      </c>
      <c r="E459" s="520" t="s">
        <v>793</v>
      </c>
      <c r="F459" s="520" t="s">
        <v>793</v>
      </c>
      <c r="G459" s="520" t="s">
        <v>793</v>
      </c>
      <c r="H459" s="37" t="s">
        <v>36</v>
      </c>
      <c r="I459" s="243">
        <v>420</v>
      </c>
      <c r="J459" s="18"/>
      <c r="K459" s="7">
        <f>I459*J459</f>
        <v>0</v>
      </c>
    </row>
    <row r="460" spans="1:12" ht="26.4" customHeight="1" x14ac:dyDescent="0.25">
      <c r="A460" s="200"/>
      <c r="B460" s="37" t="s">
        <v>794</v>
      </c>
      <c r="C460" s="520" t="s">
        <v>795</v>
      </c>
      <c r="D460" s="520" t="s">
        <v>796</v>
      </c>
      <c r="E460" s="520" t="s">
        <v>796</v>
      </c>
      <c r="F460" s="520" t="s">
        <v>796</v>
      </c>
      <c r="G460" s="520" t="s">
        <v>796</v>
      </c>
      <c r="H460" s="37" t="s">
        <v>36</v>
      </c>
      <c r="I460" s="243">
        <v>100</v>
      </c>
      <c r="J460" s="18"/>
      <c r="K460" s="7">
        <f>I460*J460</f>
        <v>0</v>
      </c>
    </row>
    <row r="461" spans="1:12" x14ac:dyDescent="0.25">
      <c r="A461" s="199" t="s">
        <v>797</v>
      </c>
      <c r="B461" s="168"/>
      <c r="C461" s="521" t="str">
        <f>C196</f>
        <v>Concrete pipe culverts:
On Class B bedding
750mm diameter, class 100D</v>
      </c>
      <c r="D461" s="521" t="s">
        <v>798</v>
      </c>
      <c r="E461" s="521" t="s">
        <v>798</v>
      </c>
      <c r="F461" s="521" t="s">
        <v>798</v>
      </c>
      <c r="G461" s="521" t="s">
        <v>798</v>
      </c>
      <c r="H461" s="37"/>
      <c r="I461" s="243"/>
      <c r="J461" s="37"/>
      <c r="K461" s="7"/>
    </row>
    <row r="462" spans="1:12" x14ac:dyDescent="0.25">
      <c r="A462" s="200"/>
      <c r="B462" s="37" t="s">
        <v>799</v>
      </c>
      <c r="C462" s="520" t="s">
        <v>800</v>
      </c>
      <c r="D462" s="520" t="s">
        <v>801</v>
      </c>
      <c r="E462" s="520" t="s">
        <v>801</v>
      </c>
      <c r="F462" s="520" t="s">
        <v>801</v>
      </c>
      <c r="G462" s="520" t="s">
        <v>801</v>
      </c>
      <c r="H462" s="176"/>
      <c r="I462" s="243"/>
      <c r="J462" s="25"/>
      <c r="K462" s="7"/>
    </row>
    <row r="463" spans="1:12" x14ac:dyDescent="0.25">
      <c r="A463" s="200"/>
      <c r="B463" s="37" t="s">
        <v>78</v>
      </c>
      <c r="C463" s="520" t="s">
        <v>802</v>
      </c>
      <c r="D463" s="520"/>
      <c r="E463" s="520"/>
      <c r="F463" s="520"/>
      <c r="G463" s="520"/>
      <c r="H463" s="176" t="s">
        <v>44</v>
      </c>
      <c r="I463" s="243">
        <v>300</v>
      </c>
      <c r="J463" s="18"/>
      <c r="K463" s="7">
        <f>I463*J463</f>
        <v>0</v>
      </c>
      <c r="L463" s="47"/>
    </row>
    <row r="464" spans="1:12" x14ac:dyDescent="0.25">
      <c r="A464" s="200"/>
      <c r="B464" s="37" t="s">
        <v>81</v>
      </c>
      <c r="C464" s="520" t="s">
        <v>803</v>
      </c>
      <c r="D464" s="520"/>
      <c r="E464" s="520"/>
      <c r="F464" s="520"/>
      <c r="G464" s="520"/>
      <c r="H464" s="176" t="s">
        <v>44</v>
      </c>
      <c r="I464" s="243">
        <v>663</v>
      </c>
      <c r="J464" s="18"/>
      <c r="K464" s="7">
        <f>I464*J464</f>
        <v>0</v>
      </c>
      <c r="L464" s="47"/>
    </row>
    <row r="465" spans="1:24" x14ac:dyDescent="0.25">
      <c r="A465" s="200"/>
      <c r="B465" s="37" t="s">
        <v>804</v>
      </c>
      <c r="C465" s="520" t="s">
        <v>805</v>
      </c>
      <c r="D465" s="520" t="s">
        <v>806</v>
      </c>
      <c r="E465" s="520" t="s">
        <v>806</v>
      </c>
      <c r="F465" s="520" t="s">
        <v>806</v>
      </c>
      <c r="G465" s="520" t="s">
        <v>806</v>
      </c>
      <c r="H465" s="176" t="s">
        <v>159</v>
      </c>
      <c r="I465" s="243">
        <v>12</v>
      </c>
      <c r="J465" s="18"/>
      <c r="K465" s="7">
        <f>I465*J465</f>
        <v>0</v>
      </c>
    </row>
    <row r="466" spans="1:24" x14ac:dyDescent="0.25">
      <c r="A466" s="199" t="s">
        <v>807</v>
      </c>
      <c r="B466" s="168"/>
      <c r="C466" s="521" t="s">
        <v>808</v>
      </c>
      <c r="D466" s="521" t="s">
        <v>808</v>
      </c>
      <c r="E466" s="521" t="s">
        <v>808</v>
      </c>
      <c r="F466" s="521" t="s">
        <v>808</v>
      </c>
      <c r="G466" s="521" t="s">
        <v>808</v>
      </c>
      <c r="H466" s="37"/>
      <c r="I466" s="243"/>
      <c r="J466" s="37"/>
      <c r="K466" s="7"/>
    </row>
    <row r="467" spans="1:24" ht="13.2" customHeight="1" x14ac:dyDescent="0.25">
      <c r="A467" s="200"/>
      <c r="B467" s="37" t="s">
        <v>809</v>
      </c>
      <c r="C467" s="520" t="s">
        <v>810</v>
      </c>
      <c r="D467" s="520" t="s">
        <v>811</v>
      </c>
      <c r="E467" s="520" t="s">
        <v>811</v>
      </c>
      <c r="F467" s="520" t="s">
        <v>811</v>
      </c>
      <c r="G467" s="520" t="s">
        <v>811</v>
      </c>
      <c r="H467" s="37"/>
      <c r="I467" s="243"/>
      <c r="J467" s="25"/>
      <c r="K467" s="7"/>
    </row>
    <row r="468" spans="1:24" ht="13.2" customHeight="1" x14ac:dyDescent="0.25">
      <c r="A468" s="200"/>
      <c r="B468" s="37"/>
      <c r="C468" s="548" t="s">
        <v>812</v>
      </c>
      <c r="D468" s="548"/>
      <c r="E468" s="548"/>
      <c r="F468" s="548"/>
      <c r="G468" s="548"/>
      <c r="H468" s="37" t="s">
        <v>44</v>
      </c>
      <c r="I468" s="243">
        <v>507</v>
      </c>
      <c r="J468" s="18"/>
      <c r="K468" s="7">
        <f t="shared" ref="K468:K470" si="13">I468*J468</f>
        <v>0</v>
      </c>
      <c r="L468" s="47"/>
      <c r="X468" s="205"/>
    </row>
    <row r="469" spans="1:24" ht="13.2" customHeight="1" x14ac:dyDescent="0.25">
      <c r="A469" s="200"/>
      <c r="B469" s="37"/>
      <c r="C469" s="548" t="s">
        <v>813</v>
      </c>
      <c r="D469" s="548"/>
      <c r="E469" s="548"/>
      <c r="F469" s="548"/>
      <c r="G469" s="548"/>
      <c r="H469" s="37" t="s">
        <v>44</v>
      </c>
      <c r="I469" s="243">
        <v>130</v>
      </c>
      <c r="J469" s="18"/>
      <c r="K469" s="7">
        <f t="shared" si="13"/>
        <v>0</v>
      </c>
      <c r="L469" s="47"/>
      <c r="X469" s="205"/>
    </row>
    <row r="470" spans="1:24" ht="13.2" customHeight="1" x14ac:dyDescent="0.25">
      <c r="A470" s="200"/>
      <c r="B470" s="37"/>
      <c r="C470" s="548" t="s">
        <v>814</v>
      </c>
      <c r="D470" s="548"/>
      <c r="E470" s="548"/>
      <c r="F470" s="548"/>
      <c r="G470" s="548"/>
      <c r="H470" s="37" t="s">
        <v>44</v>
      </c>
      <c r="I470" s="243">
        <v>50</v>
      </c>
      <c r="J470" s="18"/>
      <c r="K470" s="7">
        <f t="shared" si="13"/>
        <v>0</v>
      </c>
      <c r="L470" s="47"/>
      <c r="X470" s="205"/>
    </row>
    <row r="471" spans="1:24" x14ac:dyDescent="0.25">
      <c r="A471" s="199" t="s">
        <v>815</v>
      </c>
      <c r="B471" s="168"/>
      <c r="C471" s="521" t="s">
        <v>816</v>
      </c>
      <c r="D471" s="521" t="s">
        <v>816</v>
      </c>
      <c r="E471" s="521" t="s">
        <v>816</v>
      </c>
      <c r="F471" s="521" t="s">
        <v>816</v>
      </c>
      <c r="G471" s="521" t="s">
        <v>816</v>
      </c>
      <c r="H471" s="37"/>
      <c r="I471" s="243"/>
      <c r="J471" s="37"/>
      <c r="K471" s="7"/>
      <c r="M471" s="205"/>
    </row>
    <row r="472" spans="1:24" ht="26.4" customHeight="1" x14ac:dyDescent="0.25">
      <c r="A472" s="200"/>
      <c r="B472" s="37" t="s">
        <v>817</v>
      </c>
      <c r="C472" s="520" t="s">
        <v>818</v>
      </c>
      <c r="D472" s="520" t="s">
        <v>819</v>
      </c>
      <c r="E472" s="520" t="s">
        <v>819</v>
      </c>
      <c r="F472" s="520" t="s">
        <v>819</v>
      </c>
      <c r="G472" s="520" t="s">
        <v>819</v>
      </c>
      <c r="H472" s="37"/>
      <c r="I472" s="243"/>
      <c r="J472" s="25"/>
      <c r="K472" s="7"/>
    </row>
    <row r="473" spans="1:24" ht="13.8" x14ac:dyDescent="0.25">
      <c r="A473" s="200"/>
      <c r="B473" s="37" t="s">
        <v>78</v>
      </c>
      <c r="C473" s="520" t="s">
        <v>820</v>
      </c>
      <c r="D473" s="520"/>
      <c r="E473" s="520"/>
      <c r="F473" s="520"/>
      <c r="G473" s="520"/>
      <c r="H473" s="37" t="s">
        <v>36</v>
      </c>
      <c r="I473" s="243">
        <v>25</v>
      </c>
      <c r="J473" s="18"/>
      <c r="K473" s="7">
        <f t="shared" ref="K473:K478" si="14">I473*J473</f>
        <v>0</v>
      </c>
    </row>
    <row r="474" spans="1:24" ht="39.6" customHeight="1" x14ac:dyDescent="0.25">
      <c r="A474" s="200"/>
      <c r="B474" s="37" t="s">
        <v>821</v>
      </c>
      <c r="C474" s="520" t="s">
        <v>822</v>
      </c>
      <c r="D474" s="520" t="s">
        <v>823</v>
      </c>
      <c r="E474" s="520" t="s">
        <v>823</v>
      </c>
      <c r="F474" s="520" t="s">
        <v>823</v>
      </c>
      <c r="G474" s="520" t="s">
        <v>823</v>
      </c>
      <c r="H474" s="37" t="s">
        <v>36</v>
      </c>
      <c r="I474" s="243">
        <v>4000</v>
      </c>
      <c r="J474" s="18"/>
      <c r="K474" s="7">
        <f t="shared" si="14"/>
        <v>0</v>
      </c>
    </row>
    <row r="475" spans="1:24" ht="26.4" customHeight="1" x14ac:dyDescent="0.25">
      <c r="A475" s="200"/>
      <c r="B475" s="37" t="s">
        <v>824</v>
      </c>
      <c r="C475" s="520" t="s">
        <v>825</v>
      </c>
      <c r="D475" s="520" t="s">
        <v>826</v>
      </c>
      <c r="E475" s="520" t="s">
        <v>826</v>
      </c>
      <c r="F475" s="520" t="s">
        <v>826</v>
      </c>
      <c r="G475" s="520" t="s">
        <v>826</v>
      </c>
      <c r="H475" s="37" t="s">
        <v>36</v>
      </c>
      <c r="I475" s="243">
        <v>10</v>
      </c>
      <c r="J475" s="18"/>
      <c r="K475" s="7">
        <f t="shared" si="14"/>
        <v>0</v>
      </c>
    </row>
    <row r="476" spans="1:24" ht="52.95" customHeight="1" x14ac:dyDescent="0.25">
      <c r="A476" s="200"/>
      <c r="B476" s="37" t="s">
        <v>827</v>
      </c>
      <c r="C476" s="520" t="s">
        <v>828</v>
      </c>
      <c r="D476" s="520" t="s">
        <v>829</v>
      </c>
      <c r="E476" s="520" t="s">
        <v>829</v>
      </c>
      <c r="F476" s="520" t="s">
        <v>829</v>
      </c>
      <c r="G476" s="520" t="s">
        <v>829</v>
      </c>
      <c r="H476" s="37" t="s">
        <v>36</v>
      </c>
      <c r="I476" s="243">
        <v>100</v>
      </c>
      <c r="J476" s="18"/>
      <c r="K476" s="7">
        <f t="shared" si="14"/>
        <v>0</v>
      </c>
    </row>
    <row r="477" spans="1:24" ht="26.4" customHeight="1" x14ac:dyDescent="0.25">
      <c r="A477" s="200"/>
      <c r="B477" s="37" t="s">
        <v>830</v>
      </c>
      <c r="C477" s="520" t="s">
        <v>831</v>
      </c>
      <c r="D477" s="520" t="s">
        <v>832</v>
      </c>
      <c r="E477" s="520" t="s">
        <v>832</v>
      </c>
      <c r="F477" s="520" t="s">
        <v>832</v>
      </c>
      <c r="G477" s="520" t="s">
        <v>832</v>
      </c>
      <c r="H477" s="37" t="s">
        <v>480</v>
      </c>
      <c r="I477" s="243">
        <v>1500</v>
      </c>
      <c r="J477" s="18"/>
      <c r="K477" s="7">
        <f t="shared" si="14"/>
        <v>0</v>
      </c>
    </row>
    <row r="478" spans="1:24" ht="26.4" customHeight="1" x14ac:dyDescent="0.25">
      <c r="A478" s="199" t="s">
        <v>833</v>
      </c>
      <c r="B478" s="168"/>
      <c r="C478" s="521" t="s">
        <v>834</v>
      </c>
      <c r="D478" s="521" t="s">
        <v>835</v>
      </c>
      <c r="E478" s="521" t="s">
        <v>835</v>
      </c>
      <c r="F478" s="521" t="s">
        <v>835</v>
      </c>
      <c r="G478" s="521" t="s">
        <v>835</v>
      </c>
      <c r="H478" s="37" t="s">
        <v>36</v>
      </c>
      <c r="I478" s="243">
        <v>50</v>
      </c>
      <c r="J478" s="18"/>
      <c r="K478" s="7">
        <f t="shared" si="14"/>
        <v>0</v>
      </c>
    </row>
    <row r="479" spans="1:24" x14ac:dyDescent="0.25">
      <c r="A479" s="199" t="s">
        <v>836</v>
      </c>
      <c r="B479" s="168"/>
      <c r="C479" s="521" t="s">
        <v>837</v>
      </c>
      <c r="D479" s="521" t="s">
        <v>837</v>
      </c>
      <c r="E479" s="521" t="s">
        <v>837</v>
      </c>
      <c r="F479" s="521" t="s">
        <v>837</v>
      </c>
      <c r="G479" s="521" t="s">
        <v>837</v>
      </c>
      <c r="H479" s="37"/>
      <c r="I479" s="243"/>
      <c r="J479" s="37"/>
      <c r="K479" s="7"/>
    </row>
    <row r="480" spans="1:24" x14ac:dyDescent="0.25">
      <c r="A480" s="200"/>
      <c r="B480" s="37" t="s">
        <v>838</v>
      </c>
      <c r="C480" s="520" t="s">
        <v>839</v>
      </c>
      <c r="D480" s="520" t="s">
        <v>839</v>
      </c>
      <c r="E480" s="520" t="s">
        <v>839</v>
      </c>
      <c r="F480" s="520" t="s">
        <v>839</v>
      </c>
      <c r="G480" s="520" t="s">
        <v>839</v>
      </c>
      <c r="H480" s="37" t="s">
        <v>372</v>
      </c>
      <c r="I480" s="243">
        <v>20</v>
      </c>
      <c r="J480" s="18"/>
      <c r="K480" s="7">
        <f>I480*J480</f>
        <v>0</v>
      </c>
    </row>
    <row r="481" spans="1:15" x14ac:dyDescent="0.25">
      <c r="A481" s="200"/>
      <c r="B481" s="37" t="s">
        <v>840</v>
      </c>
      <c r="C481" s="520" t="s">
        <v>841</v>
      </c>
      <c r="D481" s="520" t="s">
        <v>841</v>
      </c>
      <c r="E481" s="520" t="s">
        <v>841</v>
      </c>
      <c r="F481" s="520" t="s">
        <v>841</v>
      </c>
      <c r="G481" s="520" t="s">
        <v>841</v>
      </c>
      <c r="H481" s="37" t="s">
        <v>372</v>
      </c>
      <c r="I481" s="243">
        <v>345</v>
      </c>
      <c r="J481" s="18"/>
      <c r="K481" s="7">
        <f>I481*J481</f>
        <v>0</v>
      </c>
    </row>
    <row r="482" spans="1:15" x14ac:dyDescent="0.25">
      <c r="A482" s="200"/>
      <c r="B482" s="37" t="s">
        <v>842</v>
      </c>
      <c r="C482" s="520" t="s">
        <v>843</v>
      </c>
      <c r="D482" s="520" t="s">
        <v>843</v>
      </c>
      <c r="E482" s="520" t="s">
        <v>843</v>
      </c>
      <c r="F482" s="520" t="s">
        <v>843</v>
      </c>
      <c r="G482" s="520" t="s">
        <v>843</v>
      </c>
      <c r="H482" s="37" t="s">
        <v>844</v>
      </c>
      <c r="I482" s="243">
        <v>2500</v>
      </c>
      <c r="J482" s="18"/>
      <c r="K482" s="7">
        <f>I482*J482</f>
        <v>0</v>
      </c>
    </row>
    <row r="483" spans="1:15" x14ac:dyDescent="0.25">
      <c r="A483" s="199" t="s">
        <v>845</v>
      </c>
      <c r="B483" s="168"/>
      <c r="C483" s="521" t="s">
        <v>846</v>
      </c>
      <c r="D483" s="521" t="s">
        <v>846</v>
      </c>
      <c r="E483" s="521" t="s">
        <v>846</v>
      </c>
      <c r="F483" s="521" t="s">
        <v>846</v>
      </c>
      <c r="G483" s="521" t="s">
        <v>846</v>
      </c>
      <c r="H483" s="37"/>
      <c r="I483" s="243"/>
      <c r="J483" s="37"/>
      <c r="K483" s="7"/>
    </row>
    <row r="484" spans="1:15" ht="13.8" x14ac:dyDescent="0.25">
      <c r="A484" s="200"/>
      <c r="B484" s="37" t="s">
        <v>847</v>
      </c>
      <c r="C484" s="520" t="s">
        <v>848</v>
      </c>
      <c r="D484" s="520" t="s">
        <v>849</v>
      </c>
      <c r="E484" s="520" t="s">
        <v>849</v>
      </c>
      <c r="F484" s="520" t="s">
        <v>849</v>
      </c>
      <c r="G484" s="520" t="s">
        <v>849</v>
      </c>
      <c r="H484" s="37" t="s">
        <v>36</v>
      </c>
      <c r="I484" s="243">
        <v>100</v>
      </c>
      <c r="J484" s="18"/>
      <c r="K484" s="7">
        <f>I484*J484</f>
        <v>0</v>
      </c>
    </row>
    <row r="485" spans="1:15" x14ac:dyDescent="0.25">
      <c r="A485" s="46"/>
      <c r="B485" s="45"/>
      <c r="C485" s="520"/>
      <c r="D485" s="520"/>
      <c r="E485" s="520"/>
      <c r="F485" s="520"/>
      <c r="G485" s="520"/>
      <c r="H485" s="38"/>
      <c r="I485" s="165"/>
      <c r="J485" s="166"/>
      <c r="K485" s="194"/>
    </row>
    <row r="486" spans="1:15" x14ac:dyDescent="0.25">
      <c r="A486" s="46"/>
      <c r="B486" s="45"/>
      <c r="C486" s="520"/>
      <c r="D486" s="520"/>
      <c r="E486" s="520"/>
      <c r="F486" s="520"/>
      <c r="G486" s="520"/>
      <c r="H486" s="38"/>
      <c r="I486" s="165"/>
      <c r="J486" s="166"/>
      <c r="K486" s="194"/>
    </row>
    <row r="487" spans="1:15" x14ac:dyDescent="0.25">
      <c r="A487" s="522" t="s">
        <v>850</v>
      </c>
      <c r="B487" s="522"/>
      <c r="C487" s="522" t="s">
        <v>117</v>
      </c>
      <c r="D487" s="522"/>
      <c r="E487" s="522"/>
      <c r="F487" s="522"/>
      <c r="G487" s="522"/>
      <c r="H487" s="116"/>
      <c r="I487" s="116"/>
      <c r="J487" s="116"/>
      <c r="K487" s="42">
        <f>SUM(K444:K486)</f>
        <v>0</v>
      </c>
    </row>
    <row r="488" spans="1:15" ht="13.2" customHeight="1" x14ac:dyDescent="0.25">
      <c r="A488" s="523" t="s">
        <v>851</v>
      </c>
      <c r="B488" s="559"/>
      <c r="C488" s="559"/>
      <c r="D488" s="559"/>
      <c r="E488" s="559"/>
      <c r="F488" s="559"/>
      <c r="G488" s="559"/>
      <c r="H488" s="559"/>
      <c r="I488" s="559"/>
      <c r="J488" s="559"/>
      <c r="K488" s="560"/>
    </row>
    <row r="489" spans="1:15" ht="14.4" customHeight="1" x14ac:dyDescent="0.25">
      <c r="A489" s="561"/>
      <c r="B489" s="562"/>
      <c r="C489" s="562"/>
      <c r="D489" s="562"/>
      <c r="E489" s="562"/>
      <c r="F489" s="562"/>
      <c r="G489" s="562"/>
      <c r="H489" s="562"/>
      <c r="I489" s="562"/>
      <c r="J489" s="562"/>
      <c r="K489" s="563"/>
    </row>
    <row r="490" spans="1:15" ht="14.4" customHeight="1" x14ac:dyDescent="0.25">
      <c r="A490" s="564"/>
      <c r="B490" s="565"/>
      <c r="C490" s="565"/>
      <c r="D490" s="565"/>
      <c r="E490" s="565"/>
      <c r="F490" s="565"/>
      <c r="G490" s="565"/>
      <c r="H490" s="565"/>
      <c r="I490" s="565"/>
      <c r="J490" s="565"/>
      <c r="K490" s="566"/>
    </row>
    <row r="491" spans="1:15" x14ac:dyDescent="0.25">
      <c r="A491" s="187"/>
      <c r="B491" s="169"/>
      <c r="C491" s="533"/>
      <c r="D491" s="533"/>
      <c r="E491" s="533"/>
      <c r="F491" s="533"/>
      <c r="G491" s="533"/>
      <c r="H491" s="158"/>
      <c r="I491" s="170"/>
      <c r="J491" s="171"/>
      <c r="K491" s="172"/>
      <c r="M491" s="206"/>
    </row>
    <row r="492" spans="1:15" x14ac:dyDescent="0.25">
      <c r="A492" s="199" t="s">
        <v>852</v>
      </c>
      <c r="B492" s="168"/>
      <c r="C492" s="521" t="s">
        <v>853</v>
      </c>
      <c r="D492" s="521" t="s">
        <v>853</v>
      </c>
      <c r="E492" s="521" t="s">
        <v>853</v>
      </c>
      <c r="F492" s="521" t="s">
        <v>853</v>
      </c>
      <c r="G492" s="521" t="s">
        <v>853</v>
      </c>
      <c r="H492" s="37"/>
      <c r="I492" s="37"/>
      <c r="J492" s="163"/>
      <c r="K492" s="204"/>
    </row>
    <row r="493" spans="1:15" ht="13.2" customHeight="1" x14ac:dyDescent="0.25">
      <c r="A493" s="200"/>
      <c r="B493" s="37" t="s">
        <v>854</v>
      </c>
      <c r="C493" s="520" t="s">
        <v>855</v>
      </c>
      <c r="D493" s="520" t="s">
        <v>856</v>
      </c>
      <c r="E493" s="520" t="s">
        <v>856</v>
      </c>
      <c r="F493" s="520" t="s">
        <v>856</v>
      </c>
      <c r="G493" s="520" t="s">
        <v>856</v>
      </c>
      <c r="H493" s="37"/>
      <c r="I493" s="37"/>
      <c r="J493" s="29"/>
      <c r="K493" s="29"/>
      <c r="M493" s="206"/>
    </row>
    <row r="494" spans="1:15" ht="39.6" customHeight="1" x14ac:dyDescent="0.25">
      <c r="A494" s="200"/>
      <c r="B494" s="37" t="s">
        <v>78</v>
      </c>
      <c r="C494" s="520" t="s">
        <v>857</v>
      </c>
      <c r="D494" s="520" t="s">
        <v>858</v>
      </c>
      <c r="E494" s="520" t="s">
        <v>858</v>
      </c>
      <c r="F494" s="520" t="s">
        <v>858</v>
      </c>
      <c r="G494" s="520" t="s">
        <v>858</v>
      </c>
      <c r="H494" s="176" t="s">
        <v>44</v>
      </c>
      <c r="I494" s="243">
        <v>1000</v>
      </c>
      <c r="J494" s="18"/>
      <c r="K494" s="7">
        <f>I494*J494</f>
        <v>0</v>
      </c>
      <c r="L494" s="47"/>
      <c r="M494" s="47"/>
      <c r="O494" s="202"/>
    </row>
    <row r="495" spans="1:15" ht="26.4" customHeight="1" x14ac:dyDescent="0.25">
      <c r="A495" s="200"/>
      <c r="B495" s="37" t="s">
        <v>81</v>
      </c>
      <c r="C495" s="520" t="s">
        <v>859</v>
      </c>
      <c r="D495" s="520" t="s">
        <v>860</v>
      </c>
      <c r="E495" s="520" t="s">
        <v>860</v>
      </c>
      <c r="F495" s="520" t="s">
        <v>860</v>
      </c>
      <c r="G495" s="520" t="s">
        <v>860</v>
      </c>
      <c r="H495" s="176" t="s">
        <v>44</v>
      </c>
      <c r="I495" s="243">
        <v>14500</v>
      </c>
      <c r="J495" s="18"/>
      <c r="K495" s="7">
        <f>I495*J495</f>
        <v>0</v>
      </c>
      <c r="L495" s="47"/>
      <c r="O495" s="202"/>
    </row>
    <row r="496" spans="1:15" x14ac:dyDescent="0.25">
      <c r="A496" s="200"/>
      <c r="B496" s="37" t="s">
        <v>861</v>
      </c>
      <c r="C496" s="520" t="s">
        <v>862</v>
      </c>
      <c r="D496" s="520" t="s">
        <v>862</v>
      </c>
      <c r="E496" s="520" t="s">
        <v>862</v>
      </c>
      <c r="F496" s="520" t="s">
        <v>862</v>
      </c>
      <c r="G496" s="520" t="s">
        <v>862</v>
      </c>
      <c r="H496" s="37"/>
      <c r="I496" s="243"/>
      <c r="J496" s="25"/>
      <c r="K496" s="7"/>
    </row>
    <row r="497" spans="1:16" ht="26.4" customHeight="1" x14ac:dyDescent="0.25">
      <c r="A497" s="200"/>
      <c r="B497" s="37" t="s">
        <v>78</v>
      </c>
      <c r="C497" s="520" t="s">
        <v>863</v>
      </c>
      <c r="D497" s="520" t="s">
        <v>860</v>
      </c>
      <c r="E497" s="520" t="s">
        <v>860</v>
      </c>
      <c r="F497" s="520" t="s">
        <v>860</v>
      </c>
      <c r="G497" s="520" t="s">
        <v>860</v>
      </c>
      <c r="H497" s="176" t="s">
        <v>44</v>
      </c>
      <c r="I497" s="243">
        <v>345</v>
      </c>
      <c r="J497" s="18"/>
      <c r="K497" s="7">
        <f>I497*J497</f>
        <v>0</v>
      </c>
      <c r="L497" s="47"/>
      <c r="M497" s="207"/>
      <c r="O497" s="86"/>
    </row>
    <row r="498" spans="1:16" ht="13.2" customHeight="1" x14ac:dyDescent="0.25">
      <c r="A498" s="200"/>
      <c r="B498" s="37" t="s">
        <v>81</v>
      </c>
      <c r="C498" s="520" t="s">
        <v>864</v>
      </c>
      <c r="D498" s="520" t="s">
        <v>860</v>
      </c>
      <c r="E498" s="520" t="s">
        <v>860</v>
      </c>
      <c r="F498" s="520" t="s">
        <v>860</v>
      </c>
      <c r="G498" s="520" t="s">
        <v>860</v>
      </c>
      <c r="H498" s="176" t="s">
        <v>44</v>
      </c>
      <c r="I498" s="243">
        <v>2700</v>
      </c>
      <c r="J498" s="18"/>
      <c r="K498" s="7">
        <f>I498*J498</f>
        <v>0</v>
      </c>
      <c r="L498" s="47"/>
      <c r="M498" s="207"/>
      <c r="O498" s="86"/>
    </row>
    <row r="499" spans="1:16" x14ac:dyDescent="0.25">
      <c r="A499" s="199" t="s">
        <v>865</v>
      </c>
      <c r="B499" s="168"/>
      <c r="C499" s="521" t="s">
        <v>866</v>
      </c>
      <c r="D499" s="521" t="s">
        <v>866</v>
      </c>
      <c r="E499" s="521" t="s">
        <v>866</v>
      </c>
      <c r="F499" s="521" t="s">
        <v>866</v>
      </c>
      <c r="G499" s="521" t="s">
        <v>866</v>
      </c>
      <c r="H499" s="37"/>
      <c r="I499" s="243"/>
      <c r="J499" s="25"/>
      <c r="K499" s="7"/>
    </row>
    <row r="500" spans="1:16" ht="13.2" customHeight="1" x14ac:dyDescent="0.25">
      <c r="A500" s="200"/>
      <c r="B500" s="37" t="s">
        <v>867</v>
      </c>
      <c r="C500" s="520" t="s">
        <v>868</v>
      </c>
      <c r="D500" s="520" t="s">
        <v>869</v>
      </c>
      <c r="E500" s="520" t="s">
        <v>869</v>
      </c>
      <c r="F500" s="520" t="s">
        <v>869</v>
      </c>
      <c r="G500" s="520" t="s">
        <v>869</v>
      </c>
      <c r="H500" s="37"/>
      <c r="I500" s="243"/>
      <c r="J500" s="25"/>
      <c r="K500" s="7"/>
    </row>
    <row r="501" spans="1:16" ht="26.4" customHeight="1" x14ac:dyDescent="0.25">
      <c r="A501" s="200"/>
      <c r="B501" s="37" t="s">
        <v>78</v>
      </c>
      <c r="C501" s="520" t="s">
        <v>870</v>
      </c>
      <c r="D501" s="520" t="s">
        <v>858</v>
      </c>
      <c r="E501" s="520" t="s">
        <v>858</v>
      </c>
      <c r="F501" s="520" t="s">
        <v>858</v>
      </c>
      <c r="G501" s="520" t="s">
        <v>858</v>
      </c>
      <c r="H501" s="176" t="s">
        <v>44</v>
      </c>
      <c r="I501" s="243">
        <v>7500</v>
      </c>
      <c r="J501" s="18"/>
      <c r="K501" s="7">
        <f>I501*J501</f>
        <v>0</v>
      </c>
      <c r="L501" s="47"/>
      <c r="M501" s="47"/>
      <c r="O501" s="202"/>
    </row>
    <row r="502" spans="1:16" ht="26.4" customHeight="1" x14ac:dyDescent="0.25">
      <c r="A502" s="199" t="s">
        <v>871</v>
      </c>
      <c r="B502" s="168"/>
      <c r="C502" s="521" t="s">
        <v>872</v>
      </c>
      <c r="D502" s="521" t="s">
        <v>872</v>
      </c>
      <c r="E502" s="521" t="s">
        <v>872</v>
      </c>
      <c r="F502" s="521" t="s">
        <v>872</v>
      </c>
      <c r="G502" s="521" t="s">
        <v>872</v>
      </c>
      <c r="H502" s="37"/>
      <c r="I502" s="243"/>
      <c r="J502" s="25"/>
      <c r="K502" s="7"/>
    </row>
    <row r="503" spans="1:16" ht="13.2" customHeight="1" x14ac:dyDescent="0.25">
      <c r="A503" s="200"/>
      <c r="B503" s="37" t="s">
        <v>873</v>
      </c>
      <c r="C503" s="520" t="s">
        <v>874</v>
      </c>
      <c r="D503" s="520" t="s">
        <v>874</v>
      </c>
      <c r="E503" s="520" t="s">
        <v>874</v>
      </c>
      <c r="F503" s="520" t="s">
        <v>874</v>
      </c>
      <c r="G503" s="520" t="s">
        <v>874</v>
      </c>
      <c r="H503" s="37" t="s">
        <v>44</v>
      </c>
      <c r="I503" s="243">
        <v>500</v>
      </c>
      <c r="J503" s="18"/>
      <c r="K503" s="7">
        <f>I503*J503</f>
        <v>0</v>
      </c>
      <c r="L503" s="47"/>
    </row>
    <row r="504" spans="1:16" ht="13.2" customHeight="1" x14ac:dyDescent="0.25">
      <c r="A504" s="200"/>
      <c r="B504" s="37" t="s">
        <v>875</v>
      </c>
      <c r="C504" s="520" t="s">
        <v>876</v>
      </c>
      <c r="D504" s="520" t="s">
        <v>876</v>
      </c>
      <c r="E504" s="520" t="s">
        <v>876</v>
      </c>
      <c r="F504" s="520" t="s">
        <v>876</v>
      </c>
      <c r="G504" s="520" t="s">
        <v>876</v>
      </c>
      <c r="H504" s="37" t="s">
        <v>44</v>
      </c>
      <c r="I504" s="243">
        <v>20</v>
      </c>
      <c r="J504" s="18"/>
      <c r="K504" s="7">
        <f>I504*J504</f>
        <v>0</v>
      </c>
      <c r="L504" s="47"/>
    </row>
    <row r="505" spans="1:16" x14ac:dyDescent="0.25">
      <c r="A505" s="200"/>
      <c r="B505" s="37" t="s">
        <v>877</v>
      </c>
      <c r="C505" s="520" t="s">
        <v>878</v>
      </c>
      <c r="D505" s="520" t="s">
        <v>878</v>
      </c>
      <c r="E505" s="520" t="s">
        <v>878</v>
      </c>
      <c r="F505" s="520" t="s">
        <v>878</v>
      </c>
      <c r="G505" s="520" t="s">
        <v>878</v>
      </c>
      <c r="H505" s="37" t="s">
        <v>44</v>
      </c>
      <c r="I505" s="243">
        <v>20</v>
      </c>
      <c r="J505" s="18"/>
      <c r="K505" s="7">
        <f>I505*J505</f>
        <v>0</v>
      </c>
      <c r="L505" s="47"/>
    </row>
    <row r="506" spans="1:16" ht="26.4" customHeight="1" x14ac:dyDescent="0.25">
      <c r="A506" s="199" t="s">
        <v>879</v>
      </c>
      <c r="B506" s="168"/>
      <c r="C506" s="521" t="s">
        <v>880</v>
      </c>
      <c r="D506" s="521" t="s">
        <v>880</v>
      </c>
      <c r="E506" s="521" t="s">
        <v>880</v>
      </c>
      <c r="F506" s="521" t="s">
        <v>880</v>
      </c>
      <c r="G506" s="521" t="s">
        <v>880</v>
      </c>
      <c r="H506" s="37" t="s">
        <v>44</v>
      </c>
      <c r="I506" s="243">
        <v>100</v>
      </c>
      <c r="J506" s="18"/>
      <c r="K506" s="7">
        <f>I506*J506</f>
        <v>0</v>
      </c>
      <c r="L506" s="47"/>
    </row>
    <row r="507" spans="1:16" x14ac:dyDescent="0.25">
      <c r="A507" s="199" t="s">
        <v>881</v>
      </c>
      <c r="B507" s="168"/>
      <c r="C507" s="521" t="s">
        <v>882</v>
      </c>
      <c r="D507" s="521" t="s">
        <v>882</v>
      </c>
      <c r="E507" s="521" t="s">
        <v>882</v>
      </c>
      <c r="F507" s="521" t="s">
        <v>882</v>
      </c>
      <c r="G507" s="521" t="s">
        <v>882</v>
      </c>
      <c r="H507" s="37"/>
      <c r="I507" s="243"/>
      <c r="J507" s="25"/>
      <c r="K507" s="7"/>
      <c r="M507" s="206"/>
    </row>
    <row r="508" spans="1:16" ht="26.4" customHeight="1" x14ac:dyDescent="0.25">
      <c r="A508" s="200"/>
      <c r="B508" s="37" t="s">
        <v>883</v>
      </c>
      <c r="C508" s="520" t="s">
        <v>884</v>
      </c>
      <c r="D508" s="520" t="s">
        <v>885</v>
      </c>
      <c r="E508" s="520" t="s">
        <v>885</v>
      </c>
      <c r="F508" s="520" t="s">
        <v>885</v>
      </c>
      <c r="G508" s="520" t="s">
        <v>885</v>
      </c>
      <c r="H508" s="37" t="s">
        <v>36</v>
      </c>
      <c r="I508" s="243">
        <v>3</v>
      </c>
      <c r="J508" s="18"/>
      <c r="K508" s="7">
        <f>I508*J508</f>
        <v>0</v>
      </c>
      <c r="L508" s="47"/>
      <c r="P508" s="574"/>
    </row>
    <row r="509" spans="1:16" ht="26.4" customHeight="1" x14ac:dyDescent="0.25">
      <c r="A509" s="200"/>
      <c r="B509" s="37" t="s">
        <v>886</v>
      </c>
      <c r="C509" s="520" t="s">
        <v>887</v>
      </c>
      <c r="D509" s="520" t="s">
        <v>888</v>
      </c>
      <c r="E509" s="520" t="s">
        <v>888</v>
      </c>
      <c r="F509" s="520" t="s">
        <v>888</v>
      </c>
      <c r="G509" s="520" t="s">
        <v>888</v>
      </c>
      <c r="H509" s="37" t="s">
        <v>480</v>
      </c>
      <c r="I509" s="243">
        <v>20</v>
      </c>
      <c r="J509" s="18"/>
      <c r="K509" s="7">
        <f>I509*J509</f>
        <v>0</v>
      </c>
      <c r="P509" s="574"/>
    </row>
    <row r="510" spans="1:16" x14ac:dyDescent="0.25">
      <c r="A510" s="199" t="s">
        <v>889</v>
      </c>
      <c r="B510" s="168"/>
      <c r="C510" s="521" t="s">
        <v>890</v>
      </c>
      <c r="D510" s="521" t="s">
        <v>890</v>
      </c>
      <c r="E510" s="521" t="s">
        <v>890</v>
      </c>
      <c r="F510" s="521" t="s">
        <v>890</v>
      </c>
      <c r="G510" s="521" t="s">
        <v>890</v>
      </c>
      <c r="H510" s="37"/>
      <c r="I510" s="243"/>
      <c r="J510" s="25"/>
      <c r="K510" s="7"/>
      <c r="P510" s="574"/>
    </row>
    <row r="511" spans="1:16" ht="26.4" customHeight="1" x14ac:dyDescent="0.25">
      <c r="A511" s="200"/>
      <c r="B511" s="37" t="s">
        <v>891</v>
      </c>
      <c r="C511" s="520" t="s">
        <v>892</v>
      </c>
      <c r="D511" s="520" t="s">
        <v>892</v>
      </c>
      <c r="E511" s="520" t="s">
        <v>892</v>
      </c>
      <c r="F511" s="520" t="s">
        <v>892</v>
      </c>
      <c r="G511" s="520" t="s">
        <v>892</v>
      </c>
      <c r="H511" s="37" t="s">
        <v>480</v>
      </c>
      <c r="I511" s="243">
        <v>3</v>
      </c>
      <c r="J511" s="18"/>
      <c r="K511" s="7">
        <f>I511*J511</f>
        <v>0</v>
      </c>
      <c r="P511" s="574"/>
    </row>
    <row r="512" spans="1:16" ht="13.8" x14ac:dyDescent="0.25">
      <c r="A512" s="200"/>
      <c r="B512" s="37" t="s">
        <v>893</v>
      </c>
      <c r="C512" s="520" t="s">
        <v>894</v>
      </c>
      <c r="D512" s="520" t="s">
        <v>894</v>
      </c>
      <c r="E512" s="520" t="s">
        <v>894</v>
      </c>
      <c r="F512" s="520" t="s">
        <v>894</v>
      </c>
      <c r="G512" s="520" t="s">
        <v>894</v>
      </c>
      <c r="H512" s="37" t="s">
        <v>480</v>
      </c>
      <c r="I512" s="243">
        <v>1</v>
      </c>
      <c r="J512" s="18"/>
      <c r="K512" s="7">
        <f>I512*J512</f>
        <v>0</v>
      </c>
      <c r="P512" s="574"/>
    </row>
    <row r="513" spans="1:19" ht="39.6" customHeight="1" x14ac:dyDescent="0.25">
      <c r="A513" s="199" t="s">
        <v>895</v>
      </c>
      <c r="B513" s="168"/>
      <c r="C513" s="521" t="s">
        <v>896</v>
      </c>
      <c r="D513" s="521" t="s">
        <v>897</v>
      </c>
      <c r="E513" s="521" t="s">
        <v>897</v>
      </c>
      <c r="F513" s="521" t="s">
        <v>897</v>
      </c>
      <c r="G513" s="521" t="s">
        <v>897</v>
      </c>
      <c r="H513" s="37" t="s">
        <v>44</v>
      </c>
      <c r="I513" s="243">
        <v>25</v>
      </c>
      <c r="J513" s="18"/>
      <c r="K513" s="7">
        <f>I513*J513</f>
        <v>0</v>
      </c>
      <c r="M513" s="47"/>
      <c r="O513" s="202"/>
      <c r="P513" s="574"/>
    </row>
    <row r="514" spans="1:19" ht="26.4" customHeight="1" x14ac:dyDescent="0.25">
      <c r="A514" s="199" t="s">
        <v>898</v>
      </c>
      <c r="B514" s="168"/>
      <c r="C514" s="521" t="s">
        <v>899</v>
      </c>
      <c r="D514" s="521" t="s">
        <v>899</v>
      </c>
      <c r="E514" s="521" t="s">
        <v>899</v>
      </c>
      <c r="F514" s="521" t="s">
        <v>899</v>
      </c>
      <c r="G514" s="521" t="s">
        <v>899</v>
      </c>
      <c r="H514" s="37" t="s">
        <v>480</v>
      </c>
      <c r="I514" s="243">
        <v>20</v>
      </c>
      <c r="J514" s="18"/>
      <c r="K514" s="7">
        <f>I514*J514</f>
        <v>0</v>
      </c>
      <c r="P514" s="574"/>
    </row>
    <row r="515" spans="1:19" x14ac:dyDescent="0.25">
      <c r="A515" s="199" t="s">
        <v>900</v>
      </c>
      <c r="B515" s="37"/>
      <c r="C515" s="521" t="s">
        <v>901</v>
      </c>
      <c r="D515" s="521" t="s">
        <v>901</v>
      </c>
      <c r="E515" s="521" t="s">
        <v>901</v>
      </c>
      <c r="F515" s="521" t="s">
        <v>901</v>
      </c>
      <c r="G515" s="521" t="s">
        <v>901</v>
      </c>
      <c r="H515" s="37"/>
      <c r="I515" s="243"/>
      <c r="J515" s="25"/>
      <c r="K515" s="7"/>
    </row>
    <row r="516" spans="1:19" x14ac:dyDescent="0.25">
      <c r="A516" s="200"/>
      <c r="B516" s="37" t="s">
        <v>902</v>
      </c>
      <c r="C516" s="520" t="s">
        <v>903</v>
      </c>
      <c r="D516" s="520" t="s">
        <v>903</v>
      </c>
      <c r="E516" s="520" t="s">
        <v>903</v>
      </c>
      <c r="F516" s="520" t="s">
        <v>903</v>
      </c>
      <c r="G516" s="520" t="s">
        <v>903</v>
      </c>
      <c r="H516" s="37" t="s">
        <v>159</v>
      </c>
      <c r="I516" s="243">
        <v>40</v>
      </c>
      <c r="J516" s="18"/>
      <c r="K516" s="7">
        <f>I516*J516</f>
        <v>0</v>
      </c>
    </row>
    <row r="517" spans="1:19" ht="26.4" customHeight="1" x14ac:dyDescent="0.25">
      <c r="A517" s="199" t="s">
        <v>904</v>
      </c>
      <c r="B517" s="168"/>
      <c r="C517" s="521" t="s">
        <v>905</v>
      </c>
      <c r="D517" s="521" t="s">
        <v>906</v>
      </c>
      <c r="E517" s="521" t="s">
        <v>906</v>
      </c>
      <c r="F517" s="521" t="s">
        <v>906</v>
      </c>
      <c r="G517" s="521" t="s">
        <v>906</v>
      </c>
      <c r="H517" s="37" t="s">
        <v>36</v>
      </c>
      <c r="I517" s="243">
        <v>80</v>
      </c>
      <c r="J517" s="18"/>
      <c r="K517" s="7">
        <f>I517*J517</f>
        <v>0</v>
      </c>
      <c r="L517" s="47"/>
    </row>
    <row r="518" spans="1:19" x14ac:dyDescent="0.25">
      <c r="A518" s="199" t="s">
        <v>907</v>
      </c>
      <c r="B518" s="168"/>
      <c r="C518" s="521" t="s">
        <v>908</v>
      </c>
      <c r="D518" s="521" t="s">
        <v>906</v>
      </c>
      <c r="E518" s="521" t="s">
        <v>906</v>
      </c>
      <c r="F518" s="521" t="s">
        <v>906</v>
      </c>
      <c r="G518" s="521" t="s">
        <v>906</v>
      </c>
      <c r="H518" s="37" t="s">
        <v>159</v>
      </c>
      <c r="I518" s="243">
        <v>30</v>
      </c>
      <c r="J518" s="18"/>
      <c r="K518" s="7">
        <f>I518*J518</f>
        <v>0</v>
      </c>
      <c r="L518" s="47"/>
      <c r="M518" s="47"/>
      <c r="O518" s="202"/>
    </row>
    <row r="519" spans="1:19" ht="39.6" customHeight="1" x14ac:dyDescent="0.25">
      <c r="A519" s="199" t="s">
        <v>909</v>
      </c>
      <c r="B519" s="168"/>
      <c r="C519" s="521" t="s">
        <v>910</v>
      </c>
      <c r="D519" s="521" t="s">
        <v>906</v>
      </c>
      <c r="E519" s="521" t="s">
        <v>906</v>
      </c>
      <c r="F519" s="521" t="s">
        <v>906</v>
      </c>
      <c r="G519" s="521" t="s">
        <v>906</v>
      </c>
      <c r="H519" s="37" t="s">
        <v>159</v>
      </c>
      <c r="I519" s="243">
        <v>70</v>
      </c>
      <c r="J519" s="18"/>
      <c r="K519" s="7">
        <f>I519*J519</f>
        <v>0</v>
      </c>
      <c r="L519" s="47"/>
    </row>
    <row r="520" spans="1:19" ht="39.6" customHeight="1" x14ac:dyDescent="0.25">
      <c r="A520" s="199" t="s">
        <v>911</v>
      </c>
      <c r="B520" s="168"/>
      <c r="C520" s="521" t="s">
        <v>912</v>
      </c>
      <c r="D520" s="521" t="s">
        <v>906</v>
      </c>
      <c r="E520" s="521" t="s">
        <v>906</v>
      </c>
      <c r="F520" s="521" t="s">
        <v>906</v>
      </c>
      <c r="G520" s="521" t="s">
        <v>906</v>
      </c>
      <c r="H520" s="37" t="s">
        <v>44</v>
      </c>
      <c r="I520" s="243">
        <v>2970</v>
      </c>
      <c r="J520" s="18"/>
      <c r="K520" s="7">
        <f>I520*J520</f>
        <v>0</v>
      </c>
      <c r="L520" s="208"/>
    </row>
    <row r="521" spans="1:19" x14ac:dyDescent="0.25">
      <c r="A521" s="46"/>
      <c r="B521" s="45"/>
      <c r="C521" s="520"/>
      <c r="D521" s="520"/>
      <c r="E521" s="520"/>
      <c r="F521" s="520"/>
      <c r="G521" s="520"/>
      <c r="H521" s="38"/>
      <c r="I521" s="243"/>
      <c r="J521" s="166"/>
      <c r="K521" s="194"/>
    </row>
    <row r="522" spans="1:19" x14ac:dyDescent="0.25">
      <c r="A522" s="46"/>
      <c r="B522" s="45"/>
      <c r="C522" s="520"/>
      <c r="D522" s="520"/>
      <c r="E522" s="520"/>
      <c r="F522" s="520"/>
      <c r="G522" s="520"/>
      <c r="H522" s="38"/>
      <c r="I522" s="165"/>
      <c r="J522" s="166"/>
      <c r="K522" s="194"/>
    </row>
    <row r="523" spans="1:19" x14ac:dyDescent="0.25">
      <c r="A523" s="522" t="s">
        <v>913</v>
      </c>
      <c r="B523" s="522"/>
      <c r="C523" s="522" t="s">
        <v>117</v>
      </c>
      <c r="D523" s="522"/>
      <c r="E523" s="522"/>
      <c r="F523" s="522"/>
      <c r="G523" s="522"/>
      <c r="H523" s="116"/>
      <c r="I523" s="116"/>
      <c r="J523" s="116"/>
      <c r="K523" s="42">
        <f>SUM(K492:K522)</f>
        <v>0</v>
      </c>
    </row>
    <row r="524" spans="1:19" x14ac:dyDescent="0.25">
      <c r="A524" s="523" t="s">
        <v>914</v>
      </c>
      <c r="B524" s="523"/>
      <c r="C524" s="523"/>
      <c r="D524" s="523"/>
      <c r="E524" s="523"/>
      <c r="F524" s="523"/>
      <c r="G524" s="523"/>
      <c r="H524" s="523"/>
      <c r="I524" s="523"/>
      <c r="J524" s="523"/>
      <c r="K524" s="524"/>
      <c r="L524" s="209"/>
      <c r="M524" s="210"/>
      <c r="N524" s="210"/>
      <c r="O524" s="210"/>
      <c r="P524" s="210"/>
      <c r="Q524" s="210"/>
      <c r="R524" s="210"/>
      <c r="S524" s="210"/>
    </row>
    <row r="525" spans="1:19" x14ac:dyDescent="0.25">
      <c r="A525" s="525"/>
      <c r="B525" s="525"/>
      <c r="C525" s="525"/>
      <c r="D525" s="525"/>
      <c r="E525" s="525"/>
      <c r="F525" s="525"/>
      <c r="G525" s="525"/>
      <c r="H525" s="525"/>
      <c r="I525" s="525"/>
      <c r="J525" s="525"/>
      <c r="K525" s="526"/>
      <c r="L525" s="209"/>
      <c r="M525" s="210"/>
      <c r="N525" s="210"/>
      <c r="O525" s="210"/>
      <c r="P525" s="210"/>
      <c r="Q525" s="210"/>
      <c r="R525" s="210"/>
      <c r="S525" s="210"/>
    </row>
    <row r="526" spans="1:19" x14ac:dyDescent="0.25">
      <c r="A526" s="187"/>
      <c r="B526" s="169"/>
      <c r="C526" s="533"/>
      <c r="D526" s="533"/>
      <c r="E526" s="533"/>
      <c r="F526" s="533"/>
      <c r="G526" s="533"/>
      <c r="H526" s="158"/>
      <c r="I526" s="158"/>
      <c r="J526" s="158"/>
      <c r="K526" s="159"/>
    </row>
    <row r="527" spans="1:19" x14ac:dyDescent="0.25">
      <c r="A527" s="161" t="s">
        <v>915</v>
      </c>
      <c r="B527" s="211"/>
      <c r="C527" s="521" t="s">
        <v>916</v>
      </c>
      <c r="D527" s="521" t="s">
        <v>916</v>
      </c>
      <c r="E527" s="521" t="s">
        <v>916</v>
      </c>
      <c r="F527" s="521" t="s">
        <v>916</v>
      </c>
      <c r="G527" s="521" t="s">
        <v>916</v>
      </c>
      <c r="H527" s="176"/>
      <c r="I527" s="176"/>
      <c r="J527" s="186"/>
      <c r="K527" s="185"/>
    </row>
    <row r="528" spans="1:19" x14ac:dyDescent="0.25">
      <c r="A528" s="164"/>
      <c r="B528" s="176" t="s">
        <v>917</v>
      </c>
      <c r="C528" s="520" t="s">
        <v>918</v>
      </c>
      <c r="D528" s="520" t="s">
        <v>919</v>
      </c>
      <c r="E528" s="520" t="s">
        <v>919</v>
      </c>
      <c r="F528" s="520" t="s">
        <v>919</v>
      </c>
      <c r="G528" s="520" t="s">
        <v>919</v>
      </c>
      <c r="H528" s="176"/>
      <c r="I528" s="176"/>
      <c r="J528" s="23"/>
      <c r="K528" s="7"/>
    </row>
    <row r="529" spans="1:14" x14ac:dyDescent="0.25">
      <c r="A529" s="164"/>
      <c r="B529" s="176"/>
      <c r="C529" s="50" t="s">
        <v>81</v>
      </c>
      <c r="D529" s="527" t="s">
        <v>920</v>
      </c>
      <c r="E529" s="527"/>
      <c r="F529" s="527"/>
      <c r="G529" s="527"/>
      <c r="H529" s="176" t="s">
        <v>159</v>
      </c>
      <c r="I529" s="39">
        <v>1</v>
      </c>
      <c r="J529" s="18"/>
      <c r="K529" s="7">
        <f>I529*J529</f>
        <v>0</v>
      </c>
      <c r="L529" s="47"/>
    </row>
    <row r="530" spans="1:14" ht="26.4" customHeight="1" x14ac:dyDescent="0.25">
      <c r="A530" s="161" t="s">
        <v>921</v>
      </c>
      <c r="B530" s="211"/>
      <c r="C530" s="521" t="s">
        <v>922</v>
      </c>
      <c r="D530" s="521" t="s">
        <v>922</v>
      </c>
      <c r="E530" s="521" t="s">
        <v>922</v>
      </c>
      <c r="F530" s="521" t="s">
        <v>922</v>
      </c>
      <c r="G530" s="521" t="s">
        <v>922</v>
      </c>
      <c r="H530" s="176"/>
      <c r="I530" s="176"/>
      <c r="J530" s="176"/>
      <c r="K530" s="7"/>
    </row>
    <row r="531" spans="1:14" x14ac:dyDescent="0.25">
      <c r="A531" s="164"/>
      <c r="B531" s="176" t="s">
        <v>923</v>
      </c>
      <c r="C531" s="520" t="s">
        <v>924</v>
      </c>
      <c r="D531" s="520" t="s">
        <v>924</v>
      </c>
      <c r="E531" s="520" t="s">
        <v>924</v>
      </c>
      <c r="F531" s="520" t="s">
        <v>924</v>
      </c>
      <c r="G531" s="520" t="s">
        <v>924</v>
      </c>
      <c r="H531" s="176" t="s">
        <v>52</v>
      </c>
      <c r="I531" s="176" t="s">
        <v>66</v>
      </c>
      <c r="J531" s="176" t="s">
        <v>309</v>
      </c>
      <c r="K531" s="7">
        <v>100000</v>
      </c>
    </row>
    <row r="532" spans="1:14" x14ac:dyDescent="0.25">
      <c r="A532" s="164"/>
      <c r="B532" s="176" t="s">
        <v>925</v>
      </c>
      <c r="C532" s="520" t="s">
        <v>926</v>
      </c>
      <c r="D532" s="520" t="s">
        <v>926</v>
      </c>
      <c r="E532" s="520" t="s">
        <v>926</v>
      </c>
      <c r="F532" s="520" t="s">
        <v>926</v>
      </c>
      <c r="G532" s="520" t="s">
        <v>926</v>
      </c>
      <c r="H532" s="176" t="s">
        <v>55</v>
      </c>
      <c r="I532" s="166">
        <f>K531</f>
        <v>100000</v>
      </c>
      <c r="J532" s="30"/>
      <c r="K532" s="7">
        <f>I532*J532</f>
        <v>0</v>
      </c>
    </row>
    <row r="533" spans="1:14" ht="26.4" customHeight="1" x14ac:dyDescent="0.25">
      <c r="A533" s="161" t="s">
        <v>927</v>
      </c>
      <c r="B533" s="211"/>
      <c r="C533" s="521" t="s">
        <v>928</v>
      </c>
      <c r="D533" s="521" t="s">
        <v>928</v>
      </c>
      <c r="E533" s="521" t="s">
        <v>928</v>
      </c>
      <c r="F533" s="521" t="s">
        <v>928</v>
      </c>
      <c r="G533" s="521" t="s">
        <v>928</v>
      </c>
      <c r="H533" s="176"/>
      <c r="I533" s="176"/>
      <c r="J533" s="176"/>
      <c r="K533" s="7"/>
    </row>
    <row r="534" spans="1:14" x14ac:dyDescent="0.25">
      <c r="A534" s="164"/>
      <c r="B534" s="176" t="s">
        <v>929</v>
      </c>
      <c r="C534" s="520" t="s">
        <v>930</v>
      </c>
      <c r="D534" s="520" t="s">
        <v>930</v>
      </c>
      <c r="E534" s="520" t="s">
        <v>930</v>
      </c>
      <c r="F534" s="520" t="s">
        <v>930</v>
      </c>
      <c r="G534" s="520" t="s">
        <v>930</v>
      </c>
      <c r="H534" s="176" t="s">
        <v>33</v>
      </c>
      <c r="I534" s="39">
        <v>2</v>
      </c>
      <c r="J534" s="18"/>
      <c r="K534" s="7">
        <f>I534*J534</f>
        <v>0</v>
      </c>
    </row>
    <row r="535" spans="1:14" x14ac:dyDescent="0.25">
      <c r="A535" s="164"/>
      <c r="B535" s="176" t="s">
        <v>931</v>
      </c>
      <c r="C535" s="520" t="s">
        <v>932</v>
      </c>
      <c r="D535" s="520" t="s">
        <v>932</v>
      </c>
      <c r="E535" s="520" t="s">
        <v>932</v>
      </c>
      <c r="F535" s="520" t="s">
        <v>932</v>
      </c>
      <c r="G535" s="520" t="s">
        <v>932</v>
      </c>
      <c r="H535" s="176" t="s">
        <v>52</v>
      </c>
      <c r="I535" s="176" t="s">
        <v>66</v>
      </c>
      <c r="J535" s="176" t="s">
        <v>309</v>
      </c>
      <c r="K535" s="7">
        <v>2500000</v>
      </c>
    </row>
    <row r="536" spans="1:14" x14ac:dyDescent="0.25">
      <c r="A536" s="164"/>
      <c r="B536" s="176" t="s">
        <v>933</v>
      </c>
      <c r="C536" s="520" t="s">
        <v>934</v>
      </c>
      <c r="D536" s="520" t="s">
        <v>934</v>
      </c>
      <c r="E536" s="520" t="s">
        <v>934</v>
      </c>
      <c r="F536" s="520" t="s">
        <v>934</v>
      </c>
      <c r="G536" s="520" t="s">
        <v>934</v>
      </c>
      <c r="H536" s="176" t="s">
        <v>55</v>
      </c>
      <c r="I536" s="166">
        <f>K535</f>
        <v>2500000</v>
      </c>
      <c r="J536" s="30"/>
      <c r="K536" s="7">
        <f>I536*J536</f>
        <v>0</v>
      </c>
    </row>
    <row r="537" spans="1:14" x14ac:dyDescent="0.25">
      <c r="A537" s="161" t="s">
        <v>935</v>
      </c>
      <c r="B537" s="211"/>
      <c r="C537" s="521" t="s">
        <v>936</v>
      </c>
      <c r="D537" s="521" t="s">
        <v>936</v>
      </c>
      <c r="E537" s="521" t="s">
        <v>936</v>
      </c>
      <c r="F537" s="521" t="s">
        <v>936</v>
      </c>
      <c r="G537" s="521" t="s">
        <v>936</v>
      </c>
      <c r="H537" s="176"/>
      <c r="I537" s="176"/>
      <c r="J537" s="176"/>
      <c r="K537" s="7"/>
      <c r="N537" s="212"/>
    </row>
    <row r="538" spans="1:14" x14ac:dyDescent="0.25">
      <c r="A538" s="164"/>
      <c r="B538" s="176" t="s">
        <v>937</v>
      </c>
      <c r="C538" s="520" t="s">
        <v>938</v>
      </c>
      <c r="D538" s="520" t="s">
        <v>938</v>
      </c>
      <c r="E538" s="520" t="s">
        <v>938</v>
      </c>
      <c r="F538" s="520" t="s">
        <v>938</v>
      </c>
      <c r="G538" s="520" t="s">
        <v>938</v>
      </c>
      <c r="H538" s="176"/>
      <c r="I538" s="176"/>
      <c r="J538" s="176"/>
      <c r="K538" s="7"/>
    </row>
    <row r="539" spans="1:14" ht="13.8" x14ac:dyDescent="0.25">
      <c r="A539" s="164"/>
      <c r="B539" s="176" t="s">
        <v>78</v>
      </c>
      <c r="C539" s="520" t="s">
        <v>939</v>
      </c>
      <c r="D539" s="520" t="s">
        <v>939</v>
      </c>
      <c r="E539" s="520" t="s">
        <v>939</v>
      </c>
      <c r="F539" s="520" t="s">
        <v>939</v>
      </c>
      <c r="G539" s="520" t="s">
        <v>939</v>
      </c>
      <c r="H539" s="37" t="s">
        <v>36</v>
      </c>
      <c r="I539" s="243">
        <v>5000</v>
      </c>
      <c r="J539" s="18"/>
      <c r="K539" s="7">
        <f>I539*J539</f>
        <v>0</v>
      </c>
    </row>
    <row r="540" spans="1:14" ht="13.8" x14ac:dyDescent="0.25">
      <c r="A540" s="164"/>
      <c r="B540" s="176" t="s">
        <v>81</v>
      </c>
      <c r="C540" s="520" t="s">
        <v>940</v>
      </c>
      <c r="D540" s="520" t="s">
        <v>940</v>
      </c>
      <c r="E540" s="520" t="s">
        <v>940</v>
      </c>
      <c r="F540" s="520" t="s">
        <v>940</v>
      </c>
      <c r="G540" s="520" t="s">
        <v>940</v>
      </c>
      <c r="H540" s="37" t="s">
        <v>36</v>
      </c>
      <c r="I540" s="243">
        <v>150</v>
      </c>
      <c r="J540" s="18"/>
      <c r="K540" s="7">
        <f>I540*J540</f>
        <v>0</v>
      </c>
    </row>
    <row r="541" spans="1:14" ht="26.4" customHeight="1" x14ac:dyDescent="0.25">
      <c r="A541" s="161" t="s">
        <v>941</v>
      </c>
      <c r="B541" s="211"/>
      <c r="C541" s="521" t="s">
        <v>942</v>
      </c>
      <c r="D541" s="521" t="s">
        <v>942</v>
      </c>
      <c r="E541" s="521" t="s">
        <v>942</v>
      </c>
      <c r="F541" s="521" t="s">
        <v>942</v>
      </c>
      <c r="G541" s="521" t="s">
        <v>942</v>
      </c>
      <c r="H541" s="176"/>
      <c r="I541" s="246"/>
      <c r="J541" s="176"/>
      <c r="K541" s="7"/>
    </row>
    <row r="542" spans="1:14" ht="13.8" x14ac:dyDescent="0.25">
      <c r="A542" s="164"/>
      <c r="B542" s="176" t="s">
        <v>943</v>
      </c>
      <c r="C542" s="520" t="s">
        <v>944</v>
      </c>
      <c r="D542" s="520" t="s">
        <v>944</v>
      </c>
      <c r="E542" s="520" t="s">
        <v>944</v>
      </c>
      <c r="F542" s="520" t="s">
        <v>944</v>
      </c>
      <c r="G542" s="520" t="s">
        <v>944</v>
      </c>
      <c r="H542" s="37" t="s">
        <v>36</v>
      </c>
      <c r="I542" s="243">
        <v>20000</v>
      </c>
      <c r="J542" s="18"/>
      <c r="K542" s="7">
        <f>I542*J542</f>
        <v>0</v>
      </c>
    </row>
    <row r="543" spans="1:14" ht="13.8" x14ac:dyDescent="0.25">
      <c r="A543" s="164"/>
      <c r="B543" s="176" t="s">
        <v>945</v>
      </c>
      <c r="C543" s="520" t="s">
        <v>946</v>
      </c>
      <c r="D543" s="520" t="s">
        <v>946</v>
      </c>
      <c r="E543" s="520" t="s">
        <v>946</v>
      </c>
      <c r="F543" s="520" t="s">
        <v>946</v>
      </c>
      <c r="G543" s="520" t="s">
        <v>946</v>
      </c>
      <c r="H543" s="37" t="s">
        <v>36</v>
      </c>
      <c r="I543" s="243">
        <v>2500</v>
      </c>
      <c r="J543" s="18"/>
      <c r="K543" s="7">
        <f>I543*J543</f>
        <v>0</v>
      </c>
    </row>
    <row r="544" spans="1:14" ht="13.8" x14ac:dyDescent="0.25">
      <c r="A544" s="164"/>
      <c r="B544" s="176" t="s">
        <v>947</v>
      </c>
      <c r="C544" s="520" t="s">
        <v>948</v>
      </c>
      <c r="D544" s="520" t="s">
        <v>948</v>
      </c>
      <c r="E544" s="520" t="s">
        <v>948</v>
      </c>
      <c r="F544" s="520" t="s">
        <v>948</v>
      </c>
      <c r="G544" s="520" t="s">
        <v>948</v>
      </c>
      <c r="H544" s="37" t="s">
        <v>36</v>
      </c>
      <c r="I544" s="243">
        <v>5000</v>
      </c>
      <c r="J544" s="18"/>
      <c r="K544" s="7">
        <f>I544*J544</f>
        <v>0</v>
      </c>
    </row>
    <row r="545" spans="1:12" x14ac:dyDescent="0.25">
      <c r="A545" s="161" t="s">
        <v>949</v>
      </c>
      <c r="B545" s="211"/>
      <c r="C545" s="521" t="s">
        <v>950</v>
      </c>
      <c r="D545" s="521" t="s">
        <v>950</v>
      </c>
      <c r="E545" s="521" t="s">
        <v>950</v>
      </c>
      <c r="F545" s="521" t="s">
        <v>950</v>
      </c>
      <c r="G545" s="521" t="s">
        <v>950</v>
      </c>
      <c r="H545" s="176"/>
      <c r="I545" s="246"/>
      <c r="J545" s="176"/>
      <c r="K545" s="7"/>
    </row>
    <row r="546" spans="1:12" x14ac:dyDescent="0.25">
      <c r="A546" s="164"/>
      <c r="B546" s="176" t="s">
        <v>951</v>
      </c>
      <c r="C546" s="520" t="s">
        <v>952</v>
      </c>
      <c r="D546" s="520" t="s">
        <v>952</v>
      </c>
      <c r="E546" s="520" t="s">
        <v>952</v>
      </c>
      <c r="F546" s="520" t="s">
        <v>952</v>
      </c>
      <c r="G546" s="520" t="s">
        <v>952</v>
      </c>
      <c r="H546" s="176" t="s">
        <v>159</v>
      </c>
      <c r="I546" s="243">
        <v>1</v>
      </c>
      <c r="J546" s="18"/>
      <c r="K546" s="7">
        <f>I546*J546</f>
        <v>0</v>
      </c>
    </row>
    <row r="547" spans="1:12" x14ac:dyDescent="0.25">
      <c r="A547" s="161" t="s">
        <v>953</v>
      </c>
      <c r="B547" s="211"/>
      <c r="C547" s="521" t="s">
        <v>954</v>
      </c>
      <c r="D547" s="521" t="s">
        <v>954</v>
      </c>
      <c r="E547" s="521" t="s">
        <v>954</v>
      </c>
      <c r="F547" s="521" t="s">
        <v>954</v>
      </c>
      <c r="G547" s="521" t="s">
        <v>954</v>
      </c>
      <c r="H547" s="176"/>
      <c r="I547" s="246"/>
      <c r="J547" s="176"/>
      <c r="K547" s="7"/>
    </row>
    <row r="548" spans="1:12" ht="13.8" x14ac:dyDescent="0.25">
      <c r="A548" s="164"/>
      <c r="B548" s="176" t="s">
        <v>955</v>
      </c>
      <c r="C548" s="520" t="s">
        <v>956</v>
      </c>
      <c r="D548" s="520" t="s">
        <v>957</v>
      </c>
      <c r="E548" s="520" t="s">
        <v>957</v>
      </c>
      <c r="F548" s="520" t="s">
        <v>957</v>
      </c>
      <c r="G548" s="520" t="s">
        <v>957</v>
      </c>
      <c r="H548" s="37" t="s">
        <v>36</v>
      </c>
      <c r="I548" s="243">
        <v>25640</v>
      </c>
      <c r="J548" s="18"/>
      <c r="K548" s="7">
        <f>I548*J548</f>
        <v>0</v>
      </c>
    </row>
    <row r="549" spans="1:12" ht="13.8" x14ac:dyDescent="0.25">
      <c r="A549" s="161" t="s">
        <v>958</v>
      </c>
      <c r="B549" s="211"/>
      <c r="C549" s="521" t="s">
        <v>959</v>
      </c>
      <c r="D549" s="521" t="s">
        <v>959</v>
      </c>
      <c r="E549" s="521" t="s">
        <v>959</v>
      </c>
      <c r="F549" s="521" t="s">
        <v>959</v>
      </c>
      <c r="G549" s="521" t="s">
        <v>959</v>
      </c>
      <c r="H549" s="37" t="s">
        <v>36</v>
      </c>
      <c r="I549" s="243">
        <v>500</v>
      </c>
      <c r="J549" s="18"/>
      <c r="K549" s="7">
        <f>I549*J549</f>
        <v>0</v>
      </c>
    </row>
    <row r="550" spans="1:12" ht="13.8" x14ac:dyDescent="0.25">
      <c r="A550" s="161" t="s">
        <v>960</v>
      </c>
      <c r="B550" s="211"/>
      <c r="C550" s="521" t="s">
        <v>961</v>
      </c>
      <c r="D550" s="521" t="s">
        <v>961</v>
      </c>
      <c r="E550" s="521" t="s">
        <v>961</v>
      </c>
      <c r="F550" s="521" t="s">
        <v>961</v>
      </c>
      <c r="G550" s="521" t="s">
        <v>961</v>
      </c>
      <c r="H550" s="37" t="s">
        <v>36</v>
      </c>
      <c r="I550" s="243">
        <v>300</v>
      </c>
      <c r="J550" s="18"/>
      <c r="K550" s="7">
        <f>I550*J550</f>
        <v>0</v>
      </c>
    </row>
    <row r="551" spans="1:12" ht="13.8" x14ac:dyDescent="0.25">
      <c r="A551" s="161" t="s">
        <v>962</v>
      </c>
      <c r="B551" s="211"/>
      <c r="C551" s="521" t="s">
        <v>963</v>
      </c>
      <c r="D551" s="521" t="s">
        <v>963</v>
      </c>
      <c r="E551" s="521" t="s">
        <v>963</v>
      </c>
      <c r="F551" s="521" t="s">
        <v>963</v>
      </c>
      <c r="G551" s="521" t="s">
        <v>963</v>
      </c>
      <c r="H551" s="37" t="s">
        <v>36</v>
      </c>
      <c r="I551" s="243">
        <v>300</v>
      </c>
      <c r="J551" s="18"/>
      <c r="K551" s="7">
        <f>I551*J551</f>
        <v>0</v>
      </c>
    </row>
    <row r="552" spans="1:12" ht="26.4" customHeight="1" x14ac:dyDescent="0.25">
      <c r="A552" s="161" t="s">
        <v>964</v>
      </c>
      <c r="B552" s="211"/>
      <c r="C552" s="521" t="s">
        <v>965</v>
      </c>
      <c r="D552" s="521" t="s">
        <v>965</v>
      </c>
      <c r="E552" s="521" t="s">
        <v>965</v>
      </c>
      <c r="F552" s="521" t="s">
        <v>965</v>
      </c>
      <c r="G552" s="521" t="s">
        <v>965</v>
      </c>
      <c r="H552" s="176"/>
      <c r="I552" s="176"/>
      <c r="J552" s="176"/>
      <c r="K552" s="7"/>
    </row>
    <row r="553" spans="1:12" ht="26.4" customHeight="1" x14ac:dyDescent="0.25">
      <c r="A553" s="164"/>
      <c r="B553" s="176" t="s">
        <v>966</v>
      </c>
      <c r="C553" s="520" t="s">
        <v>967</v>
      </c>
      <c r="D553" s="520" t="s">
        <v>967</v>
      </c>
      <c r="E553" s="520" t="s">
        <v>967</v>
      </c>
      <c r="F553" s="520" t="s">
        <v>967</v>
      </c>
      <c r="G553" s="520" t="s">
        <v>967</v>
      </c>
      <c r="H553" s="176"/>
      <c r="I553" s="176"/>
      <c r="J553" s="176"/>
      <c r="K553" s="7"/>
    </row>
    <row r="554" spans="1:12" x14ac:dyDescent="0.25">
      <c r="A554" s="164"/>
      <c r="B554" s="176" t="s">
        <v>81</v>
      </c>
      <c r="C554" s="520" t="s">
        <v>968</v>
      </c>
      <c r="D554" s="520" t="s">
        <v>969</v>
      </c>
      <c r="E554" s="520" t="s">
        <v>969</v>
      </c>
      <c r="F554" s="520" t="s">
        <v>969</v>
      </c>
      <c r="G554" s="520" t="s">
        <v>969</v>
      </c>
      <c r="H554" s="176"/>
      <c r="I554" s="176"/>
      <c r="J554" s="23"/>
      <c r="K554" s="7"/>
    </row>
    <row r="555" spans="1:12" ht="12.75" customHeight="1" x14ac:dyDescent="0.25">
      <c r="A555" s="164"/>
      <c r="B555" s="176"/>
      <c r="C555" s="50" t="s">
        <v>413</v>
      </c>
      <c r="D555" s="527" t="s">
        <v>970</v>
      </c>
      <c r="E555" s="527"/>
      <c r="F555" s="527"/>
      <c r="G555" s="527"/>
      <c r="H555" s="176" t="s">
        <v>30</v>
      </c>
      <c r="I555" s="39">
        <v>2.5</v>
      </c>
      <c r="J555" s="18"/>
      <c r="K555" s="7">
        <f>I555*J555</f>
        <v>0</v>
      </c>
    </row>
    <row r="556" spans="1:12" x14ac:dyDescent="0.25">
      <c r="A556" s="164"/>
      <c r="B556" s="176" t="s">
        <v>83</v>
      </c>
      <c r="C556" s="520" t="s">
        <v>971</v>
      </c>
      <c r="D556" s="520" t="s">
        <v>971</v>
      </c>
      <c r="E556" s="520" t="s">
        <v>971</v>
      </c>
      <c r="F556" s="520" t="s">
        <v>971</v>
      </c>
      <c r="G556" s="520" t="s">
        <v>971</v>
      </c>
      <c r="H556" s="176" t="s">
        <v>30</v>
      </c>
      <c r="I556" s="39">
        <v>1.5</v>
      </c>
      <c r="J556" s="18"/>
      <c r="K556" s="7">
        <f>I556*J556</f>
        <v>0</v>
      </c>
    </row>
    <row r="557" spans="1:12" x14ac:dyDescent="0.25">
      <c r="A557" s="161" t="s">
        <v>972</v>
      </c>
      <c r="B557" s="211"/>
      <c r="C557" s="521" t="s">
        <v>77</v>
      </c>
      <c r="D557" s="521" t="s">
        <v>77</v>
      </c>
      <c r="E557" s="521" t="s">
        <v>77</v>
      </c>
      <c r="F557" s="521" t="s">
        <v>77</v>
      </c>
      <c r="G557" s="521" t="s">
        <v>77</v>
      </c>
      <c r="H557" s="176"/>
      <c r="I557" s="176"/>
      <c r="J557" s="176"/>
      <c r="K557" s="7"/>
    </row>
    <row r="558" spans="1:12" x14ac:dyDescent="0.25">
      <c r="A558" s="164"/>
      <c r="B558" s="176" t="s">
        <v>973</v>
      </c>
      <c r="C558" s="520" t="s">
        <v>974</v>
      </c>
      <c r="D558" s="520" t="s">
        <v>974</v>
      </c>
      <c r="E558" s="520" t="s">
        <v>974</v>
      </c>
      <c r="F558" s="520" t="s">
        <v>974</v>
      </c>
      <c r="G558" s="520" t="s">
        <v>974</v>
      </c>
      <c r="H558" s="176" t="s">
        <v>14</v>
      </c>
      <c r="I558" s="39">
        <v>18</v>
      </c>
      <c r="J558" s="18"/>
      <c r="K558" s="7">
        <f>I558*J558</f>
        <v>0</v>
      </c>
      <c r="L558" s="47"/>
    </row>
    <row r="559" spans="1:12" x14ac:dyDescent="0.25">
      <c r="A559" s="46"/>
      <c r="B559" s="45" t="s">
        <v>975</v>
      </c>
      <c r="C559" s="520" t="s">
        <v>976</v>
      </c>
      <c r="D559" s="520"/>
      <c r="E559" s="520"/>
      <c r="F559" s="520"/>
      <c r="G559" s="520"/>
      <c r="H559" s="176" t="s">
        <v>14</v>
      </c>
      <c r="I559" s="39">
        <v>18</v>
      </c>
      <c r="J559" s="18"/>
      <c r="K559" s="7">
        <f>I559*J559</f>
        <v>0</v>
      </c>
    </row>
    <row r="560" spans="1:12" x14ac:dyDescent="0.25">
      <c r="A560" s="46"/>
      <c r="B560" s="45"/>
      <c r="C560" s="520"/>
      <c r="D560" s="520"/>
      <c r="E560" s="520"/>
      <c r="F560" s="520"/>
      <c r="G560" s="520"/>
      <c r="H560" s="38"/>
      <c r="I560" s="165"/>
      <c r="J560" s="166"/>
      <c r="K560" s="194"/>
    </row>
    <row r="561" spans="1:13" x14ac:dyDescent="0.25">
      <c r="A561" s="46"/>
      <c r="B561" s="45"/>
      <c r="C561" s="520"/>
      <c r="D561" s="520"/>
      <c r="E561" s="520"/>
      <c r="F561" s="520"/>
      <c r="G561" s="520"/>
      <c r="H561" s="38"/>
      <c r="I561" s="165"/>
      <c r="J561" s="166"/>
      <c r="K561" s="194"/>
    </row>
    <row r="562" spans="1:13" x14ac:dyDescent="0.25">
      <c r="A562" s="522" t="s">
        <v>977</v>
      </c>
      <c r="B562" s="522"/>
      <c r="C562" s="522" t="s">
        <v>117</v>
      </c>
      <c r="D562" s="522"/>
      <c r="E562" s="522"/>
      <c r="F562" s="522"/>
      <c r="G562" s="522"/>
      <c r="H562" s="116"/>
      <c r="I562" s="116"/>
      <c r="J562" s="116"/>
      <c r="K562" s="42">
        <f>SUM(K527:K561)</f>
        <v>2600000</v>
      </c>
    </row>
    <row r="563" spans="1:13" x14ac:dyDescent="0.25">
      <c r="A563" s="523" t="s">
        <v>978</v>
      </c>
      <c r="B563" s="523"/>
      <c r="C563" s="523"/>
      <c r="D563" s="523"/>
      <c r="E563" s="523"/>
      <c r="F563" s="523"/>
      <c r="G563" s="523"/>
      <c r="H563" s="523"/>
      <c r="I563" s="523"/>
      <c r="J563" s="523"/>
      <c r="K563" s="524"/>
    </row>
    <row r="564" spans="1:13" x14ac:dyDescent="0.25">
      <c r="A564" s="525"/>
      <c r="B564" s="525"/>
      <c r="C564" s="525"/>
      <c r="D564" s="525"/>
      <c r="E564" s="525"/>
      <c r="F564" s="525"/>
      <c r="G564" s="525"/>
      <c r="H564" s="525"/>
      <c r="I564" s="525"/>
      <c r="J564" s="525"/>
      <c r="K564" s="526"/>
    </row>
    <row r="565" spans="1:13" x14ac:dyDescent="0.25">
      <c r="A565" s="187"/>
      <c r="B565" s="169"/>
      <c r="C565" s="533"/>
      <c r="D565" s="533"/>
      <c r="E565" s="533"/>
      <c r="F565" s="533"/>
      <c r="G565" s="533"/>
      <c r="H565" s="158"/>
      <c r="I565" s="170"/>
      <c r="J565" s="171"/>
      <c r="K565" s="172"/>
    </row>
    <row r="566" spans="1:13" ht="26.4" customHeight="1" x14ac:dyDescent="0.25">
      <c r="A566" s="213" t="s">
        <v>979</v>
      </c>
      <c r="B566" s="183"/>
      <c r="C566" s="521" t="s">
        <v>922</v>
      </c>
      <c r="D566" s="521"/>
      <c r="E566" s="521"/>
      <c r="F566" s="521"/>
      <c r="G566" s="521"/>
      <c r="H566" s="176"/>
      <c r="I566" s="176"/>
      <c r="J566" s="176"/>
      <c r="K566" s="24"/>
    </row>
    <row r="567" spans="1:13" ht="13.2" customHeight="1" x14ac:dyDescent="0.25">
      <c r="A567" s="182"/>
      <c r="B567" s="178" t="s">
        <v>980</v>
      </c>
      <c r="C567" s="520" t="s">
        <v>981</v>
      </c>
      <c r="D567" s="520"/>
      <c r="E567" s="520"/>
      <c r="F567" s="520"/>
      <c r="G567" s="520"/>
      <c r="H567" s="176" t="s">
        <v>52</v>
      </c>
      <c r="I567" s="176" t="s">
        <v>66</v>
      </c>
      <c r="J567" s="176" t="s">
        <v>67</v>
      </c>
      <c r="K567" s="7">
        <v>250000</v>
      </c>
    </row>
    <row r="568" spans="1:13" x14ac:dyDescent="0.25">
      <c r="A568" s="182"/>
      <c r="B568" s="178" t="s">
        <v>982</v>
      </c>
      <c r="C568" s="520" t="s">
        <v>983</v>
      </c>
      <c r="D568" s="520"/>
      <c r="E568" s="520"/>
      <c r="F568" s="520"/>
      <c r="G568" s="520"/>
      <c r="H568" s="176" t="s">
        <v>55</v>
      </c>
      <c r="I568" s="166">
        <f>K567</f>
        <v>250000</v>
      </c>
      <c r="J568" s="30"/>
      <c r="K568" s="7">
        <f>I568*J568</f>
        <v>0</v>
      </c>
      <c r="M568" s="574"/>
    </row>
    <row r="569" spans="1:13" x14ac:dyDescent="0.25">
      <c r="A569" s="213" t="s">
        <v>984</v>
      </c>
      <c r="B569" s="183"/>
      <c r="C569" s="521" t="s">
        <v>985</v>
      </c>
      <c r="D569" s="521"/>
      <c r="E569" s="521"/>
      <c r="F569" s="521"/>
      <c r="G569" s="521"/>
      <c r="H569" s="176"/>
      <c r="I569" s="176"/>
      <c r="J569" s="176"/>
      <c r="K569" s="7"/>
      <c r="M569" s="574"/>
    </row>
    <row r="570" spans="1:13" ht="13.8" x14ac:dyDescent="0.25">
      <c r="A570" s="182"/>
      <c r="B570" s="178" t="s">
        <v>986</v>
      </c>
      <c r="C570" s="520" t="s">
        <v>944</v>
      </c>
      <c r="D570" s="520"/>
      <c r="E570" s="520"/>
      <c r="F570" s="520"/>
      <c r="G570" s="520"/>
      <c r="H570" s="176" t="s">
        <v>36</v>
      </c>
      <c r="I570" s="243">
        <v>10000</v>
      </c>
      <c r="J570" s="18"/>
      <c r="K570" s="7">
        <f>I570*J570</f>
        <v>0</v>
      </c>
      <c r="M570" s="574"/>
    </row>
    <row r="571" spans="1:13" ht="13.8" x14ac:dyDescent="0.25">
      <c r="A571" s="182"/>
      <c r="B571" s="178" t="s">
        <v>987</v>
      </c>
      <c r="C571" s="520" t="s">
        <v>946</v>
      </c>
      <c r="D571" s="520"/>
      <c r="E571" s="520"/>
      <c r="F571" s="520"/>
      <c r="G571" s="520"/>
      <c r="H571" s="176" t="s">
        <v>36</v>
      </c>
      <c r="I571" s="243">
        <v>1250</v>
      </c>
      <c r="J571" s="18"/>
      <c r="K571" s="7">
        <f>I571*J571</f>
        <v>0</v>
      </c>
      <c r="M571" s="574"/>
    </row>
    <row r="572" spans="1:13" ht="13.8" x14ac:dyDescent="0.25">
      <c r="A572" s="182"/>
      <c r="B572" s="178" t="s">
        <v>988</v>
      </c>
      <c r="C572" s="520" t="s">
        <v>989</v>
      </c>
      <c r="D572" s="520"/>
      <c r="E572" s="520"/>
      <c r="F572" s="520"/>
      <c r="G572" s="520"/>
      <c r="H572" s="176" t="s">
        <v>36</v>
      </c>
      <c r="I572" s="243">
        <v>2500</v>
      </c>
      <c r="J572" s="18"/>
      <c r="K572" s="7">
        <f>I572*J572</f>
        <v>0</v>
      </c>
      <c r="M572" s="574"/>
    </row>
    <row r="573" spans="1:13" x14ac:dyDescent="0.25">
      <c r="A573" s="213" t="s">
        <v>990</v>
      </c>
      <c r="B573" s="183"/>
      <c r="C573" s="521" t="s">
        <v>991</v>
      </c>
      <c r="D573" s="521"/>
      <c r="E573" s="521"/>
      <c r="F573" s="521"/>
      <c r="G573" s="521"/>
      <c r="H573" s="176"/>
      <c r="I573" s="243"/>
      <c r="J573" s="176"/>
      <c r="K573" s="7"/>
      <c r="M573" s="574"/>
    </row>
    <row r="574" spans="1:13" ht="13.8" x14ac:dyDescent="0.25">
      <c r="A574" s="182"/>
      <c r="B574" s="178" t="s">
        <v>992</v>
      </c>
      <c r="C574" s="520" t="s">
        <v>944</v>
      </c>
      <c r="D574" s="520"/>
      <c r="E574" s="520"/>
      <c r="F574" s="520"/>
      <c r="G574" s="520"/>
      <c r="H574" s="176" t="s">
        <v>36</v>
      </c>
      <c r="I574" s="243">
        <v>2000</v>
      </c>
      <c r="J574" s="18"/>
      <c r="K574" s="7">
        <f>I574*J574</f>
        <v>0</v>
      </c>
      <c r="M574" s="574"/>
    </row>
    <row r="575" spans="1:13" ht="13.8" x14ac:dyDescent="0.25">
      <c r="A575" s="164"/>
      <c r="B575" s="176" t="s">
        <v>993</v>
      </c>
      <c r="C575" s="520" t="s">
        <v>989</v>
      </c>
      <c r="D575" s="520"/>
      <c r="E575" s="520"/>
      <c r="F575" s="520"/>
      <c r="G575" s="520"/>
      <c r="H575" s="176" t="s">
        <v>36</v>
      </c>
      <c r="I575" s="243">
        <v>200</v>
      </c>
      <c r="J575" s="18"/>
      <c r="K575" s="7">
        <f>I575*J575</f>
        <v>0</v>
      </c>
      <c r="M575" s="574"/>
    </row>
    <row r="576" spans="1:13" x14ac:dyDescent="0.25">
      <c r="A576" s="161" t="s">
        <v>994</v>
      </c>
      <c r="B576" s="211"/>
      <c r="C576" s="521" t="s">
        <v>995</v>
      </c>
      <c r="D576" s="521"/>
      <c r="E576" s="521"/>
      <c r="F576" s="521"/>
      <c r="G576" s="521"/>
      <c r="H576" s="176"/>
      <c r="I576" s="243"/>
      <c r="J576" s="176"/>
      <c r="K576" s="7"/>
      <c r="M576" s="574"/>
    </row>
    <row r="577" spans="1:13" ht="13.8" x14ac:dyDescent="0.25">
      <c r="A577" s="164"/>
      <c r="B577" s="176" t="s">
        <v>996</v>
      </c>
      <c r="C577" s="520" t="s">
        <v>944</v>
      </c>
      <c r="D577" s="520"/>
      <c r="E577" s="520"/>
      <c r="F577" s="520"/>
      <c r="G577" s="520"/>
      <c r="H577" s="176" t="s">
        <v>36</v>
      </c>
      <c r="I577" s="243">
        <v>1000</v>
      </c>
      <c r="J577" s="18"/>
      <c r="K577" s="7">
        <f>I577*J577</f>
        <v>0</v>
      </c>
      <c r="M577" s="574"/>
    </row>
    <row r="578" spans="1:13" ht="13.8" x14ac:dyDescent="0.25">
      <c r="A578" s="164"/>
      <c r="B578" s="176" t="s">
        <v>997</v>
      </c>
      <c r="C578" s="520" t="s">
        <v>946</v>
      </c>
      <c r="D578" s="520"/>
      <c r="E578" s="520"/>
      <c r="F578" s="520"/>
      <c r="G578" s="520"/>
      <c r="H578" s="176" t="s">
        <v>36</v>
      </c>
      <c r="I578" s="243">
        <v>50</v>
      </c>
      <c r="J578" s="18"/>
      <c r="K578" s="7">
        <f>I578*J578</f>
        <v>0</v>
      </c>
      <c r="M578" s="574"/>
    </row>
    <row r="579" spans="1:13" ht="13.8" x14ac:dyDescent="0.25">
      <c r="A579" s="164"/>
      <c r="B579" s="176" t="s">
        <v>998</v>
      </c>
      <c r="C579" s="520" t="s">
        <v>989</v>
      </c>
      <c r="D579" s="520"/>
      <c r="E579" s="520"/>
      <c r="F579" s="520"/>
      <c r="G579" s="520"/>
      <c r="H579" s="176" t="s">
        <v>36</v>
      </c>
      <c r="I579" s="243">
        <v>100</v>
      </c>
      <c r="J579" s="18"/>
      <c r="K579" s="7">
        <f>I579*J579</f>
        <v>0</v>
      </c>
      <c r="M579" s="574"/>
    </row>
    <row r="580" spans="1:13" x14ac:dyDescent="0.25">
      <c r="A580" s="161" t="s">
        <v>999</v>
      </c>
      <c r="B580" s="211"/>
      <c r="C580" s="521" t="s">
        <v>1000</v>
      </c>
      <c r="D580" s="521"/>
      <c r="E580" s="521"/>
      <c r="F580" s="521"/>
      <c r="G580" s="521"/>
      <c r="H580" s="176"/>
      <c r="I580" s="243"/>
      <c r="J580" s="176"/>
      <c r="K580" s="7"/>
      <c r="M580" s="574"/>
    </row>
    <row r="581" spans="1:13" ht="13.8" x14ac:dyDescent="0.25">
      <c r="A581" s="164"/>
      <c r="B581" s="176" t="s">
        <v>1001</v>
      </c>
      <c r="C581" s="520" t="s">
        <v>1002</v>
      </c>
      <c r="D581" s="520"/>
      <c r="E581" s="520"/>
      <c r="F581" s="520"/>
      <c r="G581" s="520"/>
      <c r="H581" s="176" t="s">
        <v>36</v>
      </c>
      <c r="I581" s="243">
        <v>250</v>
      </c>
      <c r="J581" s="18"/>
      <c r="K581" s="7">
        <f>I581*J581</f>
        <v>0</v>
      </c>
      <c r="M581" s="574"/>
    </row>
    <row r="582" spans="1:13" ht="26.4" customHeight="1" x14ac:dyDescent="0.25">
      <c r="A582" s="161" t="s">
        <v>1003</v>
      </c>
      <c r="B582" s="211"/>
      <c r="C582" s="521" t="s">
        <v>1004</v>
      </c>
      <c r="D582" s="521" t="s">
        <v>1004</v>
      </c>
      <c r="E582" s="521" t="s">
        <v>1004</v>
      </c>
      <c r="F582" s="521" t="s">
        <v>1004</v>
      </c>
      <c r="G582" s="521" t="s">
        <v>1004</v>
      </c>
      <c r="H582" s="176"/>
      <c r="I582" s="243"/>
      <c r="J582" s="176"/>
      <c r="K582" s="7"/>
      <c r="M582" s="574"/>
    </row>
    <row r="583" spans="1:13" ht="13.8" x14ac:dyDescent="0.25">
      <c r="A583" s="164"/>
      <c r="B583" s="176" t="s">
        <v>1005</v>
      </c>
      <c r="C583" s="520" t="s">
        <v>1006</v>
      </c>
      <c r="D583" s="520" t="s">
        <v>1006</v>
      </c>
      <c r="E583" s="520" t="s">
        <v>1006</v>
      </c>
      <c r="F583" s="520" t="s">
        <v>1006</v>
      </c>
      <c r="G583" s="520" t="s">
        <v>1006</v>
      </c>
      <c r="H583" s="176" t="s">
        <v>36</v>
      </c>
      <c r="I583" s="243">
        <v>10000</v>
      </c>
      <c r="J583" s="18"/>
      <c r="K583" s="7">
        <f>I583*J583</f>
        <v>0</v>
      </c>
      <c r="M583" s="574"/>
    </row>
    <row r="584" spans="1:13" ht="13.8" x14ac:dyDescent="0.25">
      <c r="A584" s="164"/>
      <c r="B584" s="176" t="s">
        <v>1007</v>
      </c>
      <c r="C584" s="520" t="s">
        <v>989</v>
      </c>
      <c r="D584" s="520" t="s">
        <v>989</v>
      </c>
      <c r="E584" s="520" t="s">
        <v>989</v>
      </c>
      <c r="F584" s="520" t="s">
        <v>989</v>
      </c>
      <c r="G584" s="520" t="s">
        <v>989</v>
      </c>
      <c r="H584" s="176" t="s">
        <v>36</v>
      </c>
      <c r="I584" s="243">
        <v>1000</v>
      </c>
      <c r="J584" s="18"/>
      <c r="K584" s="7">
        <f>I584*J584</f>
        <v>0</v>
      </c>
      <c r="M584" s="574"/>
    </row>
    <row r="585" spans="1:13" ht="13.8" x14ac:dyDescent="0.25">
      <c r="A585" s="161" t="s">
        <v>1008</v>
      </c>
      <c r="B585" s="211"/>
      <c r="C585" s="521" t="s">
        <v>959</v>
      </c>
      <c r="D585" s="521" t="s">
        <v>959</v>
      </c>
      <c r="E585" s="521" t="s">
        <v>959</v>
      </c>
      <c r="F585" s="521" t="s">
        <v>959</v>
      </c>
      <c r="G585" s="521" t="s">
        <v>959</v>
      </c>
      <c r="H585" s="176" t="s">
        <v>36</v>
      </c>
      <c r="I585" s="243">
        <v>250</v>
      </c>
      <c r="J585" s="18"/>
      <c r="K585" s="7">
        <f>I585*J585</f>
        <v>0</v>
      </c>
      <c r="M585" s="574"/>
    </row>
    <row r="586" spans="1:13" x14ac:dyDescent="0.25">
      <c r="A586" s="161" t="s">
        <v>1009</v>
      </c>
      <c r="B586" s="211"/>
      <c r="C586" s="521" t="s">
        <v>1010</v>
      </c>
      <c r="D586" s="521" t="s">
        <v>1010</v>
      </c>
      <c r="E586" s="521" t="s">
        <v>1010</v>
      </c>
      <c r="F586" s="521" t="s">
        <v>1010</v>
      </c>
      <c r="G586" s="521" t="s">
        <v>1010</v>
      </c>
      <c r="H586" s="176"/>
      <c r="I586" s="243"/>
      <c r="J586" s="176"/>
      <c r="K586" s="7"/>
      <c r="M586" s="574"/>
    </row>
    <row r="587" spans="1:13" x14ac:dyDescent="0.25">
      <c r="A587" s="164"/>
      <c r="B587" s="176" t="s">
        <v>1011</v>
      </c>
      <c r="C587" s="520" t="s">
        <v>1012</v>
      </c>
      <c r="D587" s="520" t="s">
        <v>1012</v>
      </c>
      <c r="E587" s="520" t="s">
        <v>1012</v>
      </c>
      <c r="F587" s="520" t="s">
        <v>1012</v>
      </c>
      <c r="G587" s="520" t="s">
        <v>1012</v>
      </c>
      <c r="H587" s="176"/>
      <c r="I587" s="243"/>
      <c r="J587" s="176"/>
      <c r="K587" s="7"/>
      <c r="M587" s="574"/>
    </row>
    <row r="588" spans="1:13" ht="13.8" x14ac:dyDescent="0.25">
      <c r="A588" s="164"/>
      <c r="B588" s="176" t="s">
        <v>78</v>
      </c>
      <c r="C588" s="520" t="s">
        <v>1013</v>
      </c>
      <c r="D588" s="520" t="s">
        <v>1013</v>
      </c>
      <c r="E588" s="520" t="s">
        <v>1013</v>
      </c>
      <c r="F588" s="520" t="s">
        <v>1013</v>
      </c>
      <c r="G588" s="520" t="s">
        <v>1013</v>
      </c>
      <c r="H588" s="176" t="s">
        <v>480</v>
      </c>
      <c r="I588" s="243">
        <v>1000</v>
      </c>
      <c r="J588" s="18"/>
      <c r="K588" s="7">
        <f>I588*J588</f>
        <v>0</v>
      </c>
      <c r="M588" s="574"/>
    </row>
    <row r="589" spans="1:13" x14ac:dyDescent="0.25">
      <c r="A589" s="46"/>
      <c r="B589" s="45"/>
      <c r="C589" s="520"/>
      <c r="D589" s="520"/>
      <c r="E589" s="520"/>
      <c r="F589" s="520"/>
      <c r="G589" s="520"/>
      <c r="H589" s="38"/>
      <c r="I589" s="165"/>
      <c r="J589" s="166"/>
      <c r="K589" s="194"/>
    </row>
    <row r="590" spans="1:13" x14ac:dyDescent="0.25">
      <c r="A590" s="214"/>
      <c r="B590" s="215"/>
      <c r="C590" s="544"/>
      <c r="D590" s="544"/>
      <c r="E590" s="544"/>
      <c r="F590" s="544"/>
      <c r="G590" s="544"/>
      <c r="H590" s="216"/>
      <c r="I590" s="217"/>
      <c r="J590" s="218"/>
      <c r="K590" s="219"/>
    </row>
    <row r="591" spans="1:13" x14ac:dyDescent="0.25">
      <c r="A591" s="522" t="s">
        <v>1014</v>
      </c>
      <c r="B591" s="522"/>
      <c r="C591" s="522" t="s">
        <v>117</v>
      </c>
      <c r="D591" s="522"/>
      <c r="E591" s="522"/>
      <c r="F591" s="522"/>
      <c r="G591" s="522"/>
      <c r="H591" s="116"/>
      <c r="I591" s="116"/>
      <c r="J591" s="116"/>
      <c r="K591" s="42">
        <f>SUM(K566:K590)</f>
        <v>250000</v>
      </c>
    </row>
    <row r="592" spans="1:13" x14ac:dyDescent="0.25">
      <c r="A592" s="523" t="s">
        <v>1015</v>
      </c>
      <c r="B592" s="523"/>
      <c r="C592" s="523"/>
      <c r="D592" s="523"/>
      <c r="E592" s="523"/>
      <c r="F592" s="523"/>
      <c r="G592" s="523"/>
      <c r="H592" s="523"/>
      <c r="I592" s="523"/>
      <c r="J592" s="523"/>
      <c r="K592" s="524"/>
    </row>
    <row r="593" spans="1:13" x14ac:dyDescent="0.25">
      <c r="A593" s="525"/>
      <c r="B593" s="525"/>
      <c r="C593" s="525"/>
      <c r="D593" s="525"/>
      <c r="E593" s="525"/>
      <c r="F593" s="525"/>
      <c r="G593" s="525"/>
      <c r="H593" s="525"/>
      <c r="I593" s="525"/>
      <c r="J593" s="525"/>
      <c r="K593" s="526"/>
    </row>
    <row r="594" spans="1:13" x14ac:dyDescent="0.25">
      <c r="A594" s="187"/>
      <c r="B594" s="169"/>
      <c r="C594" s="533"/>
      <c r="D594" s="533"/>
      <c r="E594" s="533"/>
      <c r="F594" s="533"/>
      <c r="G594" s="533"/>
      <c r="H594" s="158"/>
      <c r="I594" s="170"/>
      <c r="J594" s="171"/>
      <c r="K594" s="172"/>
    </row>
    <row r="595" spans="1:13" x14ac:dyDescent="0.25">
      <c r="A595" s="213" t="s">
        <v>1016</v>
      </c>
      <c r="B595" s="183"/>
      <c r="C595" s="521" t="s">
        <v>1017</v>
      </c>
      <c r="D595" s="521" t="s">
        <v>1017</v>
      </c>
      <c r="E595" s="521" t="s">
        <v>1017</v>
      </c>
      <c r="F595" s="521" t="s">
        <v>1017</v>
      </c>
      <c r="G595" s="521" t="s">
        <v>1017</v>
      </c>
      <c r="H595" s="176"/>
      <c r="I595" s="176"/>
      <c r="J595" s="186"/>
      <c r="K595" s="185"/>
    </row>
    <row r="596" spans="1:13" ht="26.4" customHeight="1" x14ac:dyDescent="0.25">
      <c r="A596" s="182"/>
      <c r="B596" s="178" t="s">
        <v>1018</v>
      </c>
      <c r="C596" s="520" t="s">
        <v>1019</v>
      </c>
      <c r="D596" s="520" t="s">
        <v>1019</v>
      </c>
      <c r="E596" s="520" t="s">
        <v>1019</v>
      </c>
      <c r="F596" s="520" t="s">
        <v>1019</v>
      </c>
      <c r="G596" s="520" t="s">
        <v>1019</v>
      </c>
      <c r="H596" s="176" t="s">
        <v>52</v>
      </c>
      <c r="I596" s="176" t="s">
        <v>66</v>
      </c>
      <c r="J596" s="176" t="s">
        <v>67</v>
      </c>
      <c r="K596" s="7">
        <v>100000</v>
      </c>
    </row>
    <row r="597" spans="1:13" x14ac:dyDescent="0.25">
      <c r="A597" s="182"/>
      <c r="B597" s="178" t="s">
        <v>1020</v>
      </c>
      <c r="C597" s="520" t="s">
        <v>1021</v>
      </c>
      <c r="D597" s="520" t="s">
        <v>1021</v>
      </c>
      <c r="E597" s="520" t="s">
        <v>1021</v>
      </c>
      <c r="F597" s="520" t="s">
        <v>1021</v>
      </c>
      <c r="G597" s="520" t="s">
        <v>1021</v>
      </c>
      <c r="H597" s="176" t="s">
        <v>55</v>
      </c>
      <c r="I597" s="166">
        <f>K596</f>
        <v>100000</v>
      </c>
      <c r="J597" s="30"/>
      <c r="K597" s="7">
        <f>I597*J597</f>
        <v>0</v>
      </c>
      <c r="M597" s="574"/>
    </row>
    <row r="598" spans="1:13" x14ac:dyDescent="0.25">
      <c r="A598" s="213" t="s">
        <v>1022</v>
      </c>
      <c r="B598" s="183"/>
      <c r="C598" s="521" t="s">
        <v>1023</v>
      </c>
      <c r="D598" s="521" t="s">
        <v>1023</v>
      </c>
      <c r="E598" s="521" t="s">
        <v>1023</v>
      </c>
      <c r="F598" s="521" t="s">
        <v>1023</v>
      </c>
      <c r="G598" s="521" t="s">
        <v>1023</v>
      </c>
      <c r="H598" s="176"/>
      <c r="I598" s="176"/>
      <c r="J598" s="31"/>
      <c r="K598" s="7"/>
      <c r="M598" s="574"/>
    </row>
    <row r="599" spans="1:13" x14ac:dyDescent="0.25">
      <c r="A599" s="182"/>
      <c r="B599" s="178" t="s">
        <v>1024</v>
      </c>
      <c r="C599" s="520" t="s">
        <v>1025</v>
      </c>
      <c r="D599" s="520" t="s">
        <v>1025</v>
      </c>
      <c r="E599" s="520" t="s">
        <v>1025</v>
      </c>
      <c r="F599" s="520" t="s">
        <v>1025</v>
      </c>
      <c r="G599" s="520" t="s">
        <v>1025</v>
      </c>
      <c r="H599" s="176" t="s">
        <v>159</v>
      </c>
      <c r="I599" s="39">
        <v>2</v>
      </c>
      <c r="J599" s="18"/>
      <c r="K599" s="7">
        <f>I599*J599</f>
        <v>0</v>
      </c>
      <c r="M599" s="574"/>
    </row>
    <row r="600" spans="1:13" ht="26.4" customHeight="1" x14ac:dyDescent="0.25">
      <c r="A600" s="213" t="s">
        <v>1026</v>
      </c>
      <c r="B600" s="183"/>
      <c r="C600" s="521" t="s">
        <v>1027</v>
      </c>
      <c r="D600" s="521" t="s">
        <v>1023</v>
      </c>
      <c r="E600" s="521" t="s">
        <v>1023</v>
      </c>
      <c r="F600" s="521" t="s">
        <v>1023</v>
      </c>
      <c r="G600" s="521" t="s">
        <v>1023</v>
      </c>
      <c r="H600" s="176"/>
      <c r="I600" s="176"/>
      <c r="J600" s="31"/>
      <c r="K600" s="7"/>
      <c r="M600" s="574"/>
    </row>
    <row r="601" spans="1:13" ht="13.8" x14ac:dyDescent="0.25">
      <c r="A601" s="182"/>
      <c r="B601" s="178" t="s">
        <v>1028</v>
      </c>
      <c r="C601" s="520" t="s">
        <v>1029</v>
      </c>
      <c r="D601" s="520" t="s">
        <v>1025</v>
      </c>
      <c r="E601" s="520" t="s">
        <v>1025</v>
      </c>
      <c r="F601" s="520" t="s">
        <v>1025</v>
      </c>
      <c r="G601" s="520" t="s">
        <v>1025</v>
      </c>
      <c r="H601" s="176" t="s">
        <v>36</v>
      </c>
      <c r="I601" s="243">
        <v>5700</v>
      </c>
      <c r="J601" s="18"/>
      <c r="K601" s="7">
        <f>I601*J601</f>
        <v>0</v>
      </c>
      <c r="M601" s="574"/>
    </row>
    <row r="602" spans="1:13" ht="26.4" customHeight="1" x14ac:dyDescent="0.25">
      <c r="A602" s="213" t="s">
        <v>1030</v>
      </c>
      <c r="B602" s="183"/>
      <c r="C602" s="521" t="s">
        <v>1031</v>
      </c>
      <c r="D602" s="521" t="s">
        <v>1031</v>
      </c>
      <c r="E602" s="521" t="s">
        <v>1031</v>
      </c>
      <c r="F602" s="521" t="s">
        <v>1031</v>
      </c>
      <c r="G602" s="521" t="s">
        <v>1031</v>
      </c>
      <c r="H602" s="176"/>
      <c r="I602" s="243"/>
      <c r="J602" s="31"/>
      <c r="K602" s="7"/>
      <c r="L602" s="220"/>
      <c r="M602" s="574"/>
    </row>
    <row r="603" spans="1:13" ht="13.8" x14ac:dyDescent="0.25">
      <c r="A603" s="182"/>
      <c r="B603" s="178" t="s">
        <v>1032</v>
      </c>
      <c r="C603" s="520" t="s">
        <v>1033</v>
      </c>
      <c r="D603" s="520" t="s">
        <v>1034</v>
      </c>
      <c r="E603" s="520" t="s">
        <v>1034</v>
      </c>
      <c r="F603" s="520" t="s">
        <v>1034</v>
      </c>
      <c r="G603" s="520" t="s">
        <v>1034</v>
      </c>
      <c r="H603" s="176" t="s">
        <v>36</v>
      </c>
      <c r="I603" s="243">
        <v>100</v>
      </c>
      <c r="J603" s="18"/>
      <c r="K603" s="7">
        <f>I603*J603</f>
        <v>0</v>
      </c>
      <c r="M603" s="574"/>
    </row>
    <row r="604" spans="1:13" ht="13.8" x14ac:dyDescent="0.25">
      <c r="A604" s="182"/>
      <c r="B604" s="178" t="s">
        <v>1035</v>
      </c>
      <c r="C604" s="520" t="s">
        <v>1034</v>
      </c>
      <c r="D604" s="520" t="s">
        <v>1034</v>
      </c>
      <c r="E604" s="520" t="s">
        <v>1034</v>
      </c>
      <c r="F604" s="520" t="s">
        <v>1034</v>
      </c>
      <c r="G604" s="520" t="s">
        <v>1034</v>
      </c>
      <c r="H604" s="176" t="s">
        <v>36</v>
      </c>
      <c r="I604" s="243">
        <v>8775</v>
      </c>
      <c r="J604" s="18"/>
      <c r="K604" s="7">
        <f>I604*J604</f>
        <v>0</v>
      </c>
      <c r="M604" s="574"/>
    </row>
    <row r="605" spans="1:13" ht="13.8" x14ac:dyDescent="0.25">
      <c r="A605" s="182"/>
      <c r="B605" s="178" t="s">
        <v>1036</v>
      </c>
      <c r="C605" s="520" t="s">
        <v>1037</v>
      </c>
      <c r="D605" s="520" t="s">
        <v>1034</v>
      </c>
      <c r="E605" s="520" t="s">
        <v>1034</v>
      </c>
      <c r="F605" s="520" t="s">
        <v>1034</v>
      </c>
      <c r="G605" s="520" t="s">
        <v>1034</v>
      </c>
      <c r="H605" s="176" t="s">
        <v>36</v>
      </c>
      <c r="I605" s="243">
        <v>2000</v>
      </c>
      <c r="J605" s="18"/>
      <c r="K605" s="7">
        <f>I605*J605</f>
        <v>0</v>
      </c>
      <c r="M605" s="574"/>
    </row>
    <row r="606" spans="1:13" ht="13.8" x14ac:dyDescent="0.25">
      <c r="A606" s="182"/>
      <c r="B606" s="178" t="s">
        <v>1038</v>
      </c>
      <c r="C606" s="520" t="s">
        <v>1039</v>
      </c>
      <c r="D606" s="520" t="s">
        <v>1039</v>
      </c>
      <c r="E606" s="520" t="s">
        <v>1039</v>
      </c>
      <c r="F606" s="520" t="s">
        <v>1039</v>
      </c>
      <c r="G606" s="520" t="s">
        <v>1039</v>
      </c>
      <c r="H606" s="176" t="s">
        <v>36</v>
      </c>
      <c r="I606" s="243">
        <v>1500</v>
      </c>
      <c r="J606" s="18"/>
      <c r="K606" s="7">
        <f>I606*J606</f>
        <v>0</v>
      </c>
      <c r="M606" s="574"/>
    </row>
    <row r="607" spans="1:13" ht="26.4" customHeight="1" x14ac:dyDescent="0.25">
      <c r="A607" s="213" t="s">
        <v>1040</v>
      </c>
      <c r="B607" s="183"/>
      <c r="C607" s="521" t="s">
        <v>1041</v>
      </c>
      <c r="D607" s="521" t="s">
        <v>1041</v>
      </c>
      <c r="E607" s="521" t="s">
        <v>1041</v>
      </c>
      <c r="F607" s="521" t="s">
        <v>1041</v>
      </c>
      <c r="G607" s="521" t="s">
        <v>1041</v>
      </c>
      <c r="H607" s="176" t="s">
        <v>36</v>
      </c>
      <c r="I607" s="243">
        <v>21800</v>
      </c>
      <c r="J607" s="18"/>
      <c r="K607" s="7">
        <f>I607*J607</f>
        <v>0</v>
      </c>
      <c r="M607" s="574"/>
    </row>
    <row r="608" spans="1:13" x14ac:dyDescent="0.25">
      <c r="A608" s="213" t="s">
        <v>1042</v>
      </c>
      <c r="B608" s="183"/>
      <c r="C608" s="521" t="s">
        <v>1043</v>
      </c>
      <c r="D608" s="521" t="s">
        <v>1043</v>
      </c>
      <c r="E608" s="521" t="s">
        <v>1043</v>
      </c>
      <c r="F608" s="521" t="s">
        <v>1043</v>
      </c>
      <c r="G608" s="521" t="s">
        <v>1043</v>
      </c>
      <c r="H608" s="176"/>
      <c r="I608" s="243"/>
      <c r="J608" s="31"/>
      <c r="K608" s="7"/>
      <c r="M608" s="574"/>
    </row>
    <row r="609" spans="1:13" ht="13.2" customHeight="1" x14ac:dyDescent="0.25">
      <c r="A609" s="182"/>
      <c r="B609" s="178" t="s">
        <v>1044</v>
      </c>
      <c r="C609" s="520" t="s">
        <v>1045</v>
      </c>
      <c r="D609" s="520" t="s">
        <v>1045</v>
      </c>
      <c r="E609" s="520" t="s">
        <v>1045</v>
      </c>
      <c r="F609" s="520" t="s">
        <v>1045</v>
      </c>
      <c r="G609" s="520" t="s">
        <v>1045</v>
      </c>
      <c r="H609" s="176"/>
      <c r="I609" s="243"/>
      <c r="J609" s="31"/>
      <c r="K609" s="7"/>
      <c r="M609" s="574"/>
    </row>
    <row r="610" spans="1:13" x14ac:dyDescent="0.25">
      <c r="A610" s="182"/>
      <c r="B610" s="176" t="s">
        <v>78</v>
      </c>
      <c r="C610" s="520" t="s">
        <v>1046</v>
      </c>
      <c r="D610" s="520" t="s">
        <v>1046</v>
      </c>
      <c r="E610" s="520" t="s">
        <v>1046</v>
      </c>
      <c r="F610" s="520" t="s">
        <v>1046</v>
      </c>
      <c r="G610" s="520" t="s">
        <v>1046</v>
      </c>
      <c r="H610" s="176"/>
      <c r="I610" s="243"/>
      <c r="J610" s="31"/>
      <c r="K610" s="7"/>
      <c r="M610" s="574"/>
    </row>
    <row r="611" spans="1:13" ht="13.8" x14ac:dyDescent="0.25">
      <c r="A611" s="182"/>
      <c r="B611" s="176" t="s">
        <v>413</v>
      </c>
      <c r="C611" s="520" t="s">
        <v>1047</v>
      </c>
      <c r="D611" s="520" t="s">
        <v>1047</v>
      </c>
      <c r="E611" s="520" t="s">
        <v>1047</v>
      </c>
      <c r="F611" s="520" t="s">
        <v>1047</v>
      </c>
      <c r="G611" s="520" t="s">
        <v>1047</v>
      </c>
      <c r="H611" s="176" t="s">
        <v>36</v>
      </c>
      <c r="I611" s="243">
        <v>200</v>
      </c>
      <c r="J611" s="18"/>
      <c r="K611" s="7">
        <f>I611*J611</f>
        <v>0</v>
      </c>
      <c r="M611" s="574"/>
    </row>
    <row r="612" spans="1:13" x14ac:dyDescent="0.25">
      <c r="A612" s="182"/>
      <c r="B612" s="176" t="s">
        <v>415</v>
      </c>
      <c r="C612" s="520" t="s">
        <v>1048</v>
      </c>
      <c r="D612" s="520" t="s">
        <v>1049</v>
      </c>
      <c r="E612" s="520" t="s">
        <v>1049</v>
      </c>
      <c r="F612" s="520" t="s">
        <v>1049</v>
      </c>
      <c r="G612" s="520" t="s">
        <v>1049</v>
      </c>
      <c r="H612" s="176" t="s">
        <v>44</v>
      </c>
      <c r="I612" s="243">
        <v>75</v>
      </c>
      <c r="J612" s="18"/>
      <c r="K612" s="7">
        <f>I612*J612</f>
        <v>0</v>
      </c>
      <c r="M612" s="574"/>
    </row>
    <row r="613" spans="1:13" ht="26.4" customHeight="1" x14ac:dyDescent="0.25">
      <c r="A613" s="182"/>
      <c r="B613" s="176" t="s">
        <v>1050</v>
      </c>
      <c r="C613" s="520" t="s">
        <v>1051</v>
      </c>
      <c r="D613" s="520" t="s">
        <v>1052</v>
      </c>
      <c r="E613" s="520" t="s">
        <v>1052</v>
      </c>
      <c r="F613" s="520" t="s">
        <v>1052</v>
      </c>
      <c r="G613" s="520" t="s">
        <v>1052</v>
      </c>
      <c r="H613" s="176" t="s">
        <v>44</v>
      </c>
      <c r="I613" s="243">
        <v>75</v>
      </c>
      <c r="J613" s="18"/>
      <c r="K613" s="7">
        <f>I613*J613</f>
        <v>0</v>
      </c>
      <c r="M613" s="574"/>
    </row>
    <row r="614" spans="1:13" x14ac:dyDescent="0.25">
      <c r="A614" s="213" t="s">
        <v>1053</v>
      </c>
      <c r="B614" s="183"/>
      <c r="C614" s="521" t="s">
        <v>1054</v>
      </c>
      <c r="D614" s="521" t="s">
        <v>1054</v>
      </c>
      <c r="E614" s="521" t="s">
        <v>1054</v>
      </c>
      <c r="F614" s="521" t="s">
        <v>1054</v>
      </c>
      <c r="G614" s="521" t="s">
        <v>1054</v>
      </c>
      <c r="H614" s="176"/>
      <c r="I614" s="176"/>
      <c r="J614" s="31"/>
      <c r="K614" s="7"/>
      <c r="M614" s="574"/>
    </row>
    <row r="615" spans="1:13" ht="13.8" x14ac:dyDescent="0.25">
      <c r="A615" s="182"/>
      <c r="B615" s="178" t="s">
        <v>1055</v>
      </c>
      <c r="C615" s="520" t="s">
        <v>1033</v>
      </c>
      <c r="D615" s="520" t="s">
        <v>1033</v>
      </c>
      <c r="E615" s="520" t="s">
        <v>1033</v>
      </c>
      <c r="F615" s="520" t="s">
        <v>1033</v>
      </c>
      <c r="G615" s="520" t="s">
        <v>1033</v>
      </c>
      <c r="H615" s="176" t="s">
        <v>36</v>
      </c>
      <c r="I615" s="243">
        <v>4350</v>
      </c>
      <c r="J615" s="18"/>
      <c r="K615" s="7">
        <f>I615*J615</f>
        <v>0</v>
      </c>
      <c r="M615" s="574"/>
    </row>
    <row r="616" spans="1:13" ht="13.8" x14ac:dyDescent="0.25">
      <c r="A616" s="182"/>
      <c r="B616" s="178" t="s">
        <v>1056</v>
      </c>
      <c r="C616" s="520" t="s">
        <v>1057</v>
      </c>
      <c r="D616" s="520" t="s">
        <v>1057</v>
      </c>
      <c r="E616" s="520" t="s">
        <v>1057</v>
      </c>
      <c r="F616" s="520" t="s">
        <v>1057</v>
      </c>
      <c r="G616" s="520" t="s">
        <v>1057</v>
      </c>
      <c r="H616" s="176" t="s">
        <v>36</v>
      </c>
      <c r="I616" s="243">
        <v>8775</v>
      </c>
      <c r="J616" s="18"/>
      <c r="K616" s="7">
        <f>I616*J616</f>
        <v>0</v>
      </c>
      <c r="M616" s="574"/>
    </row>
    <row r="617" spans="1:13" ht="13.8" x14ac:dyDescent="0.25">
      <c r="A617" s="182"/>
      <c r="B617" s="178" t="s">
        <v>1058</v>
      </c>
      <c r="C617" s="520" t="s">
        <v>1037</v>
      </c>
      <c r="D617" s="520" t="s">
        <v>1037</v>
      </c>
      <c r="E617" s="520" t="s">
        <v>1037</v>
      </c>
      <c r="F617" s="520" t="s">
        <v>1037</v>
      </c>
      <c r="G617" s="520" t="s">
        <v>1037</v>
      </c>
      <c r="H617" s="176" t="s">
        <v>36</v>
      </c>
      <c r="I617" s="243">
        <v>2000</v>
      </c>
      <c r="J617" s="18"/>
      <c r="K617" s="7">
        <f>I617*J617</f>
        <v>0</v>
      </c>
      <c r="M617" s="574"/>
    </row>
    <row r="618" spans="1:13" ht="13.8" x14ac:dyDescent="0.25">
      <c r="A618" s="182"/>
      <c r="B618" s="178" t="s">
        <v>1059</v>
      </c>
      <c r="C618" s="520" t="s">
        <v>1060</v>
      </c>
      <c r="D618" s="520" t="s">
        <v>1060</v>
      </c>
      <c r="E618" s="520" t="s">
        <v>1060</v>
      </c>
      <c r="F618" s="520" t="s">
        <v>1060</v>
      </c>
      <c r="G618" s="520" t="s">
        <v>1060</v>
      </c>
      <c r="H618" s="176" t="s">
        <v>36</v>
      </c>
      <c r="I618" s="243">
        <v>1500</v>
      </c>
      <c r="J618" s="18"/>
      <c r="K618" s="7">
        <f>I618*J618</f>
        <v>0</v>
      </c>
      <c r="M618" s="574"/>
    </row>
    <row r="619" spans="1:13" x14ac:dyDescent="0.25">
      <c r="A619" s="46"/>
      <c r="B619" s="45"/>
      <c r="C619" s="520"/>
      <c r="D619" s="520"/>
      <c r="E619" s="520"/>
      <c r="F619" s="520"/>
      <c r="G619" s="520"/>
      <c r="H619" s="38"/>
      <c r="I619" s="165"/>
      <c r="J619" s="166"/>
      <c r="K619" s="194"/>
    </row>
    <row r="620" spans="1:13" x14ac:dyDescent="0.25">
      <c r="A620" s="46"/>
      <c r="B620" s="45"/>
      <c r="C620" s="520"/>
      <c r="D620" s="520"/>
      <c r="E620" s="520"/>
      <c r="F620" s="520"/>
      <c r="G620" s="520"/>
      <c r="H620" s="38"/>
      <c r="I620" s="165"/>
      <c r="J620" s="166"/>
      <c r="K620" s="194"/>
    </row>
    <row r="621" spans="1:13" x14ac:dyDescent="0.25">
      <c r="A621" s="522" t="s">
        <v>1061</v>
      </c>
      <c r="B621" s="522"/>
      <c r="C621" s="522" t="s">
        <v>117</v>
      </c>
      <c r="D621" s="522"/>
      <c r="E621" s="522"/>
      <c r="F621" s="522"/>
      <c r="G621" s="522"/>
      <c r="H621" s="116"/>
      <c r="I621" s="116"/>
      <c r="J621" s="116"/>
      <c r="K621" s="42">
        <f>SUM(K595:K620)</f>
        <v>100000</v>
      </c>
    </row>
    <row r="622" spans="1:13" x14ac:dyDescent="0.25">
      <c r="A622" s="523" t="s">
        <v>1062</v>
      </c>
      <c r="B622" s="523"/>
      <c r="C622" s="523"/>
      <c r="D622" s="523"/>
      <c r="E622" s="523"/>
      <c r="F622" s="523"/>
      <c r="G622" s="523"/>
      <c r="H622" s="523"/>
      <c r="I622" s="523"/>
      <c r="J622" s="523"/>
      <c r="K622" s="524"/>
    </row>
    <row r="623" spans="1:13" x14ac:dyDescent="0.25">
      <c r="A623" s="525"/>
      <c r="B623" s="525"/>
      <c r="C623" s="525"/>
      <c r="D623" s="525"/>
      <c r="E623" s="525"/>
      <c r="F623" s="525"/>
      <c r="G623" s="525"/>
      <c r="H623" s="525"/>
      <c r="I623" s="525"/>
      <c r="J623" s="525"/>
      <c r="K623" s="526"/>
    </row>
    <row r="624" spans="1:13" x14ac:dyDescent="0.25">
      <c r="A624" s="187"/>
      <c r="B624" s="169"/>
      <c r="C624" s="533"/>
      <c r="D624" s="533"/>
      <c r="E624" s="533"/>
      <c r="F624" s="533"/>
      <c r="G624" s="533"/>
      <c r="H624" s="158"/>
      <c r="I624" s="170"/>
      <c r="J624" s="171"/>
      <c r="K624" s="172"/>
    </row>
    <row r="625" spans="1:13" ht="39.6" customHeight="1" x14ac:dyDescent="0.25">
      <c r="A625" s="221" t="s">
        <v>1063</v>
      </c>
      <c r="B625" s="222"/>
      <c r="C625" s="547" t="s">
        <v>1064</v>
      </c>
      <c r="D625" s="547"/>
      <c r="E625" s="547"/>
      <c r="F625" s="547"/>
      <c r="G625" s="547"/>
      <c r="H625" s="193"/>
      <c r="I625" s="193"/>
      <c r="J625" s="193"/>
      <c r="K625" s="5"/>
    </row>
    <row r="626" spans="1:13" ht="13.2" customHeight="1" x14ac:dyDescent="0.25">
      <c r="A626" s="223"/>
      <c r="B626" s="222" t="s">
        <v>1065</v>
      </c>
      <c r="C626" s="546" t="s">
        <v>1066</v>
      </c>
      <c r="D626" s="546" t="s">
        <v>1067</v>
      </c>
      <c r="E626" s="546" t="s">
        <v>1067</v>
      </c>
      <c r="F626" s="546" t="s">
        <v>1067</v>
      </c>
      <c r="G626" s="546" t="s">
        <v>1067</v>
      </c>
      <c r="H626" s="193"/>
      <c r="I626" s="193"/>
      <c r="J626" s="193"/>
      <c r="K626" s="12"/>
      <c r="M626" s="205"/>
    </row>
    <row r="627" spans="1:13" x14ac:dyDescent="0.25">
      <c r="A627" s="223"/>
      <c r="B627" s="224" t="s">
        <v>78</v>
      </c>
      <c r="C627" s="520" t="s">
        <v>1068</v>
      </c>
      <c r="D627" s="520" t="s">
        <v>1069</v>
      </c>
      <c r="E627" s="520" t="s">
        <v>1069</v>
      </c>
      <c r="F627" s="520" t="s">
        <v>1069</v>
      </c>
      <c r="G627" s="520" t="s">
        <v>1069</v>
      </c>
      <c r="H627" s="193" t="s">
        <v>36</v>
      </c>
      <c r="I627" s="243">
        <v>39158</v>
      </c>
      <c r="J627" s="33"/>
      <c r="K627" s="225">
        <f t="shared" ref="K627:K634" si="15">I627*J627</f>
        <v>0</v>
      </c>
      <c r="L627" s="47"/>
    </row>
    <row r="628" spans="1:13" x14ac:dyDescent="0.25">
      <c r="A628" s="223"/>
      <c r="B628" s="224" t="s">
        <v>85</v>
      </c>
      <c r="C628" s="520" t="s">
        <v>1070</v>
      </c>
      <c r="D628" s="520" t="s">
        <v>1069</v>
      </c>
      <c r="E628" s="520" t="s">
        <v>1069</v>
      </c>
      <c r="F628" s="520" t="s">
        <v>1069</v>
      </c>
      <c r="G628" s="520" t="s">
        <v>1069</v>
      </c>
      <c r="H628" s="193" t="s">
        <v>36</v>
      </c>
      <c r="I628" s="243">
        <v>68334</v>
      </c>
      <c r="J628" s="33"/>
      <c r="K628" s="225">
        <f t="shared" si="15"/>
        <v>0</v>
      </c>
    </row>
    <row r="629" spans="1:13" x14ac:dyDescent="0.25">
      <c r="A629" s="223"/>
      <c r="B629" s="224" t="s">
        <v>87</v>
      </c>
      <c r="C629" s="520" t="s">
        <v>1071</v>
      </c>
      <c r="D629" s="520" t="s">
        <v>1069</v>
      </c>
      <c r="E629" s="520" t="s">
        <v>1069</v>
      </c>
      <c r="F629" s="520" t="s">
        <v>1069</v>
      </c>
      <c r="G629" s="520" t="s">
        <v>1069</v>
      </c>
      <c r="H629" s="193" t="s">
        <v>36</v>
      </c>
      <c r="I629" s="243">
        <v>1396</v>
      </c>
      <c r="J629" s="33"/>
      <c r="K629" s="225">
        <f t="shared" si="15"/>
        <v>0</v>
      </c>
      <c r="M629" s="205"/>
    </row>
    <row r="630" spans="1:13" x14ac:dyDescent="0.25">
      <c r="A630" s="223"/>
      <c r="B630" s="224" t="s">
        <v>95</v>
      </c>
      <c r="C630" s="520" t="s">
        <v>1072</v>
      </c>
      <c r="D630" s="520" t="s">
        <v>1069</v>
      </c>
      <c r="E630" s="520" t="s">
        <v>1069</v>
      </c>
      <c r="F630" s="520" t="s">
        <v>1069</v>
      </c>
      <c r="G630" s="520" t="s">
        <v>1069</v>
      </c>
      <c r="H630" s="193" t="s">
        <v>36</v>
      </c>
      <c r="I630" s="243">
        <v>3500</v>
      </c>
      <c r="J630" s="33"/>
      <c r="K630" s="225">
        <f t="shared" si="15"/>
        <v>0</v>
      </c>
    </row>
    <row r="631" spans="1:13" x14ac:dyDescent="0.25">
      <c r="A631" s="223"/>
      <c r="B631" s="224" t="s">
        <v>1073</v>
      </c>
      <c r="C631" s="520" t="s">
        <v>1074</v>
      </c>
      <c r="D631" s="520" t="s">
        <v>1074</v>
      </c>
      <c r="E631" s="520" t="s">
        <v>1074</v>
      </c>
      <c r="F631" s="520" t="s">
        <v>1074</v>
      </c>
      <c r="G631" s="520" t="s">
        <v>1074</v>
      </c>
      <c r="H631" s="193" t="s">
        <v>36</v>
      </c>
      <c r="I631" s="243">
        <v>40875</v>
      </c>
      <c r="J631" s="33"/>
      <c r="K631" s="225">
        <f t="shared" si="15"/>
        <v>0</v>
      </c>
      <c r="L631" s="47"/>
    </row>
    <row r="632" spans="1:13" ht="13.5" customHeight="1" x14ac:dyDescent="0.25">
      <c r="A632" s="223"/>
      <c r="B632" s="224" t="s">
        <v>413</v>
      </c>
      <c r="C632" s="520" t="s">
        <v>1075</v>
      </c>
      <c r="D632" s="520" t="s">
        <v>1074</v>
      </c>
      <c r="E632" s="520" t="s">
        <v>1074</v>
      </c>
      <c r="F632" s="520" t="s">
        <v>1074</v>
      </c>
      <c r="G632" s="520" t="s">
        <v>1074</v>
      </c>
      <c r="H632" s="193" t="s">
        <v>36</v>
      </c>
      <c r="I632" s="243">
        <v>20000</v>
      </c>
      <c r="J632" s="33"/>
      <c r="K632" s="225">
        <f t="shared" si="15"/>
        <v>0</v>
      </c>
      <c r="L632" s="47"/>
    </row>
    <row r="633" spans="1:13" ht="13.2" customHeight="1" x14ac:dyDescent="0.25">
      <c r="A633" s="46"/>
      <c r="B633" s="45" t="s">
        <v>1076</v>
      </c>
      <c r="C633" s="520" t="s">
        <v>1077</v>
      </c>
      <c r="D633" s="520"/>
      <c r="E633" s="520"/>
      <c r="F633" s="520"/>
      <c r="G633" s="520"/>
      <c r="H633" s="193" t="s">
        <v>36</v>
      </c>
      <c r="I633" s="243">
        <v>436</v>
      </c>
      <c r="J633" s="33"/>
      <c r="K633" s="225">
        <f t="shared" ref="K633" si="16">I633*J633</f>
        <v>0</v>
      </c>
    </row>
    <row r="634" spans="1:13" x14ac:dyDescent="0.25">
      <c r="A634" s="223"/>
      <c r="B634" s="224" t="s">
        <v>1078</v>
      </c>
      <c r="C634" s="520" t="s">
        <v>1079</v>
      </c>
      <c r="D634" s="520" t="s">
        <v>1079</v>
      </c>
      <c r="E634" s="520" t="s">
        <v>1079</v>
      </c>
      <c r="F634" s="520" t="s">
        <v>1079</v>
      </c>
      <c r="G634" s="520" t="s">
        <v>1079</v>
      </c>
      <c r="H634" s="193" t="s">
        <v>36</v>
      </c>
      <c r="I634" s="243">
        <v>2000</v>
      </c>
      <c r="J634" s="33"/>
      <c r="K634" s="225">
        <f t="shared" si="15"/>
        <v>0</v>
      </c>
    </row>
    <row r="635" spans="1:13" x14ac:dyDescent="0.25">
      <c r="A635" s="44" t="s">
        <v>1080</v>
      </c>
      <c r="B635" s="48"/>
      <c r="C635" s="521" t="s">
        <v>1081</v>
      </c>
      <c r="D635" s="521"/>
      <c r="E635" s="521"/>
      <c r="F635" s="521"/>
      <c r="G635" s="521"/>
      <c r="H635" s="38"/>
      <c r="I635" s="243"/>
      <c r="J635" s="166"/>
      <c r="K635" s="194"/>
    </row>
    <row r="636" spans="1:13" x14ac:dyDescent="0.25">
      <c r="A636" s="46"/>
      <c r="B636" s="45" t="s">
        <v>1082</v>
      </c>
      <c r="C636" s="520" t="s">
        <v>1083</v>
      </c>
      <c r="D636" s="520"/>
      <c r="E636" s="520"/>
      <c r="F636" s="520"/>
      <c r="G636" s="520"/>
      <c r="H636" s="193" t="s">
        <v>372</v>
      </c>
      <c r="I636" s="243">
        <v>3068</v>
      </c>
      <c r="J636" s="33"/>
      <c r="K636" s="225">
        <f t="shared" ref="K636" si="17">I636*J636</f>
        <v>0</v>
      </c>
    </row>
    <row r="637" spans="1:13" x14ac:dyDescent="0.25">
      <c r="A637" s="46"/>
      <c r="B637" s="45" t="s">
        <v>1084</v>
      </c>
      <c r="C637" s="520" t="s">
        <v>1085</v>
      </c>
      <c r="D637" s="520"/>
      <c r="E637" s="520"/>
      <c r="F637" s="520"/>
      <c r="G637" s="520"/>
      <c r="H637" s="193" t="s">
        <v>372</v>
      </c>
      <c r="I637" s="243">
        <v>3068</v>
      </c>
      <c r="J637" s="33"/>
      <c r="K637" s="225">
        <f t="shared" ref="K637" si="18">I637*J637</f>
        <v>0</v>
      </c>
    </row>
    <row r="638" spans="1:13" ht="26.4" customHeight="1" x14ac:dyDescent="0.25">
      <c r="A638" s="226" t="s">
        <v>1086</v>
      </c>
      <c r="B638" s="48"/>
      <c r="C638" s="547" t="s">
        <v>1087</v>
      </c>
      <c r="D638" s="547"/>
      <c r="E638" s="547"/>
      <c r="F638" s="547"/>
      <c r="G638" s="547"/>
      <c r="H638" s="38"/>
      <c r="I638" s="165"/>
      <c r="J638" s="166"/>
      <c r="K638" s="194"/>
    </row>
    <row r="639" spans="1:13" x14ac:dyDescent="0.25">
      <c r="A639" s="46"/>
      <c r="B639" s="45" t="s">
        <v>1088</v>
      </c>
      <c r="C639" s="520" t="s">
        <v>1089</v>
      </c>
      <c r="D639" s="520"/>
      <c r="E639" s="520"/>
      <c r="F639" s="520"/>
      <c r="G639" s="520"/>
      <c r="H639" s="38" t="s">
        <v>52</v>
      </c>
      <c r="I639" s="165" t="s">
        <v>66</v>
      </c>
      <c r="J639" s="166" t="s">
        <v>67</v>
      </c>
      <c r="K639" s="194">
        <v>75000</v>
      </c>
    </row>
    <row r="640" spans="1:13" x14ac:dyDescent="0.25">
      <c r="A640" s="46"/>
      <c r="B640" s="45" t="s">
        <v>1090</v>
      </c>
      <c r="C640" s="520" t="s">
        <v>1091</v>
      </c>
      <c r="D640" s="520"/>
      <c r="E640" s="520"/>
      <c r="F640" s="520"/>
      <c r="G640" s="520"/>
      <c r="H640" s="38" t="s">
        <v>55</v>
      </c>
      <c r="I640" s="166">
        <f>K639</f>
        <v>75000</v>
      </c>
      <c r="J640" s="32"/>
      <c r="K640" s="194">
        <f>I640*J640</f>
        <v>0</v>
      </c>
    </row>
    <row r="641" spans="1:12" x14ac:dyDescent="0.25">
      <c r="A641" s="46"/>
      <c r="B641" s="45"/>
      <c r="C641" s="520"/>
      <c r="D641" s="520"/>
      <c r="E641" s="520"/>
      <c r="F641" s="520"/>
      <c r="G641" s="520"/>
      <c r="H641" s="38"/>
      <c r="I641" s="165"/>
      <c r="J641" s="166"/>
      <c r="K641" s="194"/>
    </row>
    <row r="642" spans="1:12" x14ac:dyDescent="0.25">
      <c r="A642" s="46"/>
      <c r="B642" s="45"/>
      <c r="C642" s="545"/>
      <c r="D642" s="545"/>
      <c r="E642" s="545"/>
      <c r="F642" s="545"/>
      <c r="G642" s="545"/>
      <c r="H642" s="38"/>
      <c r="I642" s="165"/>
      <c r="J642" s="166"/>
      <c r="K642" s="194"/>
    </row>
    <row r="643" spans="1:12" x14ac:dyDescent="0.25">
      <c r="A643" s="46"/>
      <c r="B643" s="45"/>
      <c r="C643" s="520"/>
      <c r="D643" s="520"/>
      <c r="E643" s="520"/>
      <c r="F643" s="520"/>
      <c r="G643" s="520"/>
      <c r="H643" s="38"/>
      <c r="I643" s="165"/>
      <c r="J643" s="166"/>
      <c r="K643" s="194"/>
    </row>
    <row r="644" spans="1:12" x14ac:dyDescent="0.25">
      <c r="A644" s="522" t="s">
        <v>1092</v>
      </c>
      <c r="B644" s="522"/>
      <c r="C644" s="522" t="s">
        <v>117</v>
      </c>
      <c r="D644" s="522"/>
      <c r="E644" s="522"/>
      <c r="F644" s="522"/>
      <c r="G644" s="522"/>
      <c r="H644" s="116"/>
      <c r="I644" s="116"/>
      <c r="J644" s="116"/>
      <c r="K644" s="42">
        <f>SUM(K625:K643)</f>
        <v>75000</v>
      </c>
    </row>
    <row r="645" spans="1:12" x14ac:dyDescent="0.25">
      <c r="A645" s="523" t="s">
        <v>1093</v>
      </c>
      <c r="B645" s="523"/>
      <c r="C645" s="523"/>
      <c r="D645" s="523"/>
      <c r="E645" s="523"/>
      <c r="F645" s="523"/>
      <c r="G645" s="523"/>
      <c r="H645" s="523"/>
      <c r="I645" s="523"/>
      <c r="J645" s="523"/>
      <c r="K645" s="524"/>
    </row>
    <row r="646" spans="1:12" x14ac:dyDescent="0.25">
      <c r="A646" s="525"/>
      <c r="B646" s="525"/>
      <c r="C646" s="525"/>
      <c r="D646" s="525"/>
      <c r="E646" s="525"/>
      <c r="F646" s="525"/>
      <c r="G646" s="525"/>
      <c r="H646" s="525"/>
      <c r="I646" s="525"/>
      <c r="J646" s="525"/>
      <c r="K646" s="526"/>
    </row>
    <row r="647" spans="1:12" x14ac:dyDescent="0.25">
      <c r="A647" s="187"/>
      <c r="B647" s="169"/>
      <c r="C647" s="533"/>
      <c r="D647" s="533"/>
      <c r="E647" s="533"/>
      <c r="F647" s="533"/>
      <c r="G647" s="533"/>
      <c r="H647" s="158"/>
      <c r="I647" s="158"/>
      <c r="J647" s="158"/>
      <c r="K647" s="159"/>
    </row>
    <row r="648" spans="1:12" x14ac:dyDescent="0.25">
      <c r="A648" s="213" t="s">
        <v>1094</v>
      </c>
      <c r="B648" s="183"/>
      <c r="C648" s="521" t="s">
        <v>356</v>
      </c>
      <c r="D648" s="521"/>
      <c r="E648" s="521"/>
      <c r="F648" s="521"/>
      <c r="G648" s="521"/>
      <c r="H648" s="176"/>
      <c r="I648" s="176"/>
      <c r="J648" s="186"/>
      <c r="K648" s="185"/>
    </row>
    <row r="649" spans="1:12" ht="13.8" x14ac:dyDescent="0.25">
      <c r="A649" s="182"/>
      <c r="B649" s="178" t="s">
        <v>1095</v>
      </c>
      <c r="C649" s="520" t="s">
        <v>358</v>
      </c>
      <c r="D649" s="520" t="s">
        <v>36</v>
      </c>
      <c r="E649" s="520"/>
      <c r="F649" s="520"/>
      <c r="G649" s="520">
        <f>E649*F649</f>
        <v>0</v>
      </c>
      <c r="H649" s="176" t="s">
        <v>36</v>
      </c>
      <c r="I649" s="243">
        <v>31213</v>
      </c>
      <c r="J649" s="18"/>
      <c r="K649" s="8">
        <f>I649*J649</f>
        <v>0</v>
      </c>
      <c r="L649" s="47"/>
    </row>
    <row r="650" spans="1:12" x14ac:dyDescent="0.25">
      <c r="A650" s="213" t="s">
        <v>1096</v>
      </c>
      <c r="B650" s="183"/>
      <c r="C650" s="521" t="s">
        <v>1097</v>
      </c>
      <c r="D650" s="521"/>
      <c r="E650" s="521"/>
      <c r="F650" s="521"/>
      <c r="G650" s="521"/>
      <c r="H650" s="176"/>
      <c r="I650" s="243"/>
      <c r="J650" s="31"/>
      <c r="K650" s="24"/>
    </row>
    <row r="651" spans="1:12" ht="26.4" customHeight="1" x14ac:dyDescent="0.25">
      <c r="A651" s="182"/>
      <c r="B651" s="178" t="s">
        <v>1098</v>
      </c>
      <c r="C651" s="520" t="s">
        <v>1099</v>
      </c>
      <c r="D651" s="520"/>
      <c r="E651" s="520"/>
      <c r="F651" s="520"/>
      <c r="G651" s="520"/>
      <c r="H651" s="176"/>
      <c r="I651" s="243"/>
      <c r="J651" s="31"/>
      <c r="K651" s="24"/>
    </row>
    <row r="652" spans="1:12" ht="13.8" x14ac:dyDescent="0.25">
      <c r="A652" s="182"/>
      <c r="B652" s="178" t="s">
        <v>78</v>
      </c>
      <c r="C652" s="520" t="s">
        <v>1100</v>
      </c>
      <c r="D652" s="520" t="s">
        <v>36</v>
      </c>
      <c r="E652" s="520"/>
      <c r="F652" s="520"/>
      <c r="G652" s="520">
        <f>E652*F652</f>
        <v>0</v>
      </c>
      <c r="H652" s="176" t="s">
        <v>36</v>
      </c>
      <c r="I652" s="243">
        <v>500</v>
      </c>
      <c r="J652" s="18"/>
      <c r="K652" s="8">
        <f>I652*J652</f>
        <v>0</v>
      </c>
      <c r="L652" s="47"/>
    </row>
    <row r="653" spans="1:12" x14ac:dyDescent="0.25">
      <c r="A653" s="213" t="s">
        <v>1101</v>
      </c>
      <c r="B653" s="183"/>
      <c r="C653" s="521" t="s">
        <v>1102</v>
      </c>
      <c r="D653" s="521"/>
      <c r="E653" s="521"/>
      <c r="F653" s="521"/>
      <c r="G653" s="521"/>
      <c r="H653" s="176"/>
      <c r="I653" s="243"/>
      <c r="J653" s="31"/>
      <c r="K653" s="24"/>
    </row>
    <row r="654" spans="1:12" x14ac:dyDescent="0.25">
      <c r="A654" s="182"/>
      <c r="B654" s="178" t="s">
        <v>1103</v>
      </c>
      <c r="C654" s="520" t="s">
        <v>1002</v>
      </c>
      <c r="D654" s="520"/>
      <c r="E654" s="520"/>
      <c r="F654" s="520"/>
      <c r="G654" s="520"/>
      <c r="H654" s="176"/>
      <c r="I654" s="243"/>
      <c r="J654" s="31"/>
      <c r="K654" s="24"/>
    </row>
    <row r="655" spans="1:12" ht="13.8" x14ac:dyDescent="0.25">
      <c r="A655" s="182"/>
      <c r="B655" s="178" t="s">
        <v>78</v>
      </c>
      <c r="C655" s="520" t="s">
        <v>1104</v>
      </c>
      <c r="D655" s="520" t="s">
        <v>36</v>
      </c>
      <c r="E655" s="520"/>
      <c r="F655" s="520"/>
      <c r="G655" s="520">
        <f>E655*F655</f>
        <v>0</v>
      </c>
      <c r="H655" s="176" t="s">
        <v>36</v>
      </c>
      <c r="I655" s="243">
        <v>500</v>
      </c>
      <c r="J655" s="18"/>
      <c r="K655" s="8">
        <f>I655*J655</f>
        <v>0</v>
      </c>
      <c r="L655" s="47"/>
    </row>
    <row r="656" spans="1:12" ht="13.8" x14ac:dyDescent="0.25">
      <c r="A656" s="182"/>
      <c r="B656" s="178" t="s">
        <v>81</v>
      </c>
      <c r="C656" s="520" t="s">
        <v>1105</v>
      </c>
      <c r="D656" s="520" t="s">
        <v>36</v>
      </c>
      <c r="E656" s="520"/>
      <c r="F656" s="520"/>
      <c r="G656" s="520">
        <f>E656*F656</f>
        <v>0</v>
      </c>
      <c r="H656" s="176" t="s">
        <v>36</v>
      </c>
      <c r="I656" s="243">
        <v>500</v>
      </c>
      <c r="J656" s="18"/>
      <c r="K656" s="8">
        <f>I656*J656</f>
        <v>0</v>
      </c>
      <c r="L656" s="47"/>
    </row>
    <row r="657" spans="1:12" x14ac:dyDescent="0.25">
      <c r="A657" s="213" t="s">
        <v>1106</v>
      </c>
      <c r="B657" s="183"/>
      <c r="C657" s="521" t="s">
        <v>1107</v>
      </c>
      <c r="D657" s="521"/>
      <c r="E657" s="521"/>
      <c r="F657" s="521"/>
      <c r="G657" s="521"/>
      <c r="H657" s="176"/>
      <c r="I657" s="243"/>
      <c r="J657" s="31"/>
      <c r="K657" s="24"/>
    </row>
    <row r="658" spans="1:12" ht="13.8" x14ac:dyDescent="0.25">
      <c r="A658" s="182"/>
      <c r="B658" s="178" t="s">
        <v>1108</v>
      </c>
      <c r="C658" s="520" t="s">
        <v>1109</v>
      </c>
      <c r="D658" s="520" t="s">
        <v>36</v>
      </c>
      <c r="E658" s="520"/>
      <c r="F658" s="520"/>
      <c r="G658" s="520">
        <f>E658*F658</f>
        <v>0</v>
      </c>
      <c r="H658" s="176" t="s">
        <v>36</v>
      </c>
      <c r="I658" s="243">
        <v>500</v>
      </c>
      <c r="J658" s="18"/>
      <c r="K658" s="8">
        <f>I658*J658</f>
        <v>0</v>
      </c>
      <c r="L658" s="47"/>
    </row>
    <row r="659" spans="1:12" ht="13.8" x14ac:dyDescent="0.25">
      <c r="A659" s="182"/>
      <c r="B659" s="178" t="s">
        <v>1110</v>
      </c>
      <c r="C659" s="520" t="s">
        <v>1111</v>
      </c>
      <c r="D659" s="520" t="s">
        <v>36</v>
      </c>
      <c r="E659" s="520"/>
      <c r="F659" s="520"/>
      <c r="G659" s="520">
        <f>E659*F659</f>
        <v>0</v>
      </c>
      <c r="H659" s="176" t="s">
        <v>36</v>
      </c>
      <c r="I659" s="243">
        <v>500</v>
      </c>
      <c r="J659" s="18"/>
      <c r="K659" s="8">
        <f>I659*J659</f>
        <v>0</v>
      </c>
      <c r="L659" s="47"/>
    </row>
    <row r="660" spans="1:12" x14ac:dyDescent="0.25">
      <c r="A660" s="213" t="s">
        <v>1112</v>
      </c>
      <c r="B660" s="183"/>
      <c r="C660" s="521" t="s">
        <v>1113</v>
      </c>
      <c r="D660" s="521"/>
      <c r="E660" s="521"/>
      <c r="F660" s="521"/>
      <c r="G660" s="521"/>
      <c r="H660" s="176"/>
      <c r="I660" s="243"/>
      <c r="J660" s="31"/>
      <c r="K660" s="24"/>
    </row>
    <row r="661" spans="1:12" ht="13.8" x14ac:dyDescent="0.25">
      <c r="A661" s="182"/>
      <c r="B661" s="178" t="s">
        <v>1114</v>
      </c>
      <c r="C661" s="520" t="s">
        <v>1115</v>
      </c>
      <c r="D661" s="520" t="s">
        <v>480</v>
      </c>
      <c r="E661" s="520"/>
      <c r="F661" s="520"/>
      <c r="G661" s="520">
        <f>E661*F661</f>
        <v>0</v>
      </c>
      <c r="H661" s="176" t="s">
        <v>480</v>
      </c>
      <c r="I661" s="243">
        <v>500</v>
      </c>
      <c r="J661" s="18"/>
      <c r="K661" s="8">
        <f>I661*J661</f>
        <v>0</v>
      </c>
      <c r="L661" s="47"/>
    </row>
    <row r="662" spans="1:12" s="227" customFormat="1" ht="13.2" customHeight="1" x14ac:dyDescent="0.25">
      <c r="A662" s="44" t="s">
        <v>1116</v>
      </c>
      <c r="B662" s="45"/>
      <c r="C662" s="521" t="s">
        <v>1117</v>
      </c>
      <c r="D662" s="521"/>
      <c r="E662" s="521"/>
      <c r="F662" s="521"/>
      <c r="G662" s="521"/>
      <c r="H662" s="37"/>
      <c r="I662" s="243"/>
      <c r="J662" s="40"/>
      <c r="K662" s="8"/>
    </row>
    <row r="663" spans="1:12" ht="13.8" x14ac:dyDescent="0.25">
      <c r="A663" s="46"/>
      <c r="B663" s="45" t="s">
        <v>1118</v>
      </c>
      <c r="C663" s="520" t="s">
        <v>1119</v>
      </c>
      <c r="D663" s="520"/>
      <c r="E663" s="520"/>
      <c r="F663" s="520"/>
      <c r="G663" s="520"/>
      <c r="H663" s="176" t="s">
        <v>36</v>
      </c>
      <c r="I663" s="243">
        <v>150</v>
      </c>
      <c r="J663" s="18"/>
      <c r="K663" s="8">
        <f>I663*J663</f>
        <v>0</v>
      </c>
      <c r="L663" s="47"/>
    </row>
    <row r="664" spans="1:12" ht="13.8" x14ac:dyDescent="0.25">
      <c r="A664" s="46"/>
      <c r="B664" s="45" t="s">
        <v>1120</v>
      </c>
      <c r="C664" s="520" t="s">
        <v>1121</v>
      </c>
      <c r="D664" s="520"/>
      <c r="E664" s="520"/>
      <c r="F664" s="520"/>
      <c r="G664" s="520"/>
      <c r="H664" s="176" t="s">
        <v>36</v>
      </c>
      <c r="I664" s="243">
        <v>150</v>
      </c>
      <c r="J664" s="18"/>
      <c r="K664" s="8">
        <f>I664*J664</f>
        <v>0</v>
      </c>
      <c r="L664" s="47"/>
    </row>
    <row r="665" spans="1:12" x14ac:dyDescent="0.25">
      <c r="A665" s="44" t="s">
        <v>1122</v>
      </c>
      <c r="B665" s="45"/>
      <c r="C665" s="521" t="s">
        <v>1123</v>
      </c>
      <c r="D665" s="521"/>
      <c r="E665" s="521"/>
      <c r="F665" s="521"/>
      <c r="G665" s="521"/>
      <c r="H665" s="37"/>
      <c r="I665" s="243"/>
      <c r="J665" s="40"/>
      <c r="K665" s="8"/>
    </row>
    <row r="666" spans="1:12" ht="13.8" x14ac:dyDescent="0.25">
      <c r="A666" s="46"/>
      <c r="B666" s="45" t="s">
        <v>1124</v>
      </c>
      <c r="C666" s="520" t="s">
        <v>1125</v>
      </c>
      <c r="D666" s="520"/>
      <c r="E666" s="520"/>
      <c r="F666" s="520"/>
      <c r="G666" s="520"/>
      <c r="H666" s="176" t="s">
        <v>36</v>
      </c>
      <c r="I666" s="243">
        <v>150</v>
      </c>
      <c r="J666" s="18"/>
      <c r="K666" s="8">
        <f>I666*J666</f>
        <v>0</v>
      </c>
      <c r="L666" s="47"/>
    </row>
    <row r="667" spans="1:12" ht="13.8" x14ac:dyDescent="0.25">
      <c r="A667" s="44" t="s">
        <v>1126</v>
      </c>
      <c r="B667" s="45"/>
      <c r="C667" s="521" t="s">
        <v>1127</v>
      </c>
      <c r="D667" s="521"/>
      <c r="E667" s="521"/>
      <c r="F667" s="521"/>
      <c r="G667" s="521"/>
      <c r="H667" s="176" t="s">
        <v>36</v>
      </c>
      <c r="I667" s="243">
        <v>150</v>
      </c>
      <c r="J667" s="18"/>
      <c r="K667" s="8">
        <f>I667*J667</f>
        <v>0</v>
      </c>
      <c r="L667" s="47"/>
    </row>
    <row r="668" spans="1:12" x14ac:dyDescent="0.25">
      <c r="A668" s="213" t="s">
        <v>1128</v>
      </c>
      <c r="B668" s="178"/>
      <c r="C668" s="521" t="s">
        <v>1129</v>
      </c>
      <c r="D668" s="521"/>
      <c r="E668" s="521"/>
      <c r="F668" s="521"/>
      <c r="G668" s="521"/>
      <c r="H668" s="176"/>
      <c r="I668" s="243"/>
      <c r="J668" s="31"/>
      <c r="K668" s="24"/>
    </row>
    <row r="669" spans="1:12" x14ac:dyDescent="0.25">
      <c r="A669" s="182"/>
      <c r="B669" s="178" t="s">
        <v>1130</v>
      </c>
      <c r="C669" s="520" t="s">
        <v>1131</v>
      </c>
      <c r="D669" s="520"/>
      <c r="E669" s="520"/>
      <c r="F669" s="520"/>
      <c r="G669" s="520"/>
      <c r="H669" s="176"/>
      <c r="I669" s="243"/>
      <c r="J669" s="31"/>
      <c r="K669" s="24"/>
    </row>
    <row r="670" spans="1:12" ht="13.8" x14ac:dyDescent="0.25">
      <c r="A670" s="182"/>
      <c r="B670" s="178" t="s">
        <v>78</v>
      </c>
      <c r="C670" s="520" t="s">
        <v>1132</v>
      </c>
      <c r="D670" s="520" t="s">
        <v>36</v>
      </c>
      <c r="E670" s="520"/>
      <c r="F670" s="520"/>
      <c r="G670" s="520">
        <f>E670*F670</f>
        <v>0</v>
      </c>
      <c r="H670" s="176" t="s">
        <v>36</v>
      </c>
      <c r="I670" s="243">
        <v>2000</v>
      </c>
      <c r="J670" s="18"/>
      <c r="K670" s="8">
        <f>I670*J670</f>
        <v>0</v>
      </c>
      <c r="L670" s="47"/>
    </row>
    <row r="671" spans="1:12" x14ac:dyDescent="0.25">
      <c r="A671" s="46"/>
      <c r="B671" s="45"/>
      <c r="C671" s="520"/>
      <c r="D671" s="520"/>
      <c r="E671" s="520"/>
      <c r="F671" s="520"/>
      <c r="G671" s="520"/>
      <c r="H671" s="38"/>
      <c r="I671" s="165"/>
      <c r="J671" s="166"/>
      <c r="K671" s="194"/>
    </row>
    <row r="672" spans="1:12" x14ac:dyDescent="0.25">
      <c r="A672" s="46"/>
      <c r="B672" s="45"/>
      <c r="C672" s="520"/>
      <c r="D672" s="520"/>
      <c r="E672" s="520"/>
      <c r="F672" s="520"/>
      <c r="G672" s="520"/>
      <c r="H672" s="38"/>
      <c r="I672" s="165"/>
      <c r="J672" s="166"/>
      <c r="K672" s="194"/>
    </row>
    <row r="673" spans="1:11" x14ac:dyDescent="0.25">
      <c r="A673" s="522" t="s">
        <v>1133</v>
      </c>
      <c r="B673" s="522"/>
      <c r="C673" s="522" t="s">
        <v>117</v>
      </c>
      <c r="D673" s="522"/>
      <c r="E673" s="522"/>
      <c r="F673" s="522"/>
      <c r="G673" s="522"/>
      <c r="H673" s="116"/>
      <c r="I673" s="116"/>
      <c r="J673" s="116"/>
      <c r="K673" s="42">
        <f>SUM(K648:K672)</f>
        <v>0</v>
      </c>
    </row>
    <row r="674" spans="1:11" x14ac:dyDescent="0.25">
      <c r="A674" s="523" t="s">
        <v>1134</v>
      </c>
      <c r="B674" s="523"/>
      <c r="C674" s="523"/>
      <c r="D674" s="523"/>
      <c r="E674" s="523"/>
      <c r="F674" s="523"/>
      <c r="G674" s="523"/>
      <c r="H674" s="523"/>
      <c r="I674" s="523"/>
      <c r="J674" s="523"/>
      <c r="K674" s="524"/>
    </row>
    <row r="675" spans="1:11" x14ac:dyDescent="0.25">
      <c r="A675" s="525"/>
      <c r="B675" s="525"/>
      <c r="C675" s="525"/>
      <c r="D675" s="525"/>
      <c r="E675" s="525"/>
      <c r="F675" s="525"/>
      <c r="G675" s="525"/>
      <c r="H675" s="525"/>
      <c r="I675" s="525"/>
      <c r="J675" s="525"/>
      <c r="K675" s="526"/>
    </row>
    <row r="676" spans="1:11" ht="13.8" x14ac:dyDescent="0.25">
      <c r="A676" s="228"/>
      <c r="B676" s="229"/>
      <c r="C676" s="533"/>
      <c r="D676" s="533"/>
      <c r="E676" s="533"/>
      <c r="F676" s="533"/>
      <c r="G676" s="533"/>
      <c r="H676" s="158"/>
      <c r="I676" s="170"/>
      <c r="J676" s="171"/>
      <c r="K676" s="172"/>
    </row>
    <row r="677" spans="1:11" x14ac:dyDescent="0.25">
      <c r="A677" s="213" t="s">
        <v>1135</v>
      </c>
      <c r="B677" s="183"/>
      <c r="C677" s="521" t="s">
        <v>1136</v>
      </c>
      <c r="D677" s="521" t="s">
        <v>1136</v>
      </c>
      <c r="E677" s="521" t="s">
        <v>1136</v>
      </c>
      <c r="F677" s="521" t="s">
        <v>1136</v>
      </c>
      <c r="G677" s="521" t="s">
        <v>1136</v>
      </c>
      <c r="H677" s="176"/>
      <c r="I677" s="176"/>
      <c r="J677" s="23"/>
      <c r="K677" s="24"/>
    </row>
    <row r="678" spans="1:11" ht="26.4" customHeight="1" x14ac:dyDescent="0.25">
      <c r="A678" s="182"/>
      <c r="B678" s="178" t="s">
        <v>1137</v>
      </c>
      <c r="C678" s="520" t="s">
        <v>1138</v>
      </c>
      <c r="D678" s="520" t="s">
        <v>1138</v>
      </c>
      <c r="E678" s="520" t="s">
        <v>1138</v>
      </c>
      <c r="F678" s="520" t="s">
        <v>1138</v>
      </c>
      <c r="G678" s="520" t="s">
        <v>1138</v>
      </c>
      <c r="H678" s="176"/>
      <c r="I678" s="176"/>
      <c r="J678" s="23"/>
      <c r="K678" s="24"/>
    </row>
    <row r="679" spans="1:11" ht="13.8" x14ac:dyDescent="0.25">
      <c r="A679" s="182"/>
      <c r="B679" s="178" t="s">
        <v>81</v>
      </c>
      <c r="C679" s="520" t="s">
        <v>1139</v>
      </c>
      <c r="D679" s="520" t="s">
        <v>1139</v>
      </c>
      <c r="E679" s="520" t="s">
        <v>1139</v>
      </c>
      <c r="F679" s="520" t="s">
        <v>1139</v>
      </c>
      <c r="G679" s="520" t="s">
        <v>1139</v>
      </c>
      <c r="H679" s="176" t="s">
        <v>36</v>
      </c>
      <c r="I679" s="243">
        <v>50000</v>
      </c>
      <c r="J679" s="18"/>
      <c r="K679" s="8">
        <f>I679*J679</f>
        <v>0</v>
      </c>
    </row>
    <row r="680" spans="1:11" ht="26.4" customHeight="1" x14ac:dyDescent="0.25">
      <c r="A680" s="213" t="s">
        <v>1140</v>
      </c>
      <c r="B680" s="183"/>
      <c r="C680" s="521" t="s">
        <v>1141</v>
      </c>
      <c r="D680" s="521" t="s">
        <v>1141</v>
      </c>
      <c r="E680" s="521" t="s">
        <v>1141</v>
      </c>
      <c r="F680" s="521" t="s">
        <v>1141</v>
      </c>
      <c r="G680" s="521" t="s">
        <v>1141</v>
      </c>
      <c r="H680" s="176" t="s">
        <v>36</v>
      </c>
      <c r="I680" s="243">
        <v>2500</v>
      </c>
      <c r="J680" s="18"/>
      <c r="K680" s="8">
        <f>I680*J680</f>
        <v>0</v>
      </c>
    </row>
    <row r="681" spans="1:11" ht="13.8" x14ac:dyDescent="0.25">
      <c r="A681" s="213" t="s">
        <v>1142</v>
      </c>
      <c r="B681" s="183"/>
      <c r="C681" s="521" t="s">
        <v>1143</v>
      </c>
      <c r="D681" s="521" t="s">
        <v>1143</v>
      </c>
      <c r="E681" s="521" t="s">
        <v>1143</v>
      </c>
      <c r="F681" s="521" t="s">
        <v>1143</v>
      </c>
      <c r="G681" s="521" t="s">
        <v>1143</v>
      </c>
      <c r="H681" s="176" t="s">
        <v>36</v>
      </c>
      <c r="I681" s="243">
        <v>500</v>
      </c>
      <c r="J681" s="18"/>
      <c r="K681" s="8">
        <f>I681*J681</f>
        <v>0</v>
      </c>
    </row>
    <row r="682" spans="1:11" x14ac:dyDescent="0.25">
      <c r="A682" s="213" t="s">
        <v>1144</v>
      </c>
      <c r="B682" s="183"/>
      <c r="C682" s="521" t="s">
        <v>1145</v>
      </c>
      <c r="D682" s="521" t="s">
        <v>1145</v>
      </c>
      <c r="E682" s="521" t="s">
        <v>1145</v>
      </c>
      <c r="F682" s="521" t="s">
        <v>1145</v>
      </c>
      <c r="G682" s="521" t="s">
        <v>1145</v>
      </c>
      <c r="H682" s="176"/>
      <c r="I682" s="243"/>
      <c r="J682" s="31"/>
      <c r="K682" s="24"/>
    </row>
    <row r="683" spans="1:11" ht="13.8" x14ac:dyDescent="0.25">
      <c r="A683" s="182"/>
      <c r="B683" s="178" t="s">
        <v>1146</v>
      </c>
      <c r="C683" s="520" t="s">
        <v>1147</v>
      </c>
      <c r="D683" s="520" t="s">
        <v>1147</v>
      </c>
      <c r="E683" s="520" t="s">
        <v>1147</v>
      </c>
      <c r="F683" s="520" t="s">
        <v>1147</v>
      </c>
      <c r="G683" s="520" t="s">
        <v>1147</v>
      </c>
      <c r="H683" s="176" t="s">
        <v>480</v>
      </c>
      <c r="I683" s="243">
        <v>30000</v>
      </c>
      <c r="J683" s="18"/>
      <c r="K683" s="8">
        <f>I683*J683</f>
        <v>0</v>
      </c>
    </row>
    <row r="684" spans="1:11" x14ac:dyDescent="0.25">
      <c r="A684" s="46"/>
      <c r="B684" s="45"/>
      <c r="C684" s="520"/>
      <c r="D684" s="520"/>
      <c r="E684" s="520"/>
      <c r="F684" s="520"/>
      <c r="G684" s="520"/>
      <c r="H684" s="38"/>
      <c r="I684" s="165"/>
      <c r="J684" s="166"/>
      <c r="K684" s="194"/>
    </row>
    <row r="685" spans="1:11" x14ac:dyDescent="0.25">
      <c r="A685" s="46"/>
      <c r="B685" s="45"/>
      <c r="C685" s="520"/>
      <c r="D685" s="520"/>
      <c r="E685" s="520"/>
      <c r="F685" s="520"/>
      <c r="G685" s="520"/>
      <c r="H685" s="38"/>
      <c r="I685" s="165"/>
      <c r="J685" s="166"/>
      <c r="K685" s="194"/>
    </row>
    <row r="686" spans="1:11" x14ac:dyDescent="0.25">
      <c r="A686" s="522" t="s">
        <v>1148</v>
      </c>
      <c r="B686" s="522"/>
      <c r="C686" s="522" t="s">
        <v>117</v>
      </c>
      <c r="D686" s="522"/>
      <c r="E686" s="522"/>
      <c r="F686" s="522"/>
      <c r="G686" s="522"/>
      <c r="H686" s="116"/>
      <c r="I686" s="116"/>
      <c r="J686" s="116"/>
      <c r="K686" s="42">
        <f>SUM(K677:K685)</f>
        <v>0</v>
      </c>
    </row>
    <row r="687" spans="1:11" x14ac:dyDescent="0.25">
      <c r="A687" s="523" t="s">
        <v>1149</v>
      </c>
      <c r="B687" s="523"/>
      <c r="C687" s="523"/>
      <c r="D687" s="523"/>
      <c r="E687" s="523"/>
      <c r="F687" s="523"/>
      <c r="G687" s="523"/>
      <c r="H687" s="523"/>
      <c r="I687" s="523"/>
      <c r="J687" s="523"/>
      <c r="K687" s="524"/>
    </row>
    <row r="688" spans="1:11" x14ac:dyDescent="0.25">
      <c r="A688" s="525"/>
      <c r="B688" s="525"/>
      <c r="C688" s="525"/>
      <c r="D688" s="525"/>
      <c r="E688" s="525"/>
      <c r="F688" s="525"/>
      <c r="G688" s="525"/>
      <c r="H688" s="525"/>
      <c r="I688" s="525"/>
      <c r="J688" s="525"/>
      <c r="K688" s="526"/>
    </row>
    <row r="689" spans="1:14" x14ac:dyDescent="0.25">
      <c r="A689" s="187"/>
      <c r="B689" s="169"/>
      <c r="C689" s="533"/>
      <c r="D689" s="533"/>
      <c r="E689" s="533"/>
      <c r="F689" s="533"/>
      <c r="G689" s="533"/>
      <c r="H689" s="158"/>
      <c r="I689" s="170"/>
      <c r="J689" s="171"/>
      <c r="K689" s="172"/>
    </row>
    <row r="690" spans="1:14" ht="24.45" customHeight="1" x14ac:dyDescent="0.25">
      <c r="A690" s="44" t="s">
        <v>1150</v>
      </c>
      <c r="B690" s="48"/>
      <c r="C690" s="521" t="s">
        <v>1151</v>
      </c>
      <c r="D690" s="521"/>
      <c r="E690" s="521"/>
      <c r="F690" s="521"/>
      <c r="G690" s="521"/>
      <c r="H690" s="37" t="s">
        <v>1152</v>
      </c>
      <c r="I690" s="243">
        <v>1</v>
      </c>
      <c r="J690" s="18"/>
      <c r="K690" s="8">
        <f>I690*J690</f>
        <v>0</v>
      </c>
      <c r="L690" s="47"/>
    </row>
    <row r="691" spans="1:14" x14ac:dyDescent="0.25">
      <c r="A691" s="46"/>
      <c r="B691" s="45"/>
      <c r="C691" s="520"/>
      <c r="D691" s="520"/>
      <c r="E691" s="520"/>
      <c r="F691" s="520"/>
      <c r="G691" s="520"/>
      <c r="H691" s="37"/>
      <c r="I691" s="243"/>
      <c r="J691" s="40"/>
      <c r="K691" s="8"/>
    </row>
    <row r="692" spans="1:14" x14ac:dyDescent="0.25">
      <c r="A692" s="213" t="s">
        <v>1153</v>
      </c>
      <c r="B692" s="183"/>
      <c r="C692" s="521" t="s">
        <v>1154</v>
      </c>
      <c r="D692" s="521" t="s">
        <v>1154</v>
      </c>
      <c r="E692" s="521" t="s">
        <v>1154</v>
      </c>
      <c r="F692" s="521" t="s">
        <v>1154</v>
      </c>
      <c r="G692" s="521" t="s">
        <v>1154</v>
      </c>
      <c r="H692" s="176"/>
      <c r="I692" s="243"/>
      <c r="J692" s="176"/>
      <c r="K692" s="185"/>
      <c r="L692" s="47"/>
    </row>
    <row r="693" spans="1:14" ht="13.2" customHeight="1" x14ac:dyDescent="0.25">
      <c r="A693" s="182"/>
      <c r="B693" s="178" t="s">
        <v>1155</v>
      </c>
      <c r="C693" s="520" t="s">
        <v>1156</v>
      </c>
      <c r="D693" s="520" t="s">
        <v>1156</v>
      </c>
      <c r="E693" s="520" t="s">
        <v>1156</v>
      </c>
      <c r="F693" s="520" t="s">
        <v>1156</v>
      </c>
      <c r="G693" s="520" t="s">
        <v>1156</v>
      </c>
      <c r="H693" s="176"/>
      <c r="I693" s="243"/>
      <c r="J693" s="176"/>
      <c r="K693" s="185"/>
    </row>
    <row r="694" spans="1:14" ht="26.4" customHeight="1" x14ac:dyDescent="0.25">
      <c r="A694" s="46"/>
      <c r="B694" s="45" t="s">
        <v>78</v>
      </c>
      <c r="C694" s="520" t="s">
        <v>1157</v>
      </c>
      <c r="D694" s="520"/>
      <c r="E694" s="520"/>
      <c r="F694" s="520"/>
      <c r="G694" s="520"/>
      <c r="H694" s="176" t="s">
        <v>36</v>
      </c>
      <c r="I694" s="243">
        <v>5147</v>
      </c>
      <c r="J694" s="18"/>
      <c r="K694" s="8">
        <f t="shared" ref="K694" si="19">I694*J694</f>
        <v>0</v>
      </c>
      <c r="L694" s="47"/>
      <c r="N694" s="575"/>
    </row>
    <row r="695" spans="1:14" ht="26.4" customHeight="1" x14ac:dyDescent="0.25">
      <c r="A695" s="182"/>
      <c r="B695" s="178" t="s">
        <v>83</v>
      </c>
      <c r="C695" s="520" t="s">
        <v>1158</v>
      </c>
      <c r="D695" s="520" t="s">
        <v>1159</v>
      </c>
      <c r="E695" s="520" t="s">
        <v>1159</v>
      </c>
      <c r="F695" s="520" t="s">
        <v>1159</v>
      </c>
      <c r="G695" s="520" t="s">
        <v>1159</v>
      </c>
      <c r="H695" s="176" t="s">
        <v>36</v>
      </c>
      <c r="I695" s="243">
        <v>6118</v>
      </c>
      <c r="J695" s="18"/>
      <c r="K695" s="8">
        <f t="shared" ref="K695:K703" si="20">I695*J695</f>
        <v>0</v>
      </c>
      <c r="L695" s="47"/>
      <c r="N695" s="575"/>
    </row>
    <row r="696" spans="1:14" ht="26.4" customHeight="1" x14ac:dyDescent="0.25">
      <c r="A696" s="182"/>
      <c r="B696" s="178" t="s">
        <v>83</v>
      </c>
      <c r="C696" s="520" t="s">
        <v>1160</v>
      </c>
      <c r="D696" s="520" t="s">
        <v>1159</v>
      </c>
      <c r="E696" s="520" t="s">
        <v>1159</v>
      </c>
      <c r="F696" s="520" t="s">
        <v>1159</v>
      </c>
      <c r="G696" s="520" t="s">
        <v>1159</v>
      </c>
      <c r="H696" s="176" t="s">
        <v>36</v>
      </c>
      <c r="I696" s="243">
        <v>187</v>
      </c>
      <c r="J696" s="18"/>
      <c r="K696" s="8">
        <f t="shared" ref="K696" si="21">I696*J696</f>
        <v>0</v>
      </c>
      <c r="L696" s="47"/>
      <c r="N696" s="575"/>
    </row>
    <row r="697" spans="1:14" ht="13.8" x14ac:dyDescent="0.25">
      <c r="A697" s="182"/>
      <c r="B697" s="178" t="s">
        <v>97</v>
      </c>
      <c r="C697" s="520" t="s">
        <v>1161</v>
      </c>
      <c r="D697" s="520" t="s">
        <v>1162</v>
      </c>
      <c r="E697" s="520" t="s">
        <v>1162</v>
      </c>
      <c r="F697" s="520" t="s">
        <v>1162</v>
      </c>
      <c r="G697" s="520" t="s">
        <v>1162</v>
      </c>
      <c r="H697" s="176" t="s">
        <v>36</v>
      </c>
      <c r="I697" s="243">
        <v>65</v>
      </c>
      <c r="J697" s="18"/>
      <c r="K697" s="8">
        <f t="shared" si="20"/>
        <v>0</v>
      </c>
      <c r="L697" s="47"/>
      <c r="M697" s="205"/>
      <c r="N697" s="575"/>
    </row>
    <row r="698" spans="1:14" ht="26.25" customHeight="1" x14ac:dyDescent="0.25">
      <c r="A698" s="182"/>
      <c r="B698" s="178" t="s">
        <v>1163</v>
      </c>
      <c r="C698" s="520" t="s">
        <v>1164</v>
      </c>
      <c r="D698" s="520" t="s">
        <v>365</v>
      </c>
      <c r="E698" s="520" t="s">
        <v>365</v>
      </c>
      <c r="F698" s="520" t="s">
        <v>365</v>
      </c>
      <c r="G698" s="520" t="s">
        <v>365</v>
      </c>
      <c r="H698" s="176" t="s">
        <v>36</v>
      </c>
      <c r="I698" s="243">
        <v>16337</v>
      </c>
      <c r="J698" s="18"/>
      <c r="K698" s="8">
        <f t="shared" si="20"/>
        <v>0</v>
      </c>
      <c r="L698" s="47"/>
      <c r="M698" s="205"/>
      <c r="N698" s="575"/>
    </row>
    <row r="699" spans="1:14" ht="26.25" customHeight="1" x14ac:dyDescent="0.25">
      <c r="A699" s="182"/>
      <c r="B699" s="178" t="s">
        <v>1163</v>
      </c>
      <c r="C699" s="520" t="s">
        <v>1165</v>
      </c>
      <c r="D699" s="520" t="s">
        <v>365</v>
      </c>
      <c r="E699" s="520" t="s">
        <v>365</v>
      </c>
      <c r="F699" s="520" t="s">
        <v>365</v>
      </c>
      <c r="G699" s="520" t="s">
        <v>365</v>
      </c>
      <c r="H699" s="176" t="s">
        <v>36</v>
      </c>
      <c r="I699" s="243">
        <v>223</v>
      </c>
      <c r="J699" s="18"/>
      <c r="K699" s="8">
        <f t="shared" ref="K699" si="22">I699*J699</f>
        <v>0</v>
      </c>
      <c r="L699" s="47"/>
      <c r="N699" s="575"/>
    </row>
    <row r="700" spans="1:14" ht="26.25" customHeight="1" x14ac:dyDescent="0.25">
      <c r="A700" s="182"/>
      <c r="B700" s="178" t="s">
        <v>1163</v>
      </c>
      <c r="C700" s="520" t="s">
        <v>1166</v>
      </c>
      <c r="D700" s="520" t="s">
        <v>365</v>
      </c>
      <c r="E700" s="520" t="s">
        <v>365</v>
      </c>
      <c r="F700" s="520" t="s">
        <v>365</v>
      </c>
      <c r="G700" s="520" t="s">
        <v>365</v>
      </c>
      <c r="H700" s="176" t="s">
        <v>36</v>
      </c>
      <c r="I700" s="243">
        <v>846</v>
      </c>
      <c r="J700" s="18"/>
      <c r="K700" s="8">
        <f t="shared" si="20"/>
        <v>0</v>
      </c>
      <c r="L700" s="47"/>
      <c r="M700" s="205"/>
      <c r="N700" s="575"/>
    </row>
    <row r="701" spans="1:14" ht="26.25" customHeight="1" x14ac:dyDescent="0.25">
      <c r="A701" s="182"/>
      <c r="B701" s="178" t="s">
        <v>1163</v>
      </c>
      <c r="C701" s="520" t="s">
        <v>1167</v>
      </c>
      <c r="D701" s="520" t="s">
        <v>365</v>
      </c>
      <c r="E701" s="520" t="s">
        <v>365</v>
      </c>
      <c r="F701" s="520" t="s">
        <v>365</v>
      </c>
      <c r="G701" s="520" t="s">
        <v>365</v>
      </c>
      <c r="H701" s="176" t="s">
        <v>36</v>
      </c>
      <c r="I701" s="243">
        <v>9</v>
      </c>
      <c r="J701" s="18"/>
      <c r="K701" s="8">
        <f t="shared" si="20"/>
        <v>0</v>
      </c>
      <c r="L701" s="47"/>
      <c r="M701" s="205"/>
      <c r="N701" s="575"/>
    </row>
    <row r="702" spans="1:14" ht="13.2" customHeight="1" x14ac:dyDescent="0.25">
      <c r="A702" s="182"/>
      <c r="B702" s="178" t="s">
        <v>1168</v>
      </c>
      <c r="C702" s="520" t="s">
        <v>1169</v>
      </c>
      <c r="D702" s="520" t="s">
        <v>1170</v>
      </c>
      <c r="E702" s="520" t="s">
        <v>1170</v>
      </c>
      <c r="F702" s="520" t="s">
        <v>1170</v>
      </c>
      <c r="G702" s="520" t="s">
        <v>1170</v>
      </c>
      <c r="H702" s="176" t="s">
        <v>36</v>
      </c>
      <c r="I702" s="243">
        <v>5874</v>
      </c>
      <c r="J702" s="18"/>
      <c r="K702" s="8">
        <f t="shared" si="20"/>
        <v>0</v>
      </c>
      <c r="L702" s="47"/>
      <c r="M702" s="205"/>
      <c r="N702" s="575"/>
    </row>
    <row r="703" spans="1:14" ht="13.8" x14ac:dyDescent="0.25">
      <c r="A703" s="213" t="s">
        <v>1171</v>
      </c>
      <c r="B703" s="183"/>
      <c r="C703" s="521" t="s">
        <v>1143</v>
      </c>
      <c r="D703" s="521" t="s">
        <v>1143</v>
      </c>
      <c r="E703" s="521" t="s">
        <v>1143</v>
      </c>
      <c r="F703" s="521" t="s">
        <v>1143</v>
      </c>
      <c r="G703" s="521" t="s">
        <v>1143</v>
      </c>
      <c r="H703" s="176" t="s">
        <v>36</v>
      </c>
      <c r="I703" s="243">
        <v>500</v>
      </c>
      <c r="J703" s="18"/>
      <c r="K703" s="8">
        <f t="shared" si="20"/>
        <v>0</v>
      </c>
      <c r="L703" s="47"/>
      <c r="N703" s="575"/>
    </row>
    <row r="704" spans="1:14" x14ac:dyDescent="0.25">
      <c r="A704" s="213" t="s">
        <v>1172</v>
      </c>
      <c r="B704" s="183"/>
      <c r="C704" s="521" t="s">
        <v>1173</v>
      </c>
      <c r="D704" s="521" t="s">
        <v>1173</v>
      </c>
      <c r="E704" s="521" t="s">
        <v>1173</v>
      </c>
      <c r="F704" s="521" t="s">
        <v>1173</v>
      </c>
      <c r="G704" s="521" t="s">
        <v>1173</v>
      </c>
      <c r="H704" s="176"/>
      <c r="I704" s="243"/>
      <c r="J704" s="176"/>
      <c r="K704" s="185"/>
    </row>
    <row r="705" spans="1:12" ht="26.25" customHeight="1" x14ac:dyDescent="0.25">
      <c r="A705" s="182"/>
      <c r="B705" s="178" t="s">
        <v>1174</v>
      </c>
      <c r="C705" s="520" t="s">
        <v>374</v>
      </c>
      <c r="D705" s="520" t="s">
        <v>374</v>
      </c>
      <c r="E705" s="520" t="s">
        <v>374</v>
      </c>
      <c r="F705" s="520" t="s">
        <v>374</v>
      </c>
      <c r="G705" s="520" t="s">
        <v>374</v>
      </c>
      <c r="H705" s="176"/>
      <c r="I705" s="243"/>
      <c r="J705" s="176"/>
      <c r="K705" s="185"/>
      <c r="L705" s="230"/>
    </row>
    <row r="706" spans="1:12" ht="13.2" customHeight="1" x14ac:dyDescent="0.25">
      <c r="A706" s="182"/>
      <c r="B706" s="178" t="s">
        <v>78</v>
      </c>
      <c r="C706" s="520" t="s">
        <v>1175</v>
      </c>
      <c r="D706" s="520" t="s">
        <v>1176</v>
      </c>
      <c r="E706" s="520" t="s">
        <v>1176</v>
      </c>
      <c r="F706" s="520" t="s">
        <v>1176</v>
      </c>
      <c r="G706" s="520" t="s">
        <v>1176</v>
      </c>
      <c r="H706" s="176" t="s">
        <v>36</v>
      </c>
      <c r="I706" s="243">
        <v>200</v>
      </c>
      <c r="J706" s="18"/>
      <c r="K706" s="8">
        <f>I706*J706</f>
        <v>0</v>
      </c>
      <c r="L706" s="47"/>
    </row>
    <row r="707" spans="1:12" ht="13.2" customHeight="1" x14ac:dyDescent="0.25">
      <c r="A707" s="182"/>
      <c r="B707" s="178" t="s">
        <v>78</v>
      </c>
      <c r="C707" s="520" t="s">
        <v>1177</v>
      </c>
      <c r="D707" s="520" t="s">
        <v>1176</v>
      </c>
      <c r="E707" s="520" t="s">
        <v>1176</v>
      </c>
      <c r="F707" s="520" t="s">
        <v>1176</v>
      </c>
      <c r="G707" s="520" t="s">
        <v>1176</v>
      </c>
      <c r="H707" s="176" t="s">
        <v>36</v>
      </c>
      <c r="I707" s="243">
        <v>855</v>
      </c>
      <c r="J707" s="18"/>
      <c r="K707" s="8">
        <f t="shared" ref="K707:K709" si="23">I707*J707</f>
        <v>0</v>
      </c>
      <c r="L707" s="47"/>
    </row>
    <row r="708" spans="1:12" ht="13.2" customHeight="1" x14ac:dyDescent="0.25">
      <c r="A708" s="182"/>
      <c r="B708" s="178" t="s">
        <v>78</v>
      </c>
      <c r="C708" s="520" t="s">
        <v>1178</v>
      </c>
      <c r="D708" s="520" t="s">
        <v>1176</v>
      </c>
      <c r="E708" s="520" t="s">
        <v>1176</v>
      </c>
      <c r="F708" s="520" t="s">
        <v>1176</v>
      </c>
      <c r="G708" s="520" t="s">
        <v>1176</v>
      </c>
      <c r="H708" s="176" t="s">
        <v>36</v>
      </c>
      <c r="I708" s="243">
        <v>522</v>
      </c>
      <c r="J708" s="18"/>
      <c r="K708" s="8">
        <f t="shared" si="23"/>
        <v>0</v>
      </c>
      <c r="L708" s="47"/>
    </row>
    <row r="709" spans="1:12" ht="13.2" customHeight="1" x14ac:dyDescent="0.25">
      <c r="A709" s="182"/>
      <c r="B709" s="178" t="s">
        <v>78</v>
      </c>
      <c r="C709" s="520" t="s">
        <v>1179</v>
      </c>
      <c r="D709" s="520" t="s">
        <v>1176</v>
      </c>
      <c r="E709" s="520" t="s">
        <v>1176</v>
      </c>
      <c r="F709" s="520" t="s">
        <v>1176</v>
      </c>
      <c r="G709" s="520" t="s">
        <v>1176</v>
      </c>
      <c r="H709" s="176" t="s">
        <v>36</v>
      </c>
      <c r="I709" s="243">
        <v>36</v>
      </c>
      <c r="J709" s="18"/>
      <c r="K709" s="8">
        <f t="shared" si="23"/>
        <v>0</v>
      </c>
      <c r="L709" s="47"/>
    </row>
    <row r="710" spans="1:12" ht="13.8" x14ac:dyDescent="0.25">
      <c r="A710" s="182"/>
      <c r="B710" s="178" t="s">
        <v>83</v>
      </c>
      <c r="C710" s="520" t="s">
        <v>1180</v>
      </c>
      <c r="D710" s="520" t="s">
        <v>1181</v>
      </c>
      <c r="E710" s="520" t="s">
        <v>1181</v>
      </c>
      <c r="F710" s="520" t="s">
        <v>1181</v>
      </c>
      <c r="G710" s="520" t="s">
        <v>1181</v>
      </c>
      <c r="H710" s="176" t="s">
        <v>36</v>
      </c>
      <c r="I710" s="243">
        <v>513</v>
      </c>
      <c r="J710" s="18"/>
      <c r="K710" s="8">
        <f>I710*J710</f>
        <v>0</v>
      </c>
      <c r="L710" s="47"/>
    </row>
    <row r="711" spans="1:12" x14ac:dyDescent="0.25">
      <c r="A711" s="213" t="s">
        <v>1182</v>
      </c>
      <c r="B711" s="183"/>
      <c r="C711" s="521" t="s">
        <v>377</v>
      </c>
      <c r="D711" s="521" t="s">
        <v>377</v>
      </c>
      <c r="E711" s="521" t="s">
        <v>377</v>
      </c>
      <c r="F711" s="521" t="s">
        <v>377</v>
      </c>
      <c r="G711" s="521" t="s">
        <v>377</v>
      </c>
      <c r="H711" s="176"/>
      <c r="I711" s="243"/>
      <c r="J711" s="176"/>
      <c r="K711" s="185"/>
    </row>
    <row r="712" spans="1:12" ht="13.8" x14ac:dyDescent="0.25">
      <c r="A712" s="182"/>
      <c r="B712" s="178" t="s">
        <v>1183</v>
      </c>
      <c r="C712" s="520" t="s">
        <v>379</v>
      </c>
      <c r="D712" s="520" t="s">
        <v>379</v>
      </c>
      <c r="E712" s="520" t="s">
        <v>379</v>
      </c>
      <c r="F712" s="520" t="s">
        <v>379</v>
      </c>
      <c r="G712" s="520" t="s">
        <v>379</v>
      </c>
      <c r="H712" s="176" t="s">
        <v>36</v>
      </c>
      <c r="I712" s="243">
        <v>1613</v>
      </c>
      <c r="J712" s="18"/>
      <c r="K712" s="8">
        <f>I712*J712</f>
        <v>0</v>
      </c>
      <c r="L712" s="230"/>
    </row>
    <row r="713" spans="1:12" ht="13.8" x14ac:dyDescent="0.25">
      <c r="A713" s="182"/>
      <c r="B713" s="178" t="s">
        <v>1184</v>
      </c>
      <c r="C713" s="520" t="s">
        <v>1185</v>
      </c>
      <c r="D713" s="520" t="s">
        <v>1185</v>
      </c>
      <c r="E713" s="520" t="s">
        <v>1185</v>
      </c>
      <c r="F713" s="520" t="s">
        <v>1185</v>
      </c>
      <c r="G713" s="520" t="s">
        <v>1185</v>
      </c>
      <c r="H713" s="176" t="s">
        <v>36</v>
      </c>
      <c r="I713" s="243">
        <v>513</v>
      </c>
      <c r="J713" s="18"/>
      <c r="K713" s="8">
        <f>I713*J713</f>
        <v>0</v>
      </c>
      <c r="L713" s="47"/>
    </row>
    <row r="714" spans="1:12" x14ac:dyDescent="0.25">
      <c r="A714" s="213" t="s">
        <v>1186</v>
      </c>
      <c r="B714" s="183"/>
      <c r="C714" s="521" t="s">
        <v>1187</v>
      </c>
      <c r="D714" s="521" t="s">
        <v>1187</v>
      </c>
      <c r="E714" s="521" t="s">
        <v>1187</v>
      </c>
      <c r="F714" s="521" t="s">
        <v>1187</v>
      </c>
      <c r="G714" s="521" t="s">
        <v>1187</v>
      </c>
      <c r="H714" s="176"/>
      <c r="I714" s="243"/>
      <c r="J714" s="176"/>
      <c r="K714" s="185"/>
    </row>
    <row r="715" spans="1:12" x14ac:dyDescent="0.25">
      <c r="A715" s="46"/>
      <c r="B715" s="45" t="s">
        <v>1188</v>
      </c>
      <c r="C715" s="520" t="s">
        <v>1189</v>
      </c>
      <c r="D715" s="520"/>
      <c r="E715" s="520"/>
      <c r="F715" s="520"/>
      <c r="G715" s="520"/>
      <c r="H715" s="37" t="s">
        <v>33</v>
      </c>
      <c r="I715" s="243">
        <v>130</v>
      </c>
      <c r="J715" s="18"/>
      <c r="K715" s="8">
        <f>I715*J715</f>
        <v>0</v>
      </c>
      <c r="L715" s="47"/>
    </row>
    <row r="716" spans="1:12" x14ac:dyDescent="0.25">
      <c r="A716" s="44" t="s">
        <v>1190</v>
      </c>
      <c r="B716" s="48"/>
      <c r="C716" s="521" t="s">
        <v>1191</v>
      </c>
      <c r="D716" s="521"/>
      <c r="E716" s="521"/>
      <c r="F716" s="521"/>
      <c r="G716" s="521"/>
      <c r="H716" s="37" t="s">
        <v>52</v>
      </c>
      <c r="I716" s="39" t="s">
        <v>66</v>
      </c>
      <c r="J716" s="40" t="s">
        <v>67</v>
      </c>
      <c r="K716" s="8">
        <v>100000</v>
      </c>
    </row>
    <row r="717" spans="1:12" x14ac:dyDescent="0.25">
      <c r="A717" s="46"/>
      <c r="B717" s="45"/>
      <c r="C717" s="520"/>
      <c r="D717" s="520"/>
      <c r="E717" s="520"/>
      <c r="F717" s="520"/>
      <c r="G717" s="520"/>
      <c r="H717" s="38"/>
      <c r="I717" s="165"/>
      <c r="J717" s="166"/>
      <c r="K717" s="194"/>
    </row>
    <row r="718" spans="1:12" x14ac:dyDescent="0.25">
      <c r="A718" s="46"/>
      <c r="B718" s="45"/>
      <c r="C718" s="520"/>
      <c r="D718" s="520"/>
      <c r="E718" s="520"/>
      <c r="F718" s="520"/>
      <c r="G718" s="520"/>
      <c r="H718" s="38"/>
      <c r="I718" s="165"/>
      <c r="J718" s="166"/>
      <c r="K718" s="194"/>
    </row>
    <row r="719" spans="1:12" x14ac:dyDescent="0.25">
      <c r="A719" s="522" t="s">
        <v>1192</v>
      </c>
      <c r="B719" s="522"/>
      <c r="C719" s="522" t="s">
        <v>117</v>
      </c>
      <c r="D719" s="522"/>
      <c r="E719" s="522"/>
      <c r="F719" s="522"/>
      <c r="G719" s="522"/>
      <c r="H719" s="116"/>
      <c r="I719" s="116"/>
      <c r="J719" s="116"/>
      <c r="K719" s="42">
        <f>SUM(K690:K718)</f>
        <v>100000</v>
      </c>
    </row>
    <row r="720" spans="1:12" x14ac:dyDescent="0.25">
      <c r="A720" s="523" t="s">
        <v>1193</v>
      </c>
      <c r="B720" s="523"/>
      <c r="C720" s="523"/>
      <c r="D720" s="523"/>
      <c r="E720" s="523"/>
      <c r="F720" s="523"/>
      <c r="G720" s="523"/>
      <c r="H720" s="523"/>
      <c r="I720" s="523"/>
      <c r="J720" s="523"/>
      <c r="K720" s="524"/>
    </row>
    <row r="721" spans="1:16" x14ac:dyDescent="0.25">
      <c r="A721" s="525"/>
      <c r="B721" s="525"/>
      <c r="C721" s="525"/>
      <c r="D721" s="525"/>
      <c r="E721" s="525"/>
      <c r="F721" s="525"/>
      <c r="G721" s="525"/>
      <c r="H721" s="525"/>
      <c r="I721" s="525"/>
      <c r="J721" s="525"/>
      <c r="K721" s="526"/>
    </row>
    <row r="722" spans="1:16" x14ac:dyDescent="0.25">
      <c r="A722" s="187"/>
      <c r="B722" s="169"/>
      <c r="C722" s="533"/>
      <c r="D722" s="533"/>
      <c r="E722" s="533"/>
      <c r="F722" s="533"/>
      <c r="G722" s="533"/>
      <c r="H722" s="158"/>
      <c r="I722" s="170"/>
      <c r="J722" s="171"/>
      <c r="K722" s="172"/>
    </row>
    <row r="723" spans="1:16" x14ac:dyDescent="0.25">
      <c r="A723" s="213" t="s">
        <v>1194</v>
      </c>
      <c r="B723" s="183"/>
      <c r="C723" s="521" t="s">
        <v>1195</v>
      </c>
      <c r="D723" s="521" t="s">
        <v>1195</v>
      </c>
      <c r="E723" s="521" t="s">
        <v>1195</v>
      </c>
      <c r="F723" s="521" t="s">
        <v>1195</v>
      </c>
      <c r="G723" s="521" t="s">
        <v>1195</v>
      </c>
      <c r="H723" s="176"/>
      <c r="I723" s="176"/>
      <c r="J723" s="23"/>
      <c r="K723" s="24"/>
    </row>
    <row r="724" spans="1:16" ht="13.2" customHeight="1" x14ac:dyDescent="0.25">
      <c r="A724" s="182"/>
      <c r="B724" s="178" t="s">
        <v>1196</v>
      </c>
      <c r="C724" s="520" t="s">
        <v>1197</v>
      </c>
      <c r="D724" s="520" t="s">
        <v>1198</v>
      </c>
      <c r="E724" s="520" t="s">
        <v>1198</v>
      </c>
      <c r="F724" s="520" t="s">
        <v>1198</v>
      </c>
      <c r="G724" s="520" t="s">
        <v>1198</v>
      </c>
      <c r="H724" s="176" t="s">
        <v>36</v>
      </c>
      <c r="I724" s="243">
        <v>16337</v>
      </c>
      <c r="J724" s="18"/>
      <c r="K724" s="8">
        <f>I724*J724</f>
        <v>0</v>
      </c>
      <c r="L724" s="47"/>
      <c r="M724" s="575"/>
    </row>
    <row r="725" spans="1:16" ht="13.2" customHeight="1" x14ac:dyDescent="0.25">
      <c r="A725" s="182"/>
      <c r="B725" s="178" t="s">
        <v>1196</v>
      </c>
      <c r="C725" s="520" t="s">
        <v>1199</v>
      </c>
      <c r="D725" s="520" t="s">
        <v>1198</v>
      </c>
      <c r="E725" s="520" t="s">
        <v>1198</v>
      </c>
      <c r="F725" s="520" t="s">
        <v>1198</v>
      </c>
      <c r="G725" s="520" t="s">
        <v>1198</v>
      </c>
      <c r="H725" s="176" t="s">
        <v>36</v>
      </c>
      <c r="I725" s="243">
        <v>846</v>
      </c>
      <c r="J725" s="18"/>
      <c r="K725" s="8">
        <f>I725*J725</f>
        <v>0</v>
      </c>
      <c r="L725" s="47"/>
      <c r="M725" s="575"/>
    </row>
    <row r="726" spans="1:16" ht="13.2" customHeight="1" x14ac:dyDescent="0.25">
      <c r="A726" s="182"/>
      <c r="B726" s="178" t="s">
        <v>1196</v>
      </c>
      <c r="C726" s="520" t="s">
        <v>1200</v>
      </c>
      <c r="D726" s="527" t="s">
        <v>1198</v>
      </c>
      <c r="E726" s="527" t="s">
        <v>1198</v>
      </c>
      <c r="F726" s="527" t="s">
        <v>1198</v>
      </c>
      <c r="G726" s="528" t="s">
        <v>1198</v>
      </c>
      <c r="H726" s="176" t="s">
        <v>36</v>
      </c>
      <c r="I726" s="243">
        <v>25</v>
      </c>
      <c r="J726" s="18"/>
      <c r="K726" s="8">
        <f>I726*J726</f>
        <v>0</v>
      </c>
      <c r="L726" s="231"/>
      <c r="M726" s="575"/>
      <c r="P726" s="203"/>
    </row>
    <row r="727" spans="1:16" ht="13.2" customHeight="1" x14ac:dyDescent="0.25">
      <c r="A727" s="182"/>
      <c r="B727" s="178" t="s">
        <v>1196</v>
      </c>
      <c r="C727" s="520" t="s">
        <v>1201</v>
      </c>
      <c r="D727" s="527" t="s">
        <v>1198</v>
      </c>
      <c r="E727" s="527" t="s">
        <v>1198</v>
      </c>
      <c r="F727" s="527" t="s">
        <v>1198</v>
      </c>
      <c r="G727" s="528" t="s">
        <v>1198</v>
      </c>
      <c r="H727" s="176" t="s">
        <v>36</v>
      </c>
      <c r="I727" s="243">
        <v>9</v>
      </c>
      <c r="J727" s="18"/>
      <c r="K727" s="8">
        <f>I727*J727</f>
        <v>0</v>
      </c>
      <c r="L727" s="231"/>
      <c r="M727" s="575"/>
      <c r="N727" s="205"/>
    </row>
    <row r="728" spans="1:16" x14ac:dyDescent="0.25">
      <c r="A728" s="213" t="s">
        <v>1202</v>
      </c>
      <c r="B728" s="183"/>
      <c r="C728" s="521" t="s">
        <v>1203</v>
      </c>
      <c r="D728" s="521" t="s">
        <v>1203</v>
      </c>
      <c r="E728" s="521" t="s">
        <v>1203</v>
      </c>
      <c r="F728" s="521" t="s">
        <v>1203</v>
      </c>
      <c r="G728" s="521" t="s">
        <v>1203</v>
      </c>
      <c r="H728" s="176"/>
      <c r="I728" s="243"/>
      <c r="J728" s="31"/>
      <c r="K728" s="24"/>
      <c r="M728" s="575"/>
    </row>
    <row r="729" spans="1:16" ht="26.4" customHeight="1" x14ac:dyDescent="0.25">
      <c r="A729" s="182"/>
      <c r="B729" s="178" t="s">
        <v>1204</v>
      </c>
      <c r="C729" s="520" t="s">
        <v>1205</v>
      </c>
      <c r="D729" s="520" t="s">
        <v>1206</v>
      </c>
      <c r="E729" s="520" t="s">
        <v>1206</v>
      </c>
      <c r="F729" s="520" t="s">
        <v>1206</v>
      </c>
      <c r="G729" s="520" t="s">
        <v>1206</v>
      </c>
      <c r="H729" s="176"/>
      <c r="I729" s="243"/>
      <c r="J729" s="31"/>
      <c r="K729" s="24"/>
      <c r="M729" s="575"/>
    </row>
    <row r="730" spans="1:16" ht="12.75" customHeight="1" x14ac:dyDescent="0.25">
      <c r="A730" s="182"/>
      <c r="B730" s="178" t="s">
        <v>78</v>
      </c>
      <c r="C730" s="520" t="s">
        <v>370</v>
      </c>
      <c r="D730" s="520" t="s">
        <v>371</v>
      </c>
      <c r="E730" s="520" t="s">
        <v>371</v>
      </c>
      <c r="F730" s="520" t="s">
        <v>371</v>
      </c>
      <c r="G730" s="520" t="s">
        <v>371</v>
      </c>
      <c r="H730" s="176" t="s">
        <v>372</v>
      </c>
      <c r="I730" s="243">
        <v>3068</v>
      </c>
      <c r="J730" s="18"/>
      <c r="K730" s="8">
        <f>I730*J730</f>
        <v>0</v>
      </c>
      <c r="M730" s="575"/>
    </row>
    <row r="731" spans="1:16" ht="12.75" customHeight="1" x14ac:dyDescent="0.25">
      <c r="A731" s="182"/>
      <c r="B731" s="178" t="s">
        <v>81</v>
      </c>
      <c r="C731" s="520" t="s">
        <v>1085</v>
      </c>
      <c r="D731" s="520" t="s">
        <v>371</v>
      </c>
      <c r="E731" s="520" t="s">
        <v>371</v>
      </c>
      <c r="F731" s="520" t="s">
        <v>371</v>
      </c>
      <c r="G731" s="520" t="s">
        <v>371</v>
      </c>
      <c r="H731" s="176" t="s">
        <v>372</v>
      </c>
      <c r="I731" s="243">
        <v>3068</v>
      </c>
      <c r="J731" s="18"/>
      <c r="K731" s="8">
        <f>I731*J731</f>
        <v>0</v>
      </c>
      <c r="M731" s="575"/>
    </row>
    <row r="732" spans="1:16" x14ac:dyDescent="0.25">
      <c r="A732" s="213" t="s">
        <v>1207</v>
      </c>
      <c r="B732" s="183"/>
      <c r="C732" s="521" t="s">
        <v>1208</v>
      </c>
      <c r="D732" s="521" t="s">
        <v>1208</v>
      </c>
      <c r="E732" s="521" t="s">
        <v>1208</v>
      </c>
      <c r="F732" s="521" t="s">
        <v>1208</v>
      </c>
      <c r="G732" s="521" t="s">
        <v>1208</v>
      </c>
      <c r="H732" s="37" t="s">
        <v>396</v>
      </c>
      <c r="I732" s="243">
        <v>4300</v>
      </c>
      <c r="J732" s="18"/>
      <c r="K732" s="8">
        <f>I732*J732</f>
        <v>0</v>
      </c>
      <c r="M732" s="575"/>
    </row>
    <row r="733" spans="1:16" ht="13.8" x14ac:dyDescent="0.25">
      <c r="A733" s="213" t="s">
        <v>1209</v>
      </c>
      <c r="B733" s="183"/>
      <c r="C733" s="521" t="s">
        <v>1210</v>
      </c>
      <c r="D733" s="521" t="s">
        <v>1210</v>
      </c>
      <c r="E733" s="521" t="s">
        <v>1210</v>
      </c>
      <c r="F733" s="521" t="s">
        <v>1210</v>
      </c>
      <c r="G733" s="521" t="s">
        <v>1210</v>
      </c>
      <c r="H733" s="176" t="s">
        <v>480</v>
      </c>
      <c r="I733" s="243">
        <v>250000</v>
      </c>
      <c r="J733" s="18"/>
      <c r="K733" s="8">
        <f>I733*J733</f>
        <v>0</v>
      </c>
      <c r="M733" s="575"/>
    </row>
    <row r="734" spans="1:16" x14ac:dyDescent="0.25">
      <c r="A734" s="46"/>
      <c r="B734" s="45"/>
      <c r="C734" s="520"/>
      <c r="D734" s="520"/>
      <c r="E734" s="520"/>
      <c r="F734" s="520"/>
      <c r="G734" s="520"/>
      <c r="H734" s="38"/>
      <c r="I734" s="165"/>
      <c r="J734" s="166"/>
      <c r="K734" s="194"/>
      <c r="M734" s="195"/>
    </row>
    <row r="735" spans="1:16" x14ac:dyDescent="0.25">
      <c r="A735" s="46"/>
      <c r="B735" s="45"/>
      <c r="C735" s="520"/>
      <c r="D735" s="520"/>
      <c r="E735" s="520"/>
      <c r="F735" s="520"/>
      <c r="G735" s="520"/>
      <c r="H735" s="38"/>
      <c r="I735" s="165"/>
      <c r="J735" s="166"/>
      <c r="K735" s="194"/>
    </row>
    <row r="736" spans="1:16" x14ac:dyDescent="0.25">
      <c r="A736" s="522" t="s">
        <v>1211</v>
      </c>
      <c r="B736" s="522"/>
      <c r="C736" s="522" t="s">
        <v>117</v>
      </c>
      <c r="D736" s="522"/>
      <c r="E736" s="522"/>
      <c r="F736" s="522"/>
      <c r="G736" s="522"/>
      <c r="H736" s="116"/>
      <c r="I736" s="116"/>
      <c r="J736" s="116"/>
      <c r="K736" s="42">
        <f>SUM(K723:K735)</f>
        <v>0</v>
      </c>
    </row>
    <row r="737" spans="1:17" x14ac:dyDescent="0.25">
      <c r="A737" s="523" t="s">
        <v>1212</v>
      </c>
      <c r="B737" s="523"/>
      <c r="C737" s="523"/>
      <c r="D737" s="523"/>
      <c r="E737" s="523"/>
      <c r="F737" s="523"/>
      <c r="G737" s="523"/>
      <c r="H737" s="523"/>
      <c r="I737" s="523"/>
      <c r="J737" s="523"/>
      <c r="K737" s="524"/>
    </row>
    <row r="738" spans="1:17" x14ac:dyDescent="0.25">
      <c r="A738" s="525"/>
      <c r="B738" s="525"/>
      <c r="C738" s="525"/>
      <c r="D738" s="525"/>
      <c r="E738" s="525"/>
      <c r="F738" s="525"/>
      <c r="G738" s="525"/>
      <c r="H738" s="525"/>
      <c r="I738" s="525"/>
      <c r="J738" s="525"/>
      <c r="K738" s="526"/>
    </row>
    <row r="739" spans="1:17" x14ac:dyDescent="0.25">
      <c r="A739" s="187"/>
      <c r="B739" s="169"/>
      <c r="C739" s="533"/>
      <c r="D739" s="533"/>
      <c r="E739" s="533"/>
      <c r="F739" s="533"/>
      <c r="G739" s="533"/>
      <c r="H739" s="158"/>
      <c r="I739" s="158"/>
      <c r="J739" s="158"/>
      <c r="K739" s="159"/>
    </row>
    <row r="740" spans="1:17" ht="24.75" customHeight="1" x14ac:dyDescent="0.25">
      <c r="A740" s="44" t="s">
        <v>1213</v>
      </c>
      <c r="B740" s="48"/>
      <c r="C740" s="521" t="s">
        <v>1214</v>
      </c>
      <c r="D740" s="521"/>
      <c r="E740" s="521"/>
      <c r="F740" s="521"/>
      <c r="G740" s="521"/>
      <c r="H740" s="37"/>
      <c r="I740" s="37"/>
      <c r="J740" s="37"/>
      <c r="K740" s="7"/>
    </row>
    <row r="741" spans="1:17" x14ac:dyDescent="0.25">
      <c r="A741" s="46"/>
      <c r="B741" s="45" t="s">
        <v>1215</v>
      </c>
      <c r="C741" s="520" t="s">
        <v>1216</v>
      </c>
      <c r="D741" s="520"/>
      <c r="E741" s="520"/>
      <c r="F741" s="520"/>
      <c r="G741" s="520"/>
      <c r="H741" s="37"/>
      <c r="I741" s="37"/>
      <c r="J741" s="37"/>
      <c r="K741" s="7"/>
    </row>
    <row r="742" spans="1:17" ht="26.4" customHeight="1" x14ac:dyDescent="0.25">
      <c r="A742" s="46"/>
      <c r="B742" s="178" t="s">
        <v>78</v>
      </c>
      <c r="C742" s="520" t="s">
        <v>1217</v>
      </c>
      <c r="D742" s="520"/>
      <c r="E742" s="520"/>
      <c r="F742" s="520"/>
      <c r="G742" s="520"/>
      <c r="H742" s="176" t="s">
        <v>480</v>
      </c>
      <c r="I742" s="243">
        <v>5173</v>
      </c>
      <c r="J742" s="18"/>
      <c r="K742" s="8">
        <f>I742*J742</f>
        <v>0</v>
      </c>
      <c r="L742" s="47"/>
    </row>
    <row r="743" spans="1:17" x14ac:dyDescent="0.25">
      <c r="A743" s="46"/>
      <c r="B743" s="45" t="s">
        <v>1218</v>
      </c>
      <c r="C743" s="520" t="s">
        <v>1219</v>
      </c>
      <c r="D743" s="520"/>
      <c r="E743" s="520"/>
      <c r="F743" s="520"/>
      <c r="G743" s="520"/>
      <c r="H743" s="37"/>
      <c r="I743" s="243"/>
      <c r="J743" s="37"/>
      <c r="K743" s="7"/>
    </row>
    <row r="744" spans="1:17" ht="26.4" customHeight="1" x14ac:dyDescent="0.25">
      <c r="A744" s="46"/>
      <c r="B744" s="178" t="s">
        <v>78</v>
      </c>
      <c r="C744" s="520" t="s">
        <v>1220</v>
      </c>
      <c r="D744" s="520"/>
      <c r="E744" s="520"/>
      <c r="F744" s="520"/>
      <c r="G744" s="520"/>
      <c r="H744" s="176" t="s">
        <v>480</v>
      </c>
      <c r="I744" s="243">
        <v>1500</v>
      </c>
      <c r="J744" s="18"/>
      <c r="K744" s="8">
        <f>I744*J744</f>
        <v>0</v>
      </c>
      <c r="L744" s="47"/>
      <c r="M744" s="47"/>
    </row>
    <row r="745" spans="1:17" x14ac:dyDescent="0.25">
      <c r="A745" s="44" t="s">
        <v>1221</v>
      </c>
      <c r="B745" s="45"/>
      <c r="C745" s="521" t="s">
        <v>1222</v>
      </c>
      <c r="D745" s="521"/>
      <c r="E745" s="521"/>
      <c r="F745" s="521"/>
      <c r="G745" s="521"/>
      <c r="H745" s="37"/>
      <c r="I745" s="243"/>
      <c r="J745" s="40"/>
      <c r="K745" s="8"/>
      <c r="M745" s="86"/>
      <c r="Q745" s="575"/>
    </row>
    <row r="746" spans="1:17" ht="13.8" x14ac:dyDescent="0.25">
      <c r="A746" s="46"/>
      <c r="B746" s="45" t="s">
        <v>1223</v>
      </c>
      <c r="C746" s="520" t="s">
        <v>1224</v>
      </c>
      <c r="D746" s="527"/>
      <c r="E746" s="527"/>
      <c r="F746" s="527"/>
      <c r="G746" s="528"/>
      <c r="H746" s="176" t="s">
        <v>480</v>
      </c>
      <c r="I746" s="243">
        <v>6673</v>
      </c>
      <c r="J746" s="18"/>
      <c r="K746" s="8">
        <f>I746*J746</f>
        <v>0</v>
      </c>
      <c r="L746" s="47"/>
      <c r="M746" s="47"/>
      <c r="Q746" s="575"/>
    </row>
    <row r="747" spans="1:17" x14ac:dyDescent="0.25">
      <c r="A747" s="46"/>
      <c r="B747" s="45" t="s">
        <v>1225</v>
      </c>
      <c r="C747" s="520" t="s">
        <v>1226</v>
      </c>
      <c r="D747" s="527"/>
      <c r="E747" s="527"/>
      <c r="F747" s="527"/>
      <c r="G747" s="528"/>
      <c r="H747" s="37"/>
      <c r="I747" s="243"/>
      <c r="J747" s="40"/>
      <c r="K747" s="8"/>
      <c r="L747" s="47"/>
      <c r="Q747" s="575"/>
    </row>
    <row r="748" spans="1:17" ht="13.8" x14ac:dyDescent="0.25">
      <c r="A748" s="46"/>
      <c r="B748" s="45" t="s">
        <v>81</v>
      </c>
      <c r="C748" s="520" t="s">
        <v>1227</v>
      </c>
      <c r="D748" s="527"/>
      <c r="E748" s="527"/>
      <c r="F748" s="527"/>
      <c r="G748" s="528"/>
      <c r="H748" s="176" t="s">
        <v>480</v>
      </c>
      <c r="I748" s="243">
        <v>6673</v>
      </c>
      <c r="J748" s="18"/>
      <c r="K748" s="8">
        <f>I748*J748</f>
        <v>0</v>
      </c>
      <c r="L748" s="47"/>
      <c r="M748" s="47"/>
      <c r="Q748" s="575"/>
    </row>
    <row r="749" spans="1:17" ht="13.2" customHeight="1" x14ac:dyDescent="0.25">
      <c r="A749" s="44" t="s">
        <v>1228</v>
      </c>
      <c r="B749" s="45"/>
      <c r="C749" s="521" t="s">
        <v>1229</v>
      </c>
      <c r="D749" s="521"/>
      <c r="E749" s="521"/>
      <c r="F749" s="521"/>
      <c r="G749" s="521"/>
      <c r="H749" s="176" t="s">
        <v>1230</v>
      </c>
      <c r="I749" s="243">
        <v>467</v>
      </c>
      <c r="J749" s="18"/>
      <c r="K749" s="8">
        <f>I749*J749</f>
        <v>0</v>
      </c>
      <c r="Q749" s="575"/>
    </row>
    <row r="750" spans="1:17" x14ac:dyDescent="0.25">
      <c r="A750" s="44" t="s">
        <v>1231</v>
      </c>
      <c r="B750" s="48"/>
      <c r="C750" s="521" t="s">
        <v>1232</v>
      </c>
      <c r="D750" s="521"/>
      <c r="E750" s="521"/>
      <c r="F750" s="521"/>
      <c r="G750" s="521"/>
      <c r="H750" s="37"/>
      <c r="I750" s="243"/>
      <c r="J750" s="40"/>
      <c r="K750" s="8"/>
      <c r="Q750" s="575"/>
    </row>
    <row r="751" spans="1:17" x14ac:dyDescent="0.25">
      <c r="A751" s="46"/>
      <c r="B751" s="45" t="s">
        <v>1233</v>
      </c>
      <c r="C751" s="520" t="s">
        <v>1234</v>
      </c>
      <c r="D751" s="520"/>
      <c r="E751" s="520"/>
      <c r="F751" s="520"/>
      <c r="G751" s="520"/>
      <c r="H751" s="37" t="s">
        <v>44</v>
      </c>
      <c r="I751" s="243">
        <v>445</v>
      </c>
      <c r="J751" s="18"/>
      <c r="K751" s="8">
        <f>I751*J751</f>
        <v>0</v>
      </c>
      <c r="Q751" s="575"/>
    </row>
    <row r="752" spans="1:17" ht="26.4" customHeight="1" x14ac:dyDescent="0.25">
      <c r="A752" s="46"/>
      <c r="B752" s="45" t="s">
        <v>1235</v>
      </c>
      <c r="C752" s="520" t="s">
        <v>1236</v>
      </c>
      <c r="D752" s="520"/>
      <c r="E752" s="520"/>
      <c r="F752" s="520"/>
      <c r="G752" s="520"/>
      <c r="H752" s="37"/>
      <c r="I752" s="243"/>
      <c r="J752" s="40"/>
      <c r="K752" s="8"/>
      <c r="M752" s="47"/>
      <c r="O752" s="202"/>
      <c r="Q752" s="575"/>
    </row>
    <row r="753" spans="1:17" x14ac:dyDescent="0.25">
      <c r="A753" s="46"/>
      <c r="B753" s="45" t="s">
        <v>81</v>
      </c>
      <c r="C753" s="520" t="s">
        <v>1237</v>
      </c>
      <c r="D753" s="520"/>
      <c r="E753" s="520"/>
      <c r="F753" s="520"/>
      <c r="G753" s="520"/>
      <c r="H753" s="37" t="s">
        <v>159</v>
      </c>
      <c r="I753" s="243">
        <v>1575</v>
      </c>
      <c r="J753" s="18"/>
      <c r="K753" s="8">
        <f>I753*J753</f>
        <v>0</v>
      </c>
      <c r="Q753" s="575"/>
    </row>
    <row r="754" spans="1:17" ht="13.2" customHeight="1" x14ac:dyDescent="0.25">
      <c r="A754" s="46"/>
      <c r="B754" s="45" t="s">
        <v>1238</v>
      </c>
      <c r="C754" s="520" t="s">
        <v>1239</v>
      </c>
      <c r="D754" s="527"/>
      <c r="E754" s="527"/>
      <c r="F754" s="527"/>
      <c r="G754" s="528"/>
      <c r="H754" s="37" t="s">
        <v>44</v>
      </c>
      <c r="I754" s="243">
        <v>56</v>
      </c>
      <c r="J754" s="18"/>
      <c r="K754" s="8">
        <f>I754*J754</f>
        <v>0</v>
      </c>
      <c r="Q754" s="575"/>
    </row>
    <row r="755" spans="1:17" x14ac:dyDescent="0.25">
      <c r="A755" s="44" t="s">
        <v>1240</v>
      </c>
      <c r="B755" s="48"/>
      <c r="C755" s="521" t="s">
        <v>1241</v>
      </c>
      <c r="D755" s="521"/>
      <c r="E755" s="521"/>
      <c r="F755" s="521"/>
      <c r="G755" s="521"/>
      <c r="H755" s="37"/>
      <c r="I755" s="243"/>
      <c r="J755" s="40"/>
      <c r="K755" s="8"/>
      <c r="Q755" s="575"/>
    </row>
    <row r="756" spans="1:17" s="227" customFormat="1" ht="27.75" customHeight="1" x14ac:dyDescent="0.2">
      <c r="A756" s="46"/>
      <c r="B756" s="45" t="s">
        <v>1242</v>
      </c>
      <c r="C756" s="520" t="s">
        <v>1243</v>
      </c>
      <c r="D756" s="520"/>
      <c r="E756" s="520"/>
      <c r="F756" s="520"/>
      <c r="G756" s="520"/>
      <c r="H756" s="37" t="s">
        <v>159</v>
      </c>
      <c r="I756" s="243">
        <v>190</v>
      </c>
      <c r="J756" s="18"/>
      <c r="K756" s="8">
        <f>I756*J756</f>
        <v>0</v>
      </c>
      <c r="Q756" s="575"/>
    </row>
    <row r="757" spans="1:17" x14ac:dyDescent="0.25">
      <c r="A757" s="46"/>
      <c r="B757" s="52"/>
      <c r="C757" s="520"/>
      <c r="D757" s="520"/>
      <c r="E757" s="520"/>
      <c r="F757" s="520"/>
      <c r="G757" s="520"/>
      <c r="H757" s="38"/>
      <c r="I757" s="165"/>
      <c r="J757" s="166"/>
      <c r="K757" s="194"/>
    </row>
    <row r="758" spans="1:17" x14ac:dyDescent="0.25">
      <c r="A758" s="46"/>
      <c r="B758" s="45"/>
      <c r="C758" s="520"/>
      <c r="D758" s="520"/>
      <c r="E758" s="520"/>
      <c r="F758" s="520"/>
      <c r="G758" s="520"/>
      <c r="H758" s="38"/>
      <c r="I758" s="165"/>
      <c r="J758" s="166"/>
      <c r="K758" s="194"/>
    </row>
    <row r="759" spans="1:17" x14ac:dyDescent="0.25">
      <c r="A759" s="46"/>
      <c r="B759" s="45"/>
      <c r="C759" s="520"/>
      <c r="D759" s="520"/>
      <c r="E759" s="520"/>
      <c r="F759" s="520"/>
      <c r="G759" s="520"/>
      <c r="H759" s="38"/>
      <c r="I759" s="165"/>
      <c r="J759" s="166"/>
      <c r="K759" s="194"/>
    </row>
    <row r="760" spans="1:17" x14ac:dyDescent="0.25">
      <c r="A760" s="522" t="s">
        <v>1244</v>
      </c>
      <c r="B760" s="522"/>
      <c r="C760" s="522" t="s">
        <v>117</v>
      </c>
      <c r="D760" s="522"/>
      <c r="E760" s="522"/>
      <c r="F760" s="522"/>
      <c r="G760" s="522"/>
      <c r="H760" s="116"/>
      <c r="I760" s="116"/>
      <c r="J760" s="116"/>
      <c r="K760" s="42">
        <f>SUM(K740:K759)</f>
        <v>0</v>
      </c>
    </row>
    <row r="761" spans="1:17" x14ac:dyDescent="0.25">
      <c r="A761" s="523" t="s">
        <v>1245</v>
      </c>
      <c r="B761" s="523"/>
      <c r="C761" s="523"/>
      <c r="D761" s="523"/>
      <c r="E761" s="523"/>
      <c r="F761" s="523"/>
      <c r="G761" s="523"/>
      <c r="H761" s="523"/>
      <c r="I761" s="523"/>
      <c r="J761" s="523"/>
      <c r="K761" s="523"/>
    </row>
    <row r="762" spans="1:17" x14ac:dyDescent="0.25">
      <c r="A762" s="523"/>
      <c r="B762" s="523"/>
      <c r="C762" s="523"/>
      <c r="D762" s="523"/>
      <c r="E762" s="523"/>
      <c r="F762" s="523"/>
      <c r="G762" s="523"/>
      <c r="H762" s="523"/>
      <c r="I762" s="523"/>
      <c r="J762" s="523"/>
      <c r="K762" s="523"/>
    </row>
    <row r="763" spans="1:17" x14ac:dyDescent="0.25">
      <c r="A763" s="187"/>
      <c r="B763" s="169"/>
      <c r="C763" s="533"/>
      <c r="D763" s="533"/>
      <c r="E763" s="533"/>
      <c r="F763" s="533"/>
      <c r="G763" s="533"/>
      <c r="H763" s="158"/>
      <c r="I763" s="170"/>
      <c r="J763" s="171"/>
      <c r="K763" s="172"/>
    </row>
    <row r="764" spans="1:17" x14ac:dyDescent="0.25">
      <c r="A764" s="213" t="s">
        <v>1246</v>
      </c>
      <c r="B764" s="183"/>
      <c r="C764" s="521" t="s">
        <v>1247</v>
      </c>
      <c r="D764" s="521" t="s">
        <v>1247</v>
      </c>
      <c r="E764" s="521" t="s">
        <v>1247</v>
      </c>
      <c r="F764" s="521" t="s">
        <v>1247</v>
      </c>
      <c r="G764" s="521" t="s">
        <v>1247</v>
      </c>
      <c r="H764" s="176"/>
      <c r="I764" s="176"/>
      <c r="J764" s="23"/>
      <c r="K764" s="24"/>
    </row>
    <row r="765" spans="1:17" ht="13.2" customHeight="1" x14ac:dyDescent="0.25">
      <c r="A765" s="182"/>
      <c r="B765" s="178" t="s">
        <v>1248</v>
      </c>
      <c r="C765" s="520" t="s">
        <v>1249</v>
      </c>
      <c r="D765" s="520" t="s">
        <v>1250</v>
      </c>
      <c r="E765" s="520" t="s">
        <v>1250</v>
      </c>
      <c r="F765" s="520" t="s">
        <v>1250</v>
      </c>
      <c r="G765" s="520" t="s">
        <v>1250</v>
      </c>
      <c r="H765" s="176" t="s">
        <v>480</v>
      </c>
      <c r="I765" s="243">
        <v>18333</v>
      </c>
      <c r="J765" s="18"/>
      <c r="K765" s="8">
        <f>I765*J765</f>
        <v>0</v>
      </c>
      <c r="L765" s="47"/>
    </row>
    <row r="766" spans="1:17" ht="13.2" customHeight="1" x14ac:dyDescent="0.25">
      <c r="A766" s="182"/>
      <c r="B766" s="178" t="s">
        <v>1248</v>
      </c>
      <c r="C766" s="520" t="s">
        <v>1251</v>
      </c>
      <c r="D766" s="520" t="s">
        <v>1250</v>
      </c>
      <c r="E766" s="520" t="s">
        <v>1250</v>
      </c>
      <c r="F766" s="520" t="s">
        <v>1250</v>
      </c>
      <c r="G766" s="520" t="s">
        <v>1250</v>
      </c>
      <c r="H766" s="176" t="s">
        <v>480</v>
      </c>
      <c r="I766" s="243">
        <v>625</v>
      </c>
      <c r="J766" s="18"/>
      <c r="K766" s="8">
        <f>I766*J766</f>
        <v>0</v>
      </c>
      <c r="L766" s="47"/>
    </row>
    <row r="767" spans="1:17" ht="13.2" customHeight="1" x14ac:dyDescent="0.25">
      <c r="A767" s="213" t="s">
        <v>1252</v>
      </c>
      <c r="B767" s="183"/>
      <c r="C767" s="521" t="s">
        <v>1253</v>
      </c>
      <c r="D767" s="521" t="s">
        <v>1253</v>
      </c>
      <c r="E767" s="521" t="s">
        <v>1253</v>
      </c>
      <c r="F767" s="521" t="s">
        <v>1253</v>
      </c>
      <c r="G767" s="521" t="s">
        <v>1253</v>
      </c>
      <c r="H767" s="176"/>
      <c r="I767" s="176"/>
      <c r="J767" s="31"/>
      <c r="K767" s="24"/>
    </row>
    <row r="768" spans="1:17" x14ac:dyDescent="0.25">
      <c r="A768" s="182"/>
      <c r="B768" s="178" t="s">
        <v>1254</v>
      </c>
      <c r="C768" s="520" t="s">
        <v>1255</v>
      </c>
      <c r="D768" s="520" t="s">
        <v>1255</v>
      </c>
      <c r="E768" s="520" t="s">
        <v>1255</v>
      </c>
      <c r="F768" s="520" t="s">
        <v>1255</v>
      </c>
      <c r="G768" s="520" t="s">
        <v>1255</v>
      </c>
      <c r="H768" s="37" t="s">
        <v>113</v>
      </c>
      <c r="I768" s="176" t="s">
        <v>114</v>
      </c>
      <c r="J768" s="31" t="s">
        <v>115</v>
      </c>
      <c r="K768" s="8">
        <v>500000</v>
      </c>
    </row>
    <row r="769" spans="1:15" x14ac:dyDescent="0.25">
      <c r="A769" s="182"/>
      <c r="B769" s="178" t="s">
        <v>1256</v>
      </c>
      <c r="C769" s="520" t="s">
        <v>1257</v>
      </c>
      <c r="D769" s="520" t="s">
        <v>1257</v>
      </c>
      <c r="E769" s="520" t="s">
        <v>1257</v>
      </c>
      <c r="F769" s="520" t="s">
        <v>1257</v>
      </c>
      <c r="G769" s="520" t="s">
        <v>1257</v>
      </c>
      <c r="H769" s="176" t="s">
        <v>55</v>
      </c>
      <c r="I769" s="243">
        <f>K768</f>
        <v>500000</v>
      </c>
      <c r="J769" s="30"/>
      <c r="K769" s="8">
        <f>J769*I769</f>
        <v>0</v>
      </c>
    </row>
    <row r="770" spans="1:15" x14ac:dyDescent="0.25">
      <c r="A770" s="213" t="s">
        <v>1258</v>
      </c>
      <c r="B770" s="183"/>
      <c r="C770" s="521" t="s">
        <v>1259</v>
      </c>
      <c r="D770" s="521" t="s">
        <v>1259</v>
      </c>
      <c r="E770" s="521" t="s">
        <v>1259</v>
      </c>
      <c r="F770" s="521" t="s">
        <v>1259</v>
      </c>
      <c r="G770" s="521" t="s">
        <v>1259</v>
      </c>
      <c r="H770" s="176"/>
      <c r="I770" s="243"/>
      <c r="J770" s="31"/>
      <c r="K770" s="24"/>
    </row>
    <row r="771" spans="1:15" ht="13.2" customHeight="1" x14ac:dyDescent="0.25">
      <c r="A771" s="182"/>
      <c r="B771" s="178" t="s">
        <v>1260</v>
      </c>
      <c r="C771" s="520" t="s">
        <v>1261</v>
      </c>
      <c r="D771" s="520" t="s">
        <v>1250</v>
      </c>
      <c r="E771" s="520" t="s">
        <v>1250</v>
      </c>
      <c r="F771" s="520" t="s">
        <v>1250</v>
      </c>
      <c r="G771" s="520" t="s">
        <v>1250</v>
      </c>
      <c r="H771" s="176" t="s">
        <v>480</v>
      </c>
      <c r="I771" s="243">
        <v>18333</v>
      </c>
      <c r="J771" s="18"/>
      <c r="K771" s="8">
        <f>I771*J771</f>
        <v>0</v>
      </c>
      <c r="L771" s="47"/>
      <c r="O771" s="86"/>
    </row>
    <row r="772" spans="1:15" ht="13.2" customHeight="1" x14ac:dyDescent="0.25">
      <c r="A772" s="46"/>
      <c r="B772" s="45"/>
      <c r="C772" s="520" t="s">
        <v>1251</v>
      </c>
      <c r="D772" s="520" t="s">
        <v>1250</v>
      </c>
      <c r="E772" s="520" t="s">
        <v>1250</v>
      </c>
      <c r="F772" s="520" t="s">
        <v>1250</v>
      </c>
      <c r="G772" s="520" t="s">
        <v>1250</v>
      </c>
      <c r="H772" s="176" t="s">
        <v>480</v>
      </c>
      <c r="I772" s="243">
        <v>625</v>
      </c>
      <c r="J772" s="18"/>
      <c r="K772" s="8">
        <f>I772*J772</f>
        <v>0</v>
      </c>
    </row>
    <row r="773" spans="1:15" x14ac:dyDescent="0.25">
      <c r="A773" s="46"/>
      <c r="B773" s="45"/>
      <c r="C773" s="520"/>
      <c r="D773" s="520"/>
      <c r="E773" s="520"/>
      <c r="F773" s="520"/>
      <c r="G773" s="520"/>
      <c r="H773" s="38"/>
      <c r="I773" s="165"/>
      <c r="J773" s="166"/>
      <c r="K773" s="194"/>
    </row>
    <row r="774" spans="1:15" x14ac:dyDescent="0.25">
      <c r="A774" s="46"/>
      <c r="B774" s="45"/>
      <c r="C774" s="520"/>
      <c r="D774" s="520"/>
      <c r="E774" s="520"/>
      <c r="F774" s="520"/>
      <c r="G774" s="520"/>
      <c r="H774" s="38"/>
      <c r="I774" s="165"/>
      <c r="J774" s="166"/>
      <c r="K774" s="194"/>
    </row>
    <row r="775" spans="1:15" x14ac:dyDescent="0.25">
      <c r="A775" s="522" t="s">
        <v>1262</v>
      </c>
      <c r="B775" s="522"/>
      <c r="C775" s="522" t="s">
        <v>117</v>
      </c>
      <c r="D775" s="522"/>
      <c r="E775" s="522"/>
      <c r="F775" s="522"/>
      <c r="G775" s="522"/>
      <c r="H775" s="116"/>
      <c r="I775" s="116"/>
      <c r="J775" s="116"/>
      <c r="K775" s="42">
        <f>SUM(K764:K774)</f>
        <v>500000</v>
      </c>
    </row>
    <row r="776" spans="1:15" x14ac:dyDescent="0.25">
      <c r="A776" s="523" t="s">
        <v>1263</v>
      </c>
      <c r="B776" s="523"/>
      <c r="C776" s="523"/>
      <c r="D776" s="523"/>
      <c r="E776" s="523"/>
      <c r="F776" s="523"/>
      <c r="G776" s="523"/>
      <c r="H776" s="523"/>
      <c r="I776" s="523"/>
      <c r="J776" s="523"/>
      <c r="K776" s="524"/>
    </row>
    <row r="777" spans="1:15" x14ac:dyDescent="0.25">
      <c r="A777" s="525"/>
      <c r="B777" s="525"/>
      <c r="C777" s="525"/>
      <c r="D777" s="525"/>
      <c r="E777" s="525"/>
      <c r="F777" s="525"/>
      <c r="G777" s="525"/>
      <c r="H777" s="525"/>
      <c r="I777" s="525"/>
      <c r="J777" s="525"/>
      <c r="K777" s="526"/>
      <c r="L777" s="100"/>
    </row>
    <row r="778" spans="1:15" x14ac:dyDescent="0.25">
      <c r="A778" s="187"/>
      <c r="B778" s="169"/>
      <c r="C778" s="533"/>
      <c r="D778" s="533"/>
      <c r="E778" s="533"/>
      <c r="F778" s="533"/>
      <c r="G778" s="533"/>
      <c r="H778" s="158"/>
      <c r="I778" s="158"/>
      <c r="J778" s="158"/>
      <c r="K778" s="159"/>
    </row>
    <row r="779" spans="1:15" x14ac:dyDescent="0.25">
      <c r="A779" s="213" t="s">
        <v>1264</v>
      </c>
      <c r="B779" s="183"/>
      <c r="C779" s="521" t="s">
        <v>1265</v>
      </c>
      <c r="D779" s="521" t="s">
        <v>1265</v>
      </c>
      <c r="E779" s="521" t="s">
        <v>1265</v>
      </c>
      <c r="F779" s="521" t="s">
        <v>1265</v>
      </c>
      <c r="G779" s="521" t="s">
        <v>1265</v>
      </c>
      <c r="H779" s="176"/>
      <c r="I779" s="176"/>
      <c r="J779" s="176"/>
      <c r="K779" s="185"/>
    </row>
    <row r="780" spans="1:15" x14ac:dyDescent="0.25">
      <c r="A780" s="182"/>
      <c r="B780" s="178" t="s">
        <v>1266</v>
      </c>
      <c r="C780" s="520" t="s">
        <v>1267</v>
      </c>
      <c r="D780" s="520" t="s">
        <v>1267</v>
      </c>
      <c r="E780" s="520" t="s">
        <v>1267</v>
      </c>
      <c r="F780" s="520" t="s">
        <v>1267</v>
      </c>
      <c r="G780" s="520" t="s">
        <v>1267</v>
      </c>
      <c r="H780" s="37" t="s">
        <v>1268</v>
      </c>
      <c r="I780" s="243">
        <v>80000</v>
      </c>
      <c r="J780" s="18"/>
      <c r="K780" s="8">
        <f>I780*J780</f>
        <v>0</v>
      </c>
      <c r="M780" s="575"/>
    </row>
    <row r="781" spans="1:15" ht="15" customHeight="1" x14ac:dyDescent="0.25">
      <c r="A781" s="182"/>
      <c r="B781" s="178" t="s">
        <v>1269</v>
      </c>
      <c r="C781" s="520" t="s">
        <v>1270</v>
      </c>
      <c r="D781" s="520"/>
      <c r="E781" s="520"/>
      <c r="F781" s="520"/>
      <c r="G781" s="520"/>
      <c r="H781" s="37" t="s">
        <v>1268</v>
      </c>
      <c r="I781" s="243">
        <v>80000</v>
      </c>
      <c r="J781" s="18"/>
      <c r="K781" s="8">
        <f>I781*J781</f>
        <v>0</v>
      </c>
      <c r="L781" s="47"/>
      <c r="M781" s="575"/>
    </row>
    <row r="782" spans="1:15" ht="26.4" customHeight="1" x14ac:dyDescent="0.25">
      <c r="A782" s="213" t="s">
        <v>1271</v>
      </c>
      <c r="B782" s="183"/>
      <c r="C782" s="521" t="s">
        <v>1272</v>
      </c>
      <c r="D782" s="521" t="s">
        <v>1272</v>
      </c>
      <c r="E782" s="521" t="s">
        <v>1272</v>
      </c>
      <c r="F782" s="521" t="s">
        <v>1272</v>
      </c>
      <c r="G782" s="521" t="s">
        <v>1272</v>
      </c>
      <c r="H782" s="37" t="s">
        <v>1268</v>
      </c>
      <c r="I782" s="243">
        <v>2000</v>
      </c>
      <c r="J782" s="18"/>
      <c r="K782" s="8">
        <f>I782*J782</f>
        <v>0</v>
      </c>
      <c r="M782" s="575"/>
    </row>
    <row r="783" spans="1:15" x14ac:dyDescent="0.25">
      <c r="A783" s="46"/>
      <c r="B783" s="45"/>
      <c r="C783" s="520"/>
      <c r="D783" s="520"/>
      <c r="E783" s="520"/>
      <c r="F783" s="520"/>
      <c r="G783" s="520"/>
      <c r="H783" s="38"/>
      <c r="I783" s="165"/>
      <c r="J783" s="166"/>
      <c r="K783" s="194"/>
    </row>
    <row r="784" spans="1:15" x14ac:dyDescent="0.25">
      <c r="A784" s="214"/>
      <c r="B784" s="215"/>
      <c r="C784" s="544"/>
      <c r="D784" s="544"/>
      <c r="E784" s="544"/>
      <c r="F784" s="544"/>
      <c r="G784" s="544"/>
      <c r="H784" s="216"/>
      <c r="I784" s="217"/>
      <c r="J784" s="218"/>
      <c r="K784" s="219"/>
    </row>
    <row r="785" spans="1:12" x14ac:dyDescent="0.25">
      <c r="A785" s="522" t="s">
        <v>1273</v>
      </c>
      <c r="B785" s="522"/>
      <c r="C785" s="522" t="s">
        <v>117</v>
      </c>
      <c r="D785" s="522"/>
      <c r="E785" s="522"/>
      <c r="F785" s="522"/>
      <c r="G785" s="522"/>
      <c r="H785" s="116"/>
      <c r="I785" s="116"/>
      <c r="J785" s="116"/>
      <c r="K785" s="42">
        <f>SUM(K779:K784)</f>
        <v>0</v>
      </c>
    </row>
    <row r="786" spans="1:12" x14ac:dyDescent="0.25">
      <c r="A786" s="523" t="s">
        <v>1274</v>
      </c>
      <c r="B786" s="523"/>
      <c r="C786" s="523"/>
      <c r="D786" s="523"/>
      <c r="E786" s="523"/>
      <c r="F786" s="523"/>
      <c r="G786" s="523"/>
      <c r="H786" s="523"/>
      <c r="I786" s="523"/>
      <c r="J786" s="523"/>
      <c r="K786" s="524"/>
    </row>
    <row r="787" spans="1:12" x14ac:dyDescent="0.25">
      <c r="A787" s="525"/>
      <c r="B787" s="525"/>
      <c r="C787" s="525"/>
      <c r="D787" s="525"/>
      <c r="E787" s="525"/>
      <c r="F787" s="525"/>
      <c r="G787" s="525"/>
      <c r="H787" s="525"/>
      <c r="I787" s="525"/>
      <c r="J787" s="525"/>
      <c r="K787" s="526"/>
      <c r="L787" s="100"/>
    </row>
    <row r="788" spans="1:12" x14ac:dyDescent="0.25">
      <c r="A788" s="187"/>
      <c r="B788" s="169"/>
      <c r="C788" s="533"/>
      <c r="D788" s="533"/>
      <c r="E788" s="533"/>
      <c r="F788" s="533"/>
      <c r="G788" s="533"/>
      <c r="H788" s="158"/>
      <c r="I788" s="158"/>
      <c r="J788" s="158"/>
      <c r="K788" s="159"/>
      <c r="L788" s="100"/>
    </row>
    <row r="789" spans="1:12" x14ac:dyDescent="0.25">
      <c r="A789" s="213" t="s">
        <v>1275</v>
      </c>
      <c r="B789" s="183"/>
      <c r="C789" s="521" t="s">
        <v>1276</v>
      </c>
      <c r="D789" s="521" t="s">
        <v>1276</v>
      </c>
      <c r="E789" s="521" t="s">
        <v>1276</v>
      </c>
      <c r="F789" s="521" t="s">
        <v>1276</v>
      </c>
      <c r="G789" s="521" t="s">
        <v>1276</v>
      </c>
      <c r="H789" s="176"/>
      <c r="I789" s="176"/>
      <c r="J789" s="176"/>
      <c r="K789" s="185"/>
    </row>
    <row r="790" spans="1:12" x14ac:dyDescent="0.25">
      <c r="A790" s="182"/>
      <c r="B790" s="178" t="s">
        <v>1277</v>
      </c>
      <c r="C790" s="520" t="s">
        <v>1278</v>
      </c>
      <c r="D790" s="520" t="s">
        <v>1279</v>
      </c>
      <c r="E790" s="520" t="s">
        <v>1279</v>
      </c>
      <c r="F790" s="520" t="s">
        <v>1279</v>
      </c>
      <c r="G790" s="520" t="s">
        <v>1279</v>
      </c>
      <c r="H790" s="176"/>
      <c r="I790" s="176"/>
      <c r="J790" s="176"/>
      <c r="K790" s="185"/>
    </row>
    <row r="791" spans="1:12" ht="26.4" customHeight="1" x14ac:dyDescent="0.25">
      <c r="A791" s="182"/>
      <c r="B791" s="178" t="s">
        <v>78</v>
      </c>
      <c r="C791" s="520" t="s">
        <v>1280</v>
      </c>
      <c r="D791" s="520" t="s">
        <v>1281</v>
      </c>
      <c r="E791" s="520" t="s">
        <v>1281</v>
      </c>
      <c r="F791" s="520" t="s">
        <v>1281</v>
      </c>
      <c r="G791" s="520" t="s">
        <v>1281</v>
      </c>
      <c r="H791" s="176" t="s">
        <v>21</v>
      </c>
      <c r="I791" s="176" t="s">
        <v>308</v>
      </c>
      <c r="J791" s="176" t="s">
        <v>309</v>
      </c>
      <c r="K791" s="108"/>
    </row>
    <row r="792" spans="1:12" ht="13.2" customHeight="1" x14ac:dyDescent="0.25">
      <c r="A792" s="182"/>
      <c r="B792" s="178" t="s">
        <v>78</v>
      </c>
      <c r="C792" s="520" t="s">
        <v>2766</v>
      </c>
      <c r="D792" s="520" t="s">
        <v>1281</v>
      </c>
      <c r="E792" s="520" t="s">
        <v>1281</v>
      </c>
      <c r="F792" s="520" t="s">
        <v>1281</v>
      </c>
      <c r="G792" s="520" t="s">
        <v>1281</v>
      </c>
      <c r="H792" s="176" t="s">
        <v>21</v>
      </c>
      <c r="I792" s="176" t="s">
        <v>308</v>
      </c>
      <c r="J792" s="176" t="s">
        <v>309</v>
      </c>
      <c r="K792" s="108"/>
    </row>
    <row r="793" spans="1:12" ht="13.2" customHeight="1" x14ac:dyDescent="0.25">
      <c r="A793" s="182"/>
      <c r="B793" s="178" t="s">
        <v>78</v>
      </c>
      <c r="C793" s="520" t="s">
        <v>2767</v>
      </c>
      <c r="D793" s="520" t="s">
        <v>1281</v>
      </c>
      <c r="E793" s="520" t="s">
        <v>1281</v>
      </c>
      <c r="F793" s="520" t="s">
        <v>1281</v>
      </c>
      <c r="G793" s="520" t="s">
        <v>1281</v>
      </c>
      <c r="H793" s="176" t="s">
        <v>21</v>
      </c>
      <c r="I793" s="176" t="s">
        <v>308</v>
      </c>
      <c r="J793" s="176" t="s">
        <v>309</v>
      </c>
      <c r="K793" s="108"/>
    </row>
    <row r="794" spans="1:12" x14ac:dyDescent="0.25">
      <c r="A794" s="213" t="s">
        <v>1282</v>
      </c>
      <c r="B794" s="183"/>
      <c r="C794" s="521" t="s">
        <v>1283</v>
      </c>
      <c r="D794" s="521" t="s">
        <v>1283</v>
      </c>
      <c r="E794" s="521" t="s">
        <v>1283</v>
      </c>
      <c r="F794" s="521" t="s">
        <v>1283</v>
      </c>
      <c r="G794" s="521" t="s">
        <v>1283</v>
      </c>
      <c r="H794" s="176"/>
      <c r="I794" s="176"/>
      <c r="J794" s="31"/>
      <c r="K794" s="185"/>
    </row>
    <row r="795" spans="1:12" ht="39.6" customHeight="1" x14ac:dyDescent="0.25">
      <c r="A795" s="182"/>
      <c r="B795" s="178" t="s">
        <v>1284</v>
      </c>
      <c r="C795" s="520" t="s">
        <v>1285</v>
      </c>
      <c r="D795" s="527" t="s">
        <v>1286</v>
      </c>
      <c r="E795" s="527" t="s">
        <v>1286</v>
      </c>
      <c r="F795" s="527" t="s">
        <v>1286</v>
      </c>
      <c r="G795" s="528" t="s">
        <v>1286</v>
      </c>
      <c r="H795" s="176" t="s">
        <v>480</v>
      </c>
      <c r="I795" s="243">
        <v>3360</v>
      </c>
      <c r="J795" s="18"/>
      <c r="K795" s="8">
        <f>I795*J795</f>
        <v>0</v>
      </c>
      <c r="L795" s="47"/>
    </row>
    <row r="796" spans="1:12" ht="39.6" customHeight="1" x14ac:dyDescent="0.25">
      <c r="A796" s="182"/>
      <c r="B796" s="178" t="s">
        <v>1284</v>
      </c>
      <c r="C796" s="532" t="s">
        <v>2763</v>
      </c>
      <c r="D796" s="527" t="s">
        <v>1286</v>
      </c>
      <c r="E796" s="527" t="s">
        <v>1286</v>
      </c>
      <c r="F796" s="527" t="s">
        <v>1286</v>
      </c>
      <c r="G796" s="528" t="s">
        <v>1286</v>
      </c>
      <c r="H796" s="176" t="s">
        <v>480</v>
      </c>
      <c r="I796" s="243">
        <v>2520</v>
      </c>
      <c r="J796" s="18"/>
      <c r="K796" s="8">
        <f>I796*J796</f>
        <v>0</v>
      </c>
      <c r="L796" s="47"/>
    </row>
    <row r="797" spans="1:12" ht="13.8" x14ac:dyDescent="0.25">
      <c r="A797" s="46"/>
      <c r="B797" s="45" t="s">
        <v>1287</v>
      </c>
      <c r="C797" s="520" t="s">
        <v>385</v>
      </c>
      <c r="D797" s="520"/>
      <c r="E797" s="520"/>
      <c r="F797" s="520"/>
      <c r="G797" s="520"/>
      <c r="H797" s="176" t="s">
        <v>480</v>
      </c>
      <c r="I797" s="243">
        <v>5880</v>
      </c>
      <c r="J797" s="18"/>
      <c r="K797" s="8">
        <f>I797*J797</f>
        <v>0</v>
      </c>
    </row>
    <row r="798" spans="1:12" x14ac:dyDescent="0.25">
      <c r="A798" s="44" t="s">
        <v>1288</v>
      </c>
      <c r="B798" s="48"/>
      <c r="C798" s="521" t="s">
        <v>1289</v>
      </c>
      <c r="D798" s="521"/>
      <c r="E798" s="521"/>
      <c r="F798" s="521"/>
      <c r="G798" s="521"/>
      <c r="H798" s="38"/>
      <c r="I798" s="243"/>
      <c r="J798" s="166"/>
      <c r="K798" s="194"/>
    </row>
    <row r="799" spans="1:12" ht="26.4" customHeight="1" x14ac:dyDescent="0.25">
      <c r="A799" s="46"/>
      <c r="B799" s="45" t="s">
        <v>1290</v>
      </c>
      <c r="C799" s="520" t="s">
        <v>1291</v>
      </c>
      <c r="D799" s="520"/>
      <c r="E799" s="520"/>
      <c r="F799" s="520"/>
      <c r="G799" s="520"/>
      <c r="H799" s="176" t="s">
        <v>1230</v>
      </c>
      <c r="I799" s="243">
        <v>150000</v>
      </c>
      <c r="J799" s="18"/>
      <c r="K799" s="8">
        <f>I799*J799</f>
        <v>0</v>
      </c>
      <c r="L799" s="100"/>
    </row>
    <row r="800" spans="1:12" ht="13.2" customHeight="1" x14ac:dyDescent="0.25">
      <c r="A800" s="46"/>
      <c r="B800" s="45" t="s">
        <v>1292</v>
      </c>
      <c r="C800" s="520" t="s">
        <v>1293</v>
      </c>
      <c r="D800" s="520"/>
      <c r="E800" s="520"/>
      <c r="F800" s="520"/>
      <c r="G800" s="520"/>
      <c r="H800" s="176" t="s">
        <v>1230</v>
      </c>
      <c r="I800" s="243">
        <v>7700</v>
      </c>
      <c r="J800" s="18"/>
      <c r="K800" s="8">
        <f>I800*J800</f>
        <v>0</v>
      </c>
      <c r="L800" s="100"/>
    </row>
    <row r="801" spans="1:15" x14ac:dyDescent="0.25">
      <c r="A801" s="213" t="s">
        <v>1294</v>
      </c>
      <c r="B801" s="183"/>
      <c r="C801" s="521" t="s">
        <v>1295</v>
      </c>
      <c r="D801" s="521" t="s">
        <v>1295</v>
      </c>
      <c r="E801" s="521" t="s">
        <v>1295</v>
      </c>
      <c r="F801" s="521" t="s">
        <v>1295</v>
      </c>
      <c r="G801" s="521" t="s">
        <v>1295</v>
      </c>
      <c r="H801" s="176"/>
      <c r="I801" s="243"/>
      <c r="J801" s="31"/>
      <c r="K801" s="185"/>
    </row>
    <row r="802" spans="1:15" x14ac:dyDescent="0.25">
      <c r="A802" s="182"/>
      <c r="B802" s="178" t="s">
        <v>1296</v>
      </c>
      <c r="C802" s="520" t="s">
        <v>1297</v>
      </c>
      <c r="D802" s="520" t="s">
        <v>1297</v>
      </c>
      <c r="E802" s="520" t="s">
        <v>1297</v>
      </c>
      <c r="F802" s="520" t="s">
        <v>1297</v>
      </c>
      <c r="G802" s="520" t="s">
        <v>1297</v>
      </c>
      <c r="H802" s="176"/>
      <c r="I802" s="243"/>
      <c r="J802" s="31"/>
      <c r="K802" s="185"/>
      <c r="M802" s="208"/>
    </row>
    <row r="803" spans="1:15" ht="39.6" customHeight="1" x14ac:dyDescent="0.25">
      <c r="A803" s="182"/>
      <c r="B803" s="178" t="s">
        <v>78</v>
      </c>
      <c r="C803" s="520" t="s">
        <v>1298</v>
      </c>
      <c r="D803" s="520" t="s">
        <v>1299</v>
      </c>
      <c r="E803" s="520" t="s">
        <v>1299</v>
      </c>
      <c r="F803" s="520" t="s">
        <v>1299</v>
      </c>
      <c r="G803" s="520" t="s">
        <v>1299</v>
      </c>
      <c r="H803" s="176" t="s">
        <v>480</v>
      </c>
      <c r="I803" s="243">
        <v>8858</v>
      </c>
      <c r="J803" s="18"/>
      <c r="K803" s="8">
        <f>I803*J803</f>
        <v>0</v>
      </c>
      <c r="L803" s="47"/>
      <c r="M803" s="208"/>
      <c r="O803" s="86"/>
    </row>
    <row r="804" spans="1:15" x14ac:dyDescent="0.25">
      <c r="A804" s="213" t="s">
        <v>1300</v>
      </c>
      <c r="B804" s="183"/>
      <c r="C804" s="521" t="s">
        <v>1301</v>
      </c>
      <c r="D804" s="521" t="s">
        <v>1301</v>
      </c>
      <c r="E804" s="521" t="s">
        <v>1301</v>
      </c>
      <c r="F804" s="521" t="s">
        <v>1301</v>
      </c>
      <c r="G804" s="521" t="s">
        <v>1301</v>
      </c>
      <c r="H804" s="176"/>
      <c r="I804" s="176"/>
      <c r="J804" s="31"/>
      <c r="K804" s="185"/>
    </row>
    <row r="805" spans="1:15" x14ac:dyDescent="0.25">
      <c r="A805" s="182"/>
      <c r="B805" s="178" t="s">
        <v>1302</v>
      </c>
      <c r="C805" s="520" t="s">
        <v>1303</v>
      </c>
      <c r="D805" s="520" t="s">
        <v>1303</v>
      </c>
      <c r="E805" s="520" t="s">
        <v>1303</v>
      </c>
      <c r="F805" s="520" t="s">
        <v>1303</v>
      </c>
      <c r="G805" s="520" t="s">
        <v>1303</v>
      </c>
      <c r="H805" s="176"/>
      <c r="I805" s="176"/>
      <c r="J805" s="31"/>
      <c r="K805" s="185"/>
    </row>
    <row r="806" spans="1:15" ht="52.95" customHeight="1" x14ac:dyDescent="0.25">
      <c r="A806" s="182"/>
      <c r="B806" s="178" t="s">
        <v>78</v>
      </c>
      <c r="C806" s="520" t="s">
        <v>1304</v>
      </c>
      <c r="D806" s="520" t="s">
        <v>1305</v>
      </c>
      <c r="E806" s="520" t="s">
        <v>1305</v>
      </c>
      <c r="F806" s="520" t="s">
        <v>1305</v>
      </c>
      <c r="G806" s="520" t="s">
        <v>1305</v>
      </c>
      <c r="H806" s="176" t="s">
        <v>480</v>
      </c>
      <c r="I806" s="243">
        <v>269920</v>
      </c>
      <c r="J806" s="18"/>
      <c r="K806" s="8">
        <f>I806*J806</f>
        <v>0</v>
      </c>
      <c r="M806" s="233"/>
      <c r="O806" s="86"/>
    </row>
    <row r="807" spans="1:15" x14ac:dyDescent="0.25">
      <c r="A807" s="44" t="s">
        <v>1306</v>
      </c>
      <c r="B807" s="48"/>
      <c r="C807" s="521" t="s">
        <v>1307</v>
      </c>
      <c r="D807" s="521"/>
      <c r="E807" s="521"/>
      <c r="F807" s="521"/>
      <c r="G807" s="521"/>
      <c r="H807" s="38"/>
      <c r="I807" s="243"/>
      <c r="J807" s="166"/>
      <c r="K807" s="194"/>
    </row>
    <row r="808" spans="1:15" ht="39.6" customHeight="1" x14ac:dyDescent="0.25">
      <c r="A808" s="46"/>
      <c r="B808" s="45" t="s">
        <v>1308</v>
      </c>
      <c r="C808" s="520" t="s">
        <v>1309</v>
      </c>
      <c r="D808" s="520"/>
      <c r="E808" s="520"/>
      <c r="F808" s="520"/>
      <c r="G808" s="520"/>
      <c r="H808" s="176" t="s">
        <v>480</v>
      </c>
      <c r="I808" s="243">
        <v>14000</v>
      </c>
      <c r="J808" s="18"/>
      <c r="K808" s="8">
        <f>I808*J808</f>
        <v>0</v>
      </c>
    </row>
    <row r="809" spans="1:15" ht="18" customHeight="1" x14ac:dyDescent="0.25">
      <c r="A809" s="213" t="s">
        <v>1310</v>
      </c>
      <c r="B809" s="183"/>
      <c r="C809" s="521" t="s">
        <v>1311</v>
      </c>
      <c r="D809" s="521" t="s">
        <v>1312</v>
      </c>
      <c r="E809" s="521" t="s">
        <v>1312</v>
      </c>
      <c r="F809" s="521" t="s">
        <v>1312</v>
      </c>
      <c r="G809" s="521" t="s">
        <v>1312</v>
      </c>
      <c r="H809" s="176"/>
      <c r="I809" s="243"/>
      <c r="J809" s="31"/>
      <c r="K809" s="185"/>
      <c r="L809" s="47"/>
      <c r="M809" s="233"/>
    </row>
    <row r="810" spans="1:15" ht="52.95" customHeight="1" x14ac:dyDescent="0.25">
      <c r="A810" s="182"/>
      <c r="B810" s="178" t="s">
        <v>1313</v>
      </c>
      <c r="C810" s="520" t="s">
        <v>1314</v>
      </c>
      <c r="D810" s="520" t="s">
        <v>1315</v>
      </c>
      <c r="E810" s="520" t="s">
        <v>1315</v>
      </c>
      <c r="F810" s="520" t="s">
        <v>1315</v>
      </c>
      <c r="G810" s="520" t="s">
        <v>1315</v>
      </c>
      <c r="H810" s="176" t="s">
        <v>372</v>
      </c>
      <c r="I810" s="243">
        <v>73</v>
      </c>
      <c r="J810" s="18"/>
      <c r="K810" s="8">
        <f>I810*J810</f>
        <v>0</v>
      </c>
      <c r="L810" s="47"/>
      <c r="M810" s="234"/>
      <c r="O810" s="86"/>
    </row>
    <row r="811" spans="1:15" x14ac:dyDescent="0.25">
      <c r="A811" s="44" t="s">
        <v>1316</v>
      </c>
      <c r="B811" s="48"/>
      <c r="C811" s="521" t="s">
        <v>1317</v>
      </c>
      <c r="D811" s="521"/>
      <c r="E811" s="521"/>
      <c r="F811" s="521"/>
      <c r="G811" s="521"/>
      <c r="H811" s="38"/>
      <c r="I811" s="243"/>
      <c r="J811" s="166"/>
      <c r="K811" s="194"/>
      <c r="L811" s="100"/>
      <c r="M811" s="205"/>
      <c r="O811" s="86"/>
    </row>
    <row r="812" spans="1:15" ht="13.8" x14ac:dyDescent="0.25">
      <c r="A812" s="46"/>
      <c r="B812" s="45" t="s">
        <v>1318</v>
      </c>
      <c r="C812" s="520" t="s">
        <v>1319</v>
      </c>
      <c r="D812" s="520"/>
      <c r="E812" s="520"/>
      <c r="F812" s="520"/>
      <c r="G812" s="520"/>
      <c r="H812" s="176" t="s">
        <v>480</v>
      </c>
      <c r="I812" s="243">
        <v>269920</v>
      </c>
      <c r="J812" s="18"/>
      <c r="K812" s="8">
        <f>I812*J812</f>
        <v>0</v>
      </c>
      <c r="O812" s="86"/>
    </row>
    <row r="813" spans="1:15" ht="13.8" x14ac:dyDescent="0.25">
      <c r="A813" s="46"/>
      <c r="B813" s="45" t="s">
        <v>1320</v>
      </c>
      <c r="C813" s="520" t="s">
        <v>1321</v>
      </c>
      <c r="D813" s="520"/>
      <c r="E813" s="520"/>
      <c r="F813" s="520"/>
      <c r="G813" s="520"/>
      <c r="H813" s="176" t="s">
        <v>480</v>
      </c>
      <c r="I813" s="243">
        <v>14000</v>
      </c>
      <c r="J813" s="18"/>
      <c r="K813" s="8">
        <f>I813*J813</f>
        <v>0</v>
      </c>
      <c r="O813" s="86"/>
    </row>
    <row r="814" spans="1:15" x14ac:dyDescent="0.25">
      <c r="A814" s="44" t="s">
        <v>1322</v>
      </c>
      <c r="B814" s="48"/>
      <c r="C814" s="521" t="s">
        <v>1323</v>
      </c>
      <c r="D814" s="521"/>
      <c r="E814" s="521"/>
      <c r="F814" s="521"/>
      <c r="G814" s="521"/>
      <c r="H814" s="38"/>
      <c r="I814" s="165"/>
      <c r="J814" s="166"/>
      <c r="K814" s="194"/>
      <c r="L814" s="100"/>
      <c r="O814" s="86"/>
    </row>
    <row r="815" spans="1:15" x14ac:dyDescent="0.25">
      <c r="A815" s="46"/>
      <c r="B815" s="45" t="s">
        <v>2764</v>
      </c>
      <c r="C815" s="520" t="s">
        <v>1324</v>
      </c>
      <c r="D815" s="520"/>
      <c r="E815" s="520"/>
      <c r="F815" s="520"/>
      <c r="G815" s="520"/>
      <c r="H815" s="176" t="s">
        <v>372</v>
      </c>
      <c r="I815" s="39"/>
      <c r="J815" s="18"/>
      <c r="K815" s="7" t="s">
        <v>1325</v>
      </c>
      <c r="M815" s="205"/>
      <c r="O815" s="86"/>
    </row>
    <row r="816" spans="1:15" x14ac:dyDescent="0.25">
      <c r="A816" s="46"/>
      <c r="B816" s="45" t="s">
        <v>2765</v>
      </c>
      <c r="C816" s="520" t="s">
        <v>1326</v>
      </c>
      <c r="D816" s="520"/>
      <c r="E816" s="520"/>
      <c r="F816" s="520"/>
      <c r="G816" s="520"/>
      <c r="H816" s="176" t="s">
        <v>372</v>
      </c>
      <c r="I816" s="39"/>
      <c r="J816" s="18"/>
      <c r="K816" s="7" t="s">
        <v>1325</v>
      </c>
      <c r="M816" s="205"/>
      <c r="O816" s="86"/>
    </row>
    <row r="817" spans="1:15" x14ac:dyDescent="0.25">
      <c r="A817" s="46"/>
      <c r="B817" s="45" t="s">
        <v>1327</v>
      </c>
      <c r="C817" s="520" t="s">
        <v>1328</v>
      </c>
      <c r="D817" s="520"/>
      <c r="E817" s="520"/>
      <c r="F817" s="520"/>
      <c r="G817" s="520"/>
      <c r="H817" s="176" t="s">
        <v>372</v>
      </c>
      <c r="I817" s="39"/>
      <c r="J817" s="18"/>
      <c r="K817" s="7" t="s">
        <v>1325</v>
      </c>
    </row>
    <row r="818" spans="1:15" x14ac:dyDescent="0.25">
      <c r="A818" s="46"/>
      <c r="B818" s="45" t="s">
        <v>1329</v>
      </c>
      <c r="C818" s="520" t="s">
        <v>1330</v>
      </c>
      <c r="D818" s="520"/>
      <c r="E818" s="520"/>
      <c r="F818" s="520"/>
      <c r="G818" s="520"/>
      <c r="H818" s="176" t="s">
        <v>372</v>
      </c>
      <c r="I818" s="39"/>
      <c r="J818" s="18"/>
      <c r="K818" s="7" t="s">
        <v>1325</v>
      </c>
    </row>
    <row r="819" spans="1:15" x14ac:dyDescent="0.25">
      <c r="A819" s="46"/>
      <c r="B819" s="45" t="s">
        <v>1331</v>
      </c>
      <c r="C819" s="520" t="s">
        <v>1332</v>
      </c>
      <c r="D819" s="520"/>
      <c r="E819" s="520"/>
      <c r="F819" s="520"/>
      <c r="G819" s="520"/>
      <c r="H819" s="176" t="s">
        <v>372</v>
      </c>
      <c r="I819" s="39"/>
      <c r="J819" s="18"/>
      <c r="K819" s="7" t="s">
        <v>1325</v>
      </c>
    </row>
    <row r="820" spans="1:15" ht="13.2" customHeight="1" x14ac:dyDescent="0.25">
      <c r="A820" s="46"/>
      <c r="B820" s="45" t="s">
        <v>1333</v>
      </c>
      <c r="C820" s="520" t="s">
        <v>1334</v>
      </c>
      <c r="D820" s="520"/>
      <c r="E820" s="520"/>
      <c r="F820" s="520"/>
      <c r="G820" s="520"/>
      <c r="H820" s="176" t="s">
        <v>372</v>
      </c>
      <c r="I820" s="39"/>
      <c r="J820" s="18"/>
      <c r="K820" s="7" t="s">
        <v>1325</v>
      </c>
    </row>
    <row r="821" spans="1:15" ht="15" customHeight="1" x14ac:dyDescent="0.25">
      <c r="A821" s="213" t="s">
        <v>1335</v>
      </c>
      <c r="B821" s="211"/>
      <c r="C821" s="521" t="s">
        <v>1336</v>
      </c>
      <c r="D821" s="521" t="s">
        <v>1336</v>
      </c>
      <c r="E821" s="521" t="s">
        <v>1336</v>
      </c>
      <c r="F821" s="521" t="s">
        <v>1336</v>
      </c>
      <c r="G821" s="521" t="s">
        <v>1336</v>
      </c>
      <c r="H821" s="176"/>
      <c r="I821" s="176"/>
      <c r="J821" s="31"/>
      <c r="K821" s="185"/>
    </row>
    <row r="822" spans="1:15" x14ac:dyDescent="0.25">
      <c r="A822" s="182"/>
      <c r="B822" s="178" t="s">
        <v>1337</v>
      </c>
      <c r="C822" s="520" t="s">
        <v>1338</v>
      </c>
      <c r="D822" s="520" t="s">
        <v>1338</v>
      </c>
      <c r="E822" s="520" t="s">
        <v>1338</v>
      </c>
      <c r="F822" s="520" t="s">
        <v>1338</v>
      </c>
      <c r="G822" s="520" t="s">
        <v>1338</v>
      </c>
      <c r="H822" s="176" t="s">
        <v>159</v>
      </c>
      <c r="I822" s="39">
        <v>400</v>
      </c>
      <c r="J822" s="18"/>
      <c r="K822" s="8">
        <f>I822*J822</f>
        <v>0</v>
      </c>
      <c r="L822" s="47"/>
    </row>
    <row r="823" spans="1:15" x14ac:dyDescent="0.25">
      <c r="A823" s="182"/>
      <c r="B823" s="178" t="s">
        <v>1337</v>
      </c>
      <c r="C823" s="520" t="s">
        <v>1339</v>
      </c>
      <c r="D823" s="520" t="s">
        <v>1338</v>
      </c>
      <c r="E823" s="520" t="s">
        <v>1338</v>
      </c>
      <c r="F823" s="520" t="s">
        <v>1338</v>
      </c>
      <c r="G823" s="520" t="s">
        <v>1338</v>
      </c>
      <c r="H823" s="176" t="s">
        <v>159</v>
      </c>
      <c r="I823" s="39">
        <v>100</v>
      </c>
      <c r="J823" s="18"/>
      <c r="K823" s="8">
        <f>I823*J823</f>
        <v>0</v>
      </c>
      <c r="L823" s="47"/>
    </row>
    <row r="824" spans="1:15" x14ac:dyDescent="0.25">
      <c r="A824" s="44" t="s">
        <v>1340</v>
      </c>
      <c r="B824" s="48"/>
      <c r="C824" s="521" t="s">
        <v>1341</v>
      </c>
      <c r="D824" s="521"/>
      <c r="E824" s="521"/>
      <c r="F824" s="521"/>
      <c r="G824" s="521"/>
      <c r="H824" s="38"/>
      <c r="I824" s="165"/>
      <c r="J824" s="166"/>
      <c r="K824" s="194"/>
    </row>
    <row r="825" spans="1:15" x14ac:dyDescent="0.25">
      <c r="A825" s="46"/>
      <c r="B825" s="45" t="s">
        <v>1342</v>
      </c>
      <c r="C825" s="520" t="s">
        <v>1343</v>
      </c>
      <c r="D825" s="527"/>
      <c r="E825" s="527"/>
      <c r="F825" s="527"/>
      <c r="G825" s="528"/>
      <c r="H825" s="176" t="s">
        <v>159</v>
      </c>
      <c r="I825" s="39">
        <v>6</v>
      </c>
      <c r="J825" s="18"/>
      <c r="K825" s="8">
        <f>I825*J825</f>
        <v>0</v>
      </c>
    </row>
    <row r="826" spans="1:15" x14ac:dyDescent="0.25">
      <c r="A826" s="44" t="s">
        <v>2768</v>
      </c>
      <c r="B826" s="45"/>
      <c r="C826" s="521" t="s">
        <v>1344</v>
      </c>
      <c r="D826" s="521"/>
      <c r="E826" s="521"/>
      <c r="F826" s="521"/>
      <c r="G826" s="521"/>
      <c r="H826" s="37" t="s">
        <v>52</v>
      </c>
      <c r="I826" s="39" t="s">
        <v>66</v>
      </c>
      <c r="J826" s="40" t="s">
        <v>67</v>
      </c>
      <c r="K826" s="8">
        <v>100000</v>
      </c>
    </row>
    <row r="827" spans="1:15" s="227" customFormat="1" ht="105.6" customHeight="1" x14ac:dyDescent="0.25">
      <c r="A827" s="247" t="s">
        <v>1345</v>
      </c>
      <c r="B827" s="183"/>
      <c r="C827" s="521" t="s">
        <v>1346</v>
      </c>
      <c r="D827" s="521" t="s">
        <v>1347</v>
      </c>
      <c r="E827" s="521" t="s">
        <v>1347</v>
      </c>
      <c r="F827" s="521" t="s">
        <v>1347</v>
      </c>
      <c r="G827" s="521" t="s">
        <v>1347</v>
      </c>
      <c r="H827" s="193" t="s">
        <v>44</v>
      </c>
      <c r="I827" s="165">
        <v>290</v>
      </c>
      <c r="J827" s="19"/>
      <c r="K827" s="194">
        <f>I827*J827</f>
        <v>0</v>
      </c>
      <c r="L827" s="47"/>
      <c r="M827" s="235"/>
      <c r="O827" s="236"/>
    </row>
    <row r="828" spans="1:15" x14ac:dyDescent="0.25">
      <c r="A828" s="46"/>
      <c r="B828" s="45"/>
      <c r="C828" s="520"/>
      <c r="D828" s="520"/>
      <c r="E828" s="520"/>
      <c r="F828" s="520"/>
      <c r="G828" s="520"/>
      <c r="H828" s="38"/>
      <c r="I828" s="165"/>
      <c r="J828" s="166"/>
      <c r="K828" s="194"/>
    </row>
    <row r="829" spans="1:15" x14ac:dyDescent="0.25">
      <c r="A829" s="46"/>
      <c r="B829" s="45"/>
      <c r="C829" s="520"/>
      <c r="D829" s="520"/>
      <c r="E829" s="520"/>
      <c r="F829" s="520"/>
      <c r="G829" s="520"/>
      <c r="H829" s="38"/>
      <c r="I829" s="165"/>
      <c r="J829" s="166"/>
      <c r="K829" s="194"/>
    </row>
    <row r="830" spans="1:15" x14ac:dyDescent="0.25">
      <c r="A830" s="522" t="s">
        <v>1348</v>
      </c>
      <c r="B830" s="522"/>
      <c r="C830" s="522" t="s">
        <v>117</v>
      </c>
      <c r="D830" s="522"/>
      <c r="E830" s="522"/>
      <c r="F830" s="522"/>
      <c r="G830" s="522"/>
      <c r="H830" s="116"/>
      <c r="I830" s="116"/>
      <c r="J830" s="116"/>
      <c r="K830" s="42">
        <f>SUM(K789:K829)</f>
        <v>100000</v>
      </c>
    </row>
    <row r="831" spans="1:15" x14ac:dyDescent="0.25">
      <c r="A831" s="523" t="s">
        <v>1349</v>
      </c>
      <c r="B831" s="523"/>
      <c r="C831" s="523"/>
      <c r="D831" s="523"/>
      <c r="E831" s="523"/>
      <c r="F831" s="523"/>
      <c r="G831" s="523"/>
      <c r="H831" s="523"/>
      <c r="I831" s="523"/>
      <c r="J831" s="523"/>
      <c r="K831" s="524"/>
    </row>
    <row r="832" spans="1:15" x14ac:dyDescent="0.25">
      <c r="A832" s="525"/>
      <c r="B832" s="525"/>
      <c r="C832" s="525"/>
      <c r="D832" s="525"/>
      <c r="E832" s="525"/>
      <c r="F832" s="525"/>
      <c r="G832" s="525"/>
      <c r="H832" s="525"/>
      <c r="I832" s="525"/>
      <c r="J832" s="525"/>
      <c r="K832" s="526"/>
    </row>
    <row r="833" spans="1:13" x14ac:dyDescent="0.25">
      <c r="A833" s="187"/>
      <c r="B833" s="169"/>
      <c r="C833" s="533"/>
      <c r="D833" s="533"/>
      <c r="E833" s="533"/>
      <c r="F833" s="533"/>
      <c r="G833" s="533"/>
      <c r="H833" s="158"/>
      <c r="I833" s="158"/>
      <c r="J833" s="158"/>
      <c r="K833" s="159"/>
    </row>
    <row r="834" spans="1:13" x14ac:dyDescent="0.25">
      <c r="A834" s="213" t="s">
        <v>1350</v>
      </c>
      <c r="B834" s="183"/>
      <c r="C834" s="521" t="s">
        <v>1351</v>
      </c>
      <c r="D834" s="521"/>
      <c r="E834" s="521"/>
      <c r="F834" s="521"/>
      <c r="G834" s="521"/>
      <c r="H834" s="176"/>
      <c r="I834" s="176"/>
      <c r="J834" s="23"/>
      <c r="K834" s="24"/>
    </row>
    <row r="835" spans="1:13" ht="26.4" customHeight="1" x14ac:dyDescent="0.25">
      <c r="A835" s="182"/>
      <c r="B835" s="178" t="s">
        <v>1352</v>
      </c>
      <c r="C835" s="520" t="s">
        <v>1353</v>
      </c>
      <c r="D835" s="520" t="s">
        <v>1353</v>
      </c>
      <c r="E835" s="520" t="s">
        <v>1353</v>
      </c>
      <c r="F835" s="520" t="s">
        <v>1353</v>
      </c>
      <c r="G835" s="520" t="s">
        <v>1353</v>
      </c>
      <c r="H835" s="176" t="s">
        <v>36</v>
      </c>
      <c r="I835" s="243">
        <v>300</v>
      </c>
      <c r="J835" s="18"/>
      <c r="K835" s="8">
        <f>I835*J835</f>
        <v>0</v>
      </c>
      <c r="L835" s="47"/>
    </row>
    <row r="836" spans="1:13" ht="26.4" customHeight="1" x14ac:dyDescent="0.25">
      <c r="A836" s="182"/>
      <c r="B836" s="178" t="s">
        <v>1354</v>
      </c>
      <c r="C836" s="520" t="s">
        <v>1355</v>
      </c>
      <c r="D836" s="520" t="s">
        <v>1355</v>
      </c>
      <c r="E836" s="520" t="s">
        <v>1355</v>
      </c>
      <c r="F836" s="520" t="s">
        <v>1355</v>
      </c>
      <c r="G836" s="520" t="s">
        <v>1355</v>
      </c>
      <c r="H836" s="176" t="s">
        <v>36</v>
      </c>
      <c r="I836" s="243">
        <v>200</v>
      </c>
      <c r="J836" s="18"/>
      <c r="K836" s="8">
        <f>I836*J836</f>
        <v>0</v>
      </c>
      <c r="L836" s="47"/>
    </row>
    <row r="837" spans="1:13" x14ac:dyDescent="0.25">
      <c r="A837" s="213" t="s">
        <v>1356</v>
      </c>
      <c r="B837" s="183"/>
      <c r="C837" s="521" t="s">
        <v>1357</v>
      </c>
      <c r="D837" s="521" t="s">
        <v>1357</v>
      </c>
      <c r="E837" s="521" t="s">
        <v>1357</v>
      </c>
      <c r="F837" s="521" t="s">
        <v>1357</v>
      </c>
      <c r="G837" s="521" t="s">
        <v>1357</v>
      </c>
      <c r="H837" s="176"/>
      <c r="I837" s="243"/>
      <c r="J837" s="23"/>
      <c r="K837" s="24"/>
      <c r="L837" s="47"/>
    </row>
    <row r="838" spans="1:13" ht="13.8" x14ac:dyDescent="0.25">
      <c r="A838" s="182"/>
      <c r="B838" s="178" t="s">
        <v>1358</v>
      </c>
      <c r="C838" s="520" t="s">
        <v>1359</v>
      </c>
      <c r="D838" s="520" t="s">
        <v>1359</v>
      </c>
      <c r="E838" s="520" t="s">
        <v>1359</v>
      </c>
      <c r="F838" s="520" t="s">
        <v>1359</v>
      </c>
      <c r="G838" s="520" t="s">
        <v>1359</v>
      </c>
      <c r="H838" s="176" t="s">
        <v>480</v>
      </c>
      <c r="I838" s="243">
        <v>4400</v>
      </c>
      <c r="J838" s="18"/>
      <c r="K838" s="8">
        <f>I838*J838</f>
        <v>0</v>
      </c>
      <c r="L838" s="47"/>
      <c r="M838" s="47"/>
    </row>
    <row r="839" spans="1:13" x14ac:dyDescent="0.25">
      <c r="A839" s="213" t="s">
        <v>1360</v>
      </c>
      <c r="B839" s="183"/>
      <c r="C839" s="521" t="s">
        <v>1361</v>
      </c>
      <c r="D839" s="521" t="s">
        <v>1361</v>
      </c>
      <c r="E839" s="521" t="s">
        <v>1361</v>
      </c>
      <c r="F839" s="521" t="s">
        <v>1361</v>
      </c>
      <c r="G839" s="521" t="s">
        <v>1361</v>
      </c>
      <c r="H839" s="163"/>
      <c r="I839" s="243"/>
      <c r="J839" s="23"/>
      <c r="K839" s="24"/>
      <c r="L839" s="47"/>
    </row>
    <row r="840" spans="1:13" ht="13.8" x14ac:dyDescent="0.25">
      <c r="A840" s="182"/>
      <c r="B840" s="178" t="s">
        <v>1362</v>
      </c>
      <c r="C840" s="520" t="s">
        <v>1363</v>
      </c>
      <c r="D840" s="520" t="s">
        <v>1363</v>
      </c>
      <c r="E840" s="520" t="s">
        <v>1363</v>
      </c>
      <c r="F840" s="520" t="s">
        <v>1363</v>
      </c>
      <c r="G840" s="520" t="s">
        <v>1363</v>
      </c>
      <c r="H840" s="176" t="s">
        <v>36</v>
      </c>
      <c r="I840" s="243">
        <v>300</v>
      </c>
      <c r="J840" s="18"/>
      <c r="K840" s="8">
        <f>I840*J840</f>
        <v>0</v>
      </c>
      <c r="L840" s="47"/>
    </row>
    <row r="841" spans="1:13" ht="26.4" customHeight="1" x14ac:dyDescent="0.25">
      <c r="A841" s="182"/>
      <c r="B841" s="178" t="s">
        <v>1364</v>
      </c>
      <c r="C841" s="520" t="s">
        <v>1365</v>
      </c>
      <c r="D841" s="520" t="s">
        <v>1365</v>
      </c>
      <c r="E841" s="520" t="s">
        <v>1365</v>
      </c>
      <c r="F841" s="520" t="s">
        <v>1365</v>
      </c>
      <c r="G841" s="520" t="s">
        <v>1365</v>
      </c>
      <c r="H841" s="176" t="s">
        <v>36</v>
      </c>
      <c r="I841" s="243">
        <v>150</v>
      </c>
      <c r="J841" s="18"/>
      <c r="K841" s="8">
        <f>I841*J841</f>
        <v>0</v>
      </c>
      <c r="L841" s="47"/>
    </row>
    <row r="842" spans="1:13" x14ac:dyDescent="0.25">
      <c r="A842" s="213" t="s">
        <v>1366</v>
      </c>
      <c r="B842" s="183"/>
      <c r="C842" s="521" t="s">
        <v>1367</v>
      </c>
      <c r="D842" s="521" t="s">
        <v>1367</v>
      </c>
      <c r="E842" s="521" t="s">
        <v>1367</v>
      </c>
      <c r="F842" s="521" t="s">
        <v>1367</v>
      </c>
      <c r="G842" s="521" t="s">
        <v>1367</v>
      </c>
      <c r="H842" s="37"/>
      <c r="I842" s="176"/>
      <c r="J842" s="23"/>
      <c r="K842" s="24"/>
    </row>
    <row r="843" spans="1:13" x14ac:dyDescent="0.25">
      <c r="A843" s="182"/>
      <c r="B843" s="178" t="s">
        <v>1368</v>
      </c>
      <c r="C843" s="520" t="s">
        <v>1255</v>
      </c>
      <c r="D843" s="520" t="s">
        <v>1255</v>
      </c>
      <c r="E843" s="520" t="s">
        <v>1255</v>
      </c>
      <c r="F843" s="520" t="s">
        <v>1255</v>
      </c>
      <c r="G843" s="520" t="s">
        <v>1255</v>
      </c>
      <c r="H843" s="176" t="s">
        <v>113</v>
      </c>
      <c r="I843" s="176" t="s">
        <v>114</v>
      </c>
      <c r="J843" s="176" t="s">
        <v>115</v>
      </c>
      <c r="K843" s="8">
        <v>50000</v>
      </c>
    </row>
    <row r="844" spans="1:13" x14ac:dyDescent="0.25">
      <c r="A844" s="182"/>
      <c r="B844" s="178" t="s">
        <v>1369</v>
      </c>
      <c r="C844" s="520" t="s">
        <v>1257</v>
      </c>
      <c r="D844" s="520" t="s">
        <v>1257</v>
      </c>
      <c r="E844" s="520" t="s">
        <v>1257</v>
      </c>
      <c r="F844" s="520" t="s">
        <v>1257</v>
      </c>
      <c r="G844" s="520" t="s">
        <v>1257</v>
      </c>
      <c r="H844" s="37" t="s">
        <v>55</v>
      </c>
      <c r="I844" s="243">
        <f>K843</f>
        <v>50000</v>
      </c>
      <c r="J844" s="30"/>
      <c r="K844" s="8">
        <f>I844*J844</f>
        <v>0</v>
      </c>
    </row>
    <row r="845" spans="1:13" x14ac:dyDescent="0.25">
      <c r="A845" s="46"/>
      <c r="B845" s="45"/>
      <c r="C845" s="520"/>
      <c r="D845" s="520"/>
      <c r="E845" s="520"/>
      <c r="F845" s="520"/>
      <c r="G845" s="520"/>
      <c r="H845" s="38"/>
      <c r="I845" s="243"/>
      <c r="J845" s="166"/>
      <c r="K845" s="194"/>
    </row>
    <row r="846" spans="1:13" x14ac:dyDescent="0.25">
      <c r="A846" s="46"/>
      <c r="B846" s="45"/>
      <c r="C846" s="520"/>
      <c r="D846" s="520"/>
      <c r="E846" s="520"/>
      <c r="F846" s="520"/>
      <c r="G846" s="520"/>
      <c r="H846" s="38"/>
      <c r="I846" s="165"/>
      <c r="J846" s="166"/>
      <c r="K846" s="194"/>
    </row>
    <row r="847" spans="1:13" x14ac:dyDescent="0.25">
      <c r="A847" s="522" t="s">
        <v>1370</v>
      </c>
      <c r="B847" s="522"/>
      <c r="C847" s="522" t="s">
        <v>117</v>
      </c>
      <c r="D847" s="522"/>
      <c r="E847" s="522"/>
      <c r="F847" s="522"/>
      <c r="G847" s="522"/>
      <c r="H847" s="116"/>
      <c r="I847" s="116"/>
      <c r="J847" s="116"/>
      <c r="K847" s="42">
        <f>SUM(K834:K846)</f>
        <v>50000</v>
      </c>
    </row>
    <row r="848" spans="1:13" ht="26.4" customHeight="1" x14ac:dyDescent="0.25">
      <c r="A848" s="523" t="s">
        <v>1371</v>
      </c>
      <c r="B848" s="523"/>
      <c r="C848" s="523"/>
      <c r="D848" s="523"/>
      <c r="E848" s="523"/>
      <c r="F848" s="523"/>
      <c r="G848" s="523"/>
      <c r="H848" s="523"/>
      <c r="I848" s="523"/>
      <c r="J848" s="523"/>
      <c r="K848" s="523"/>
    </row>
    <row r="849" spans="1:15" x14ac:dyDescent="0.25">
      <c r="A849" s="523"/>
      <c r="B849" s="523"/>
      <c r="C849" s="523"/>
      <c r="D849" s="523"/>
      <c r="E849" s="523"/>
      <c r="F849" s="523"/>
      <c r="G849" s="523"/>
      <c r="H849" s="523"/>
      <c r="I849" s="523"/>
      <c r="J849" s="523"/>
      <c r="K849" s="523"/>
    </row>
    <row r="850" spans="1:15" x14ac:dyDescent="0.25">
      <c r="A850" s="187"/>
      <c r="B850" s="169"/>
      <c r="C850" s="533"/>
      <c r="D850" s="533"/>
      <c r="E850" s="533"/>
      <c r="F850" s="533"/>
      <c r="G850" s="533"/>
      <c r="H850" s="158"/>
      <c r="I850" s="170"/>
      <c r="J850" s="171"/>
      <c r="K850" s="172"/>
    </row>
    <row r="851" spans="1:15" ht="13.2" customHeight="1" x14ac:dyDescent="0.25">
      <c r="A851" s="213" t="s">
        <v>1372</v>
      </c>
      <c r="B851" s="183"/>
      <c r="C851" s="521" t="s">
        <v>1373</v>
      </c>
      <c r="D851" s="521" t="s">
        <v>1373</v>
      </c>
      <c r="E851" s="521" t="s">
        <v>1373</v>
      </c>
      <c r="F851" s="521" t="s">
        <v>1373</v>
      </c>
      <c r="G851" s="521" t="s">
        <v>1373</v>
      </c>
      <c r="H851" s="176"/>
      <c r="I851" s="176"/>
      <c r="J851" s="24"/>
      <c r="K851" s="24"/>
    </row>
    <row r="852" spans="1:15" x14ac:dyDescent="0.25">
      <c r="A852" s="182"/>
      <c r="B852" s="178" t="s">
        <v>1374</v>
      </c>
      <c r="C852" s="520" t="s">
        <v>1375</v>
      </c>
      <c r="D852" s="520" t="s">
        <v>1375</v>
      </c>
      <c r="E852" s="520" t="s">
        <v>1375</v>
      </c>
      <c r="F852" s="520" t="s">
        <v>1375</v>
      </c>
      <c r="G852" s="520" t="s">
        <v>1375</v>
      </c>
      <c r="H852" s="176"/>
      <c r="I852" s="176"/>
      <c r="J852" s="23"/>
      <c r="K852" s="24"/>
    </row>
    <row r="853" spans="1:15" x14ac:dyDescent="0.25">
      <c r="A853" s="182"/>
      <c r="B853" s="178" t="s">
        <v>78</v>
      </c>
      <c r="C853" s="520" t="s">
        <v>1376</v>
      </c>
      <c r="D853" s="520" t="s">
        <v>1377</v>
      </c>
      <c r="E853" s="520" t="s">
        <v>1377</v>
      </c>
      <c r="F853" s="520" t="s">
        <v>1377</v>
      </c>
      <c r="G853" s="520" t="s">
        <v>1377</v>
      </c>
      <c r="H853" s="176" t="s">
        <v>44</v>
      </c>
      <c r="I853" s="243">
        <v>5100</v>
      </c>
      <c r="J853" s="18"/>
      <c r="K853" s="8">
        <f>I853*J853</f>
        <v>0</v>
      </c>
      <c r="L853" s="47"/>
      <c r="M853" s="47"/>
      <c r="O853" s="202"/>
    </row>
    <row r="854" spans="1:15" ht="38.25" customHeight="1" x14ac:dyDescent="0.25">
      <c r="A854" s="182"/>
      <c r="B854" s="178" t="s">
        <v>81</v>
      </c>
      <c r="C854" s="520" t="s">
        <v>1378</v>
      </c>
      <c r="D854" s="520" t="s">
        <v>1379</v>
      </c>
      <c r="E854" s="520" t="s">
        <v>1379</v>
      </c>
      <c r="F854" s="520" t="s">
        <v>1379</v>
      </c>
      <c r="G854" s="520" t="s">
        <v>1379</v>
      </c>
      <c r="H854" s="176" t="s">
        <v>44</v>
      </c>
      <c r="I854" s="243">
        <v>800</v>
      </c>
      <c r="J854" s="18"/>
      <c r="K854" s="8">
        <f>I854*J854</f>
        <v>0</v>
      </c>
      <c r="L854" s="47"/>
      <c r="M854" s="47"/>
    </row>
    <row r="855" spans="1:15" ht="27.75" customHeight="1" x14ac:dyDescent="0.25">
      <c r="A855" s="182"/>
      <c r="B855" s="178" t="s">
        <v>85</v>
      </c>
      <c r="C855" s="520" t="s">
        <v>1380</v>
      </c>
      <c r="D855" s="520" t="s">
        <v>1379</v>
      </c>
      <c r="E855" s="520" t="s">
        <v>1379</v>
      </c>
      <c r="F855" s="520" t="s">
        <v>1379</v>
      </c>
      <c r="G855" s="520" t="s">
        <v>1379</v>
      </c>
      <c r="H855" s="176" t="s">
        <v>44</v>
      </c>
      <c r="I855" s="243">
        <v>500</v>
      </c>
      <c r="J855" s="18"/>
      <c r="K855" s="8">
        <f>I855*J855</f>
        <v>0</v>
      </c>
      <c r="L855" s="47"/>
      <c r="M855" s="47"/>
    </row>
    <row r="856" spans="1:15" x14ac:dyDescent="0.25">
      <c r="A856" s="182"/>
      <c r="B856" s="178" t="s">
        <v>1381</v>
      </c>
      <c r="C856" s="520" t="s">
        <v>1382</v>
      </c>
      <c r="D856" s="520" t="s">
        <v>1382</v>
      </c>
      <c r="E856" s="520" t="s">
        <v>1382</v>
      </c>
      <c r="F856" s="520" t="s">
        <v>1382</v>
      </c>
      <c r="G856" s="520" t="s">
        <v>1382</v>
      </c>
      <c r="H856" s="176"/>
      <c r="I856" s="243"/>
      <c r="J856" s="23"/>
      <c r="K856" s="24"/>
    </row>
    <row r="857" spans="1:15" x14ac:dyDescent="0.25">
      <c r="A857" s="182"/>
      <c r="B857" s="178" t="s">
        <v>78</v>
      </c>
      <c r="C857" s="520" t="s">
        <v>1383</v>
      </c>
      <c r="D857" s="520" t="s">
        <v>1383</v>
      </c>
      <c r="E857" s="520" t="s">
        <v>1383</v>
      </c>
      <c r="F857" s="520" t="s">
        <v>1383</v>
      </c>
      <c r="G857" s="520" t="s">
        <v>1383</v>
      </c>
      <c r="H857" s="176" t="s">
        <v>159</v>
      </c>
      <c r="I857" s="243">
        <v>30</v>
      </c>
      <c r="J857" s="18"/>
      <c r="K857" s="8">
        <f>I857*J857</f>
        <v>0</v>
      </c>
      <c r="L857" s="47"/>
    </row>
    <row r="858" spans="1:15" x14ac:dyDescent="0.25">
      <c r="A858" s="182"/>
      <c r="B858" s="178" t="s">
        <v>81</v>
      </c>
      <c r="C858" s="520" t="s">
        <v>1384</v>
      </c>
      <c r="D858" s="520" t="s">
        <v>1384</v>
      </c>
      <c r="E858" s="520" t="s">
        <v>1384</v>
      </c>
      <c r="F858" s="520" t="s">
        <v>1384</v>
      </c>
      <c r="G858" s="520" t="s">
        <v>1384</v>
      </c>
      <c r="H858" s="176" t="s">
        <v>159</v>
      </c>
      <c r="I858" s="243">
        <v>60</v>
      </c>
      <c r="J858" s="18"/>
      <c r="K858" s="8">
        <f>I858*J858</f>
        <v>0</v>
      </c>
      <c r="L858" s="47"/>
    </row>
    <row r="859" spans="1:15" ht="26.4" customHeight="1" x14ac:dyDescent="0.25">
      <c r="A859" s="182"/>
      <c r="B859" s="178" t="s">
        <v>85</v>
      </c>
      <c r="C859" s="520" t="s">
        <v>1385</v>
      </c>
      <c r="D859" s="520" t="s">
        <v>1386</v>
      </c>
      <c r="E859" s="520" t="s">
        <v>1386</v>
      </c>
      <c r="F859" s="520" t="s">
        <v>1386</v>
      </c>
      <c r="G859" s="520" t="s">
        <v>1386</v>
      </c>
      <c r="H859" s="176" t="s">
        <v>159</v>
      </c>
      <c r="I859" s="243">
        <v>15</v>
      </c>
      <c r="J859" s="18"/>
      <c r="K859" s="8">
        <f>I859*J859</f>
        <v>0</v>
      </c>
      <c r="L859" s="47"/>
      <c r="M859" s="47"/>
      <c r="O859" s="202"/>
    </row>
    <row r="860" spans="1:15" ht="26.4" customHeight="1" x14ac:dyDescent="0.25">
      <c r="A860" s="182"/>
      <c r="B860" s="178" t="s">
        <v>95</v>
      </c>
      <c r="C860" s="520" t="s">
        <v>1387</v>
      </c>
      <c r="D860" s="520" t="s">
        <v>1388</v>
      </c>
      <c r="E860" s="520" t="s">
        <v>1388</v>
      </c>
      <c r="F860" s="520" t="s">
        <v>1388</v>
      </c>
      <c r="G860" s="520" t="s">
        <v>1388</v>
      </c>
      <c r="H860" s="176" t="s">
        <v>159</v>
      </c>
      <c r="I860" s="243">
        <v>4</v>
      </c>
      <c r="J860" s="18"/>
      <c r="K860" s="8">
        <f>I860*J860</f>
        <v>0</v>
      </c>
      <c r="L860" s="47"/>
      <c r="M860" s="237"/>
      <c r="O860" s="202"/>
    </row>
    <row r="861" spans="1:15" ht="27" customHeight="1" x14ac:dyDescent="0.25">
      <c r="A861" s="182"/>
      <c r="B861" s="178" t="s">
        <v>1073</v>
      </c>
      <c r="C861" s="520" t="s">
        <v>1389</v>
      </c>
      <c r="D861" s="520" t="s">
        <v>1388</v>
      </c>
      <c r="E861" s="520" t="s">
        <v>1388</v>
      </c>
      <c r="F861" s="520" t="s">
        <v>1388</v>
      </c>
      <c r="G861" s="520" t="s">
        <v>1388</v>
      </c>
      <c r="H861" s="176" t="s">
        <v>159</v>
      </c>
      <c r="I861" s="243">
        <v>50</v>
      </c>
      <c r="J861" s="18"/>
      <c r="K861" s="8">
        <f>I861*J861</f>
        <v>0</v>
      </c>
      <c r="L861" s="47"/>
    </row>
    <row r="862" spans="1:15" x14ac:dyDescent="0.25">
      <c r="A862" s="213" t="s">
        <v>1390</v>
      </c>
      <c r="B862" s="183"/>
      <c r="C862" s="521" t="s">
        <v>1391</v>
      </c>
      <c r="D862" s="521" t="s">
        <v>1391</v>
      </c>
      <c r="E862" s="521" t="s">
        <v>1391</v>
      </c>
      <c r="F862" s="521" t="s">
        <v>1391</v>
      </c>
      <c r="G862" s="521" t="s">
        <v>1391</v>
      </c>
      <c r="H862" s="176"/>
      <c r="I862" s="243"/>
      <c r="J862" s="23"/>
      <c r="K862" s="24"/>
    </row>
    <row r="863" spans="1:15" ht="26.4" customHeight="1" x14ac:dyDescent="0.25">
      <c r="A863" s="182"/>
      <c r="B863" s="178" t="s">
        <v>1392</v>
      </c>
      <c r="C863" s="520" t="s">
        <v>1393</v>
      </c>
      <c r="D863" s="520" t="s">
        <v>1393</v>
      </c>
      <c r="E863" s="520" t="s">
        <v>1393</v>
      </c>
      <c r="F863" s="520" t="s">
        <v>1393</v>
      </c>
      <c r="G863" s="520" t="s">
        <v>1393</v>
      </c>
      <c r="H863" s="176"/>
      <c r="I863" s="243"/>
      <c r="J863" s="23"/>
      <c r="K863" s="24"/>
    </row>
    <row r="864" spans="1:15" ht="13.2" customHeight="1" x14ac:dyDescent="0.25">
      <c r="A864" s="182"/>
      <c r="B864" s="178" t="s">
        <v>81</v>
      </c>
      <c r="C864" s="520" t="s">
        <v>1394</v>
      </c>
      <c r="D864" s="520" t="s">
        <v>1395</v>
      </c>
      <c r="E864" s="520" t="s">
        <v>1395</v>
      </c>
      <c r="F864" s="520" t="s">
        <v>1395</v>
      </c>
      <c r="G864" s="520" t="s">
        <v>1395</v>
      </c>
      <c r="H864" s="176" t="s">
        <v>159</v>
      </c>
      <c r="I864" s="243">
        <v>2</v>
      </c>
      <c r="J864" s="18"/>
      <c r="K864" s="8">
        <f>I864*J864</f>
        <v>0</v>
      </c>
      <c r="L864" s="47"/>
      <c r="M864" s="47"/>
    </row>
    <row r="865" spans="1:16" x14ac:dyDescent="0.25">
      <c r="A865" s="213" t="s">
        <v>1396</v>
      </c>
      <c r="B865" s="183"/>
      <c r="C865" s="521" t="s">
        <v>1397</v>
      </c>
      <c r="D865" s="521" t="s">
        <v>1397</v>
      </c>
      <c r="E865" s="521" t="s">
        <v>1397</v>
      </c>
      <c r="F865" s="521" t="s">
        <v>1397</v>
      </c>
      <c r="G865" s="521" t="s">
        <v>1397</v>
      </c>
      <c r="H865" s="176"/>
      <c r="I865" s="243"/>
      <c r="J865" s="23"/>
      <c r="K865" s="24"/>
    </row>
    <row r="866" spans="1:16" ht="27" customHeight="1" x14ac:dyDescent="0.25">
      <c r="A866" s="182"/>
      <c r="B866" s="178" t="s">
        <v>1398</v>
      </c>
      <c r="C866" s="520" t="s">
        <v>1399</v>
      </c>
      <c r="D866" s="520" t="s">
        <v>1399</v>
      </c>
      <c r="E866" s="520" t="s">
        <v>1399</v>
      </c>
      <c r="F866" s="520" t="s">
        <v>1399</v>
      </c>
      <c r="G866" s="520" t="s">
        <v>1399</v>
      </c>
      <c r="H866" s="176" t="s">
        <v>44</v>
      </c>
      <c r="I866" s="243">
        <v>500</v>
      </c>
      <c r="J866" s="18"/>
      <c r="K866" s="8">
        <f>I866*J866</f>
        <v>0</v>
      </c>
      <c r="L866" s="47"/>
      <c r="M866" s="47"/>
    </row>
    <row r="867" spans="1:16" x14ac:dyDescent="0.25">
      <c r="A867" s="213" t="s">
        <v>1400</v>
      </c>
      <c r="B867" s="183"/>
      <c r="C867" s="521" t="s">
        <v>1401</v>
      </c>
      <c r="D867" s="521" t="s">
        <v>1401</v>
      </c>
      <c r="E867" s="521" t="s">
        <v>1401</v>
      </c>
      <c r="F867" s="521" t="s">
        <v>1401</v>
      </c>
      <c r="G867" s="521" t="s">
        <v>1401</v>
      </c>
      <c r="H867" s="176"/>
      <c r="I867" s="243"/>
      <c r="J867" s="23"/>
      <c r="K867" s="24"/>
    </row>
    <row r="868" spans="1:16" x14ac:dyDescent="0.25">
      <c r="A868" s="182"/>
      <c r="B868" s="178" t="s">
        <v>1402</v>
      </c>
      <c r="C868" s="520" t="s">
        <v>1403</v>
      </c>
      <c r="D868" s="520" t="s">
        <v>1403</v>
      </c>
      <c r="E868" s="520" t="s">
        <v>1403</v>
      </c>
      <c r="F868" s="520" t="s">
        <v>1403</v>
      </c>
      <c r="G868" s="520" t="s">
        <v>1403</v>
      </c>
      <c r="H868" s="176" t="s">
        <v>159</v>
      </c>
      <c r="I868" s="243">
        <v>180</v>
      </c>
      <c r="J868" s="18"/>
      <c r="K868" s="8">
        <f>I868*J868</f>
        <v>0</v>
      </c>
      <c r="L868" s="47"/>
      <c r="M868" s="47"/>
    </row>
    <row r="869" spans="1:16" ht="25.5" customHeight="1" x14ac:dyDescent="0.25">
      <c r="A869" s="182"/>
      <c r="B869" s="178" t="s">
        <v>1404</v>
      </c>
      <c r="C869" s="520" t="s">
        <v>1405</v>
      </c>
      <c r="D869" s="520" t="s">
        <v>1405</v>
      </c>
      <c r="E869" s="520" t="s">
        <v>1405</v>
      </c>
      <c r="F869" s="520" t="s">
        <v>1405</v>
      </c>
      <c r="G869" s="520" t="s">
        <v>1405</v>
      </c>
      <c r="H869" s="176" t="s">
        <v>159</v>
      </c>
      <c r="I869" s="243">
        <v>50</v>
      </c>
      <c r="J869" s="18"/>
      <c r="K869" s="8">
        <f>I869*J869</f>
        <v>0</v>
      </c>
      <c r="L869" s="47"/>
      <c r="M869" s="47"/>
    </row>
    <row r="870" spans="1:16" x14ac:dyDescent="0.25">
      <c r="A870" s="213" t="s">
        <v>1406</v>
      </c>
      <c r="B870" s="183"/>
      <c r="C870" s="521" t="s">
        <v>1407</v>
      </c>
      <c r="D870" s="521" t="s">
        <v>1407</v>
      </c>
      <c r="E870" s="521" t="s">
        <v>1407</v>
      </c>
      <c r="F870" s="521" t="s">
        <v>1407</v>
      </c>
      <c r="G870" s="521" t="s">
        <v>1407</v>
      </c>
      <c r="H870" s="176"/>
      <c r="I870" s="243"/>
      <c r="J870" s="23"/>
      <c r="K870" s="24"/>
    </row>
    <row r="871" spans="1:16" x14ac:dyDescent="0.25">
      <c r="A871" s="182"/>
      <c r="B871" s="178" t="s">
        <v>1408</v>
      </c>
      <c r="C871" s="520" t="s">
        <v>1409</v>
      </c>
      <c r="D871" s="520" t="s">
        <v>1409</v>
      </c>
      <c r="E871" s="520" t="s">
        <v>1409</v>
      </c>
      <c r="F871" s="520" t="s">
        <v>1409</v>
      </c>
      <c r="G871" s="520" t="s">
        <v>1409</v>
      </c>
      <c r="H871" s="176" t="s">
        <v>159</v>
      </c>
      <c r="I871" s="243">
        <v>790</v>
      </c>
      <c r="J871" s="18"/>
      <c r="K871" s="8">
        <f>I871*J871</f>
        <v>0</v>
      </c>
      <c r="L871" s="47"/>
    </row>
    <row r="872" spans="1:16" ht="13.2" customHeight="1" x14ac:dyDescent="0.25">
      <c r="A872" s="213" t="s">
        <v>1410</v>
      </c>
      <c r="B872" s="183"/>
      <c r="C872" s="521" t="s">
        <v>1411</v>
      </c>
      <c r="D872" s="521" t="s">
        <v>1411</v>
      </c>
      <c r="E872" s="521" t="s">
        <v>1411</v>
      </c>
      <c r="F872" s="521" t="s">
        <v>1411</v>
      </c>
      <c r="G872" s="521" t="s">
        <v>1411</v>
      </c>
      <c r="H872" s="176" t="s">
        <v>44</v>
      </c>
      <c r="I872" s="243">
        <v>1000</v>
      </c>
      <c r="J872" s="18"/>
      <c r="K872" s="8">
        <f>I872*J872</f>
        <v>0</v>
      </c>
      <c r="L872" s="47"/>
      <c r="M872" s="47"/>
      <c r="P872" s="86"/>
    </row>
    <row r="873" spans="1:16" ht="13.2" customHeight="1" x14ac:dyDescent="0.25">
      <c r="A873" s="213" t="s">
        <v>1412</v>
      </c>
      <c r="B873" s="183"/>
      <c r="C873" s="521" t="s">
        <v>1413</v>
      </c>
      <c r="D873" s="521" t="s">
        <v>1413</v>
      </c>
      <c r="E873" s="521" t="s">
        <v>1413</v>
      </c>
      <c r="F873" s="521" t="s">
        <v>1413</v>
      </c>
      <c r="G873" s="521" t="s">
        <v>1413</v>
      </c>
      <c r="H873" s="176"/>
      <c r="I873" s="243"/>
      <c r="J873" s="23"/>
      <c r="K873" s="24"/>
    </row>
    <row r="874" spans="1:16" x14ac:dyDescent="0.25">
      <c r="A874" s="182"/>
      <c r="B874" s="178" t="s">
        <v>1414</v>
      </c>
      <c r="C874" s="520" t="s">
        <v>1415</v>
      </c>
      <c r="D874" s="520" t="s">
        <v>1415</v>
      </c>
      <c r="E874" s="520" t="s">
        <v>1415</v>
      </c>
      <c r="F874" s="520" t="s">
        <v>1415</v>
      </c>
      <c r="G874" s="520" t="s">
        <v>1415</v>
      </c>
      <c r="H874" s="176" t="s">
        <v>44</v>
      </c>
      <c r="I874" s="243">
        <v>150</v>
      </c>
      <c r="J874" s="18"/>
      <c r="K874" s="8">
        <f>I874*J874</f>
        <v>0</v>
      </c>
      <c r="L874" s="47"/>
      <c r="M874" s="47"/>
      <c r="P874" s="86"/>
    </row>
    <row r="875" spans="1:16" ht="13.2" customHeight="1" x14ac:dyDescent="0.25">
      <c r="A875" s="213" t="s">
        <v>1416</v>
      </c>
      <c r="B875" s="183"/>
      <c r="C875" s="521" t="s">
        <v>1417</v>
      </c>
      <c r="D875" s="521" t="s">
        <v>1417</v>
      </c>
      <c r="E875" s="521" t="s">
        <v>1417</v>
      </c>
      <c r="F875" s="521" t="s">
        <v>1417</v>
      </c>
      <c r="G875" s="521" t="s">
        <v>1417</v>
      </c>
      <c r="H875" s="176"/>
      <c r="I875" s="243"/>
      <c r="J875" s="23"/>
      <c r="K875" s="24"/>
    </row>
    <row r="876" spans="1:16" x14ac:dyDescent="0.25">
      <c r="A876" s="182"/>
      <c r="B876" s="178" t="s">
        <v>1418</v>
      </c>
      <c r="C876" s="520" t="s">
        <v>1419</v>
      </c>
      <c r="D876" s="520" t="s">
        <v>1419</v>
      </c>
      <c r="E876" s="520" t="s">
        <v>1419</v>
      </c>
      <c r="F876" s="520" t="s">
        <v>1419</v>
      </c>
      <c r="G876" s="520" t="s">
        <v>1419</v>
      </c>
      <c r="H876" s="176" t="s">
        <v>44</v>
      </c>
      <c r="I876" s="243">
        <v>200</v>
      </c>
      <c r="J876" s="18"/>
      <c r="K876" s="8">
        <f>I876*J876</f>
        <v>0</v>
      </c>
      <c r="L876" s="47"/>
    </row>
    <row r="877" spans="1:16" x14ac:dyDescent="0.25">
      <c r="A877" s="182"/>
      <c r="B877" s="178" t="s">
        <v>1420</v>
      </c>
      <c r="C877" s="520" t="s">
        <v>1421</v>
      </c>
      <c r="D877" s="520" t="s">
        <v>1421</v>
      </c>
      <c r="E877" s="520" t="s">
        <v>1421</v>
      </c>
      <c r="F877" s="520" t="s">
        <v>1421</v>
      </c>
      <c r="G877" s="520" t="s">
        <v>1421</v>
      </c>
      <c r="H877" s="176" t="s">
        <v>44</v>
      </c>
      <c r="I877" s="243"/>
      <c r="J877" s="18"/>
      <c r="K877" s="8">
        <f>I877*J877</f>
        <v>0</v>
      </c>
    </row>
    <row r="878" spans="1:16" ht="26.4" customHeight="1" x14ac:dyDescent="0.25">
      <c r="A878" s="182"/>
      <c r="B878" s="178" t="s">
        <v>1422</v>
      </c>
      <c r="C878" s="520" t="s">
        <v>1423</v>
      </c>
      <c r="D878" s="520" t="s">
        <v>1423</v>
      </c>
      <c r="E878" s="520" t="s">
        <v>1423</v>
      </c>
      <c r="F878" s="520" t="s">
        <v>1423</v>
      </c>
      <c r="G878" s="520" t="s">
        <v>1423</v>
      </c>
      <c r="H878" s="176" t="s">
        <v>44</v>
      </c>
      <c r="I878" s="243">
        <v>100</v>
      </c>
      <c r="J878" s="18"/>
      <c r="K878" s="8">
        <f>I878*J878</f>
        <v>0</v>
      </c>
      <c r="L878" s="47"/>
    </row>
    <row r="879" spans="1:16" ht="24" customHeight="1" x14ac:dyDescent="0.25">
      <c r="A879" s="213" t="s">
        <v>1424</v>
      </c>
      <c r="B879" s="183"/>
      <c r="C879" s="521" t="s">
        <v>1425</v>
      </c>
      <c r="D879" s="521" t="s">
        <v>1425</v>
      </c>
      <c r="E879" s="521" t="s">
        <v>1425</v>
      </c>
      <c r="F879" s="521" t="s">
        <v>1425</v>
      </c>
      <c r="G879" s="521" t="s">
        <v>1425</v>
      </c>
      <c r="H879" s="176"/>
      <c r="I879" s="243"/>
      <c r="J879" s="23"/>
      <c r="K879" s="24"/>
    </row>
    <row r="880" spans="1:16" x14ac:dyDescent="0.25">
      <c r="A880" s="182"/>
      <c r="B880" s="178" t="s">
        <v>1426</v>
      </c>
      <c r="C880" s="520" t="s">
        <v>1427</v>
      </c>
      <c r="D880" s="520" t="s">
        <v>1427</v>
      </c>
      <c r="E880" s="520" t="s">
        <v>1427</v>
      </c>
      <c r="F880" s="520" t="s">
        <v>1427</v>
      </c>
      <c r="G880" s="520" t="s">
        <v>1427</v>
      </c>
      <c r="H880" s="176" t="s">
        <v>159</v>
      </c>
      <c r="I880" s="243">
        <v>75</v>
      </c>
      <c r="J880" s="18"/>
      <c r="K880" s="8">
        <f t="shared" ref="K880:K887" si="24">I880*J880</f>
        <v>0</v>
      </c>
      <c r="L880" s="47"/>
      <c r="M880" s="47"/>
    </row>
    <row r="881" spans="1:13" x14ac:dyDescent="0.25">
      <c r="A881" s="182"/>
      <c r="B881" s="178" t="s">
        <v>1428</v>
      </c>
      <c r="C881" s="520" t="s">
        <v>1429</v>
      </c>
      <c r="D881" s="520" t="s">
        <v>1429</v>
      </c>
      <c r="E881" s="520" t="s">
        <v>1429</v>
      </c>
      <c r="F881" s="520" t="s">
        <v>1429</v>
      </c>
      <c r="G881" s="520" t="s">
        <v>1429</v>
      </c>
      <c r="H881" s="176" t="s">
        <v>159</v>
      </c>
      <c r="I881" s="243">
        <v>75</v>
      </c>
      <c r="J881" s="18"/>
      <c r="K881" s="8">
        <f t="shared" si="24"/>
        <v>0</v>
      </c>
      <c r="L881" s="47"/>
      <c r="M881" s="47"/>
    </row>
    <row r="882" spans="1:13" x14ac:dyDescent="0.25">
      <c r="A882" s="182"/>
      <c r="B882" s="178" t="s">
        <v>1430</v>
      </c>
      <c r="C882" s="520" t="s">
        <v>1407</v>
      </c>
      <c r="D882" s="520" t="s">
        <v>1407</v>
      </c>
      <c r="E882" s="520" t="s">
        <v>1407</v>
      </c>
      <c r="F882" s="520" t="s">
        <v>1407</v>
      </c>
      <c r="G882" s="520" t="s">
        <v>1407</v>
      </c>
      <c r="H882" s="176" t="s">
        <v>159</v>
      </c>
      <c r="I882" s="243">
        <v>40</v>
      </c>
      <c r="J882" s="18"/>
      <c r="K882" s="8">
        <f t="shared" si="24"/>
        <v>0</v>
      </c>
      <c r="L882" s="47"/>
      <c r="M882" s="47"/>
    </row>
    <row r="883" spans="1:13" x14ac:dyDescent="0.25">
      <c r="A883" s="182"/>
      <c r="B883" s="178" t="s">
        <v>1431</v>
      </c>
      <c r="C883" s="520" t="s">
        <v>1432</v>
      </c>
      <c r="D883" s="520" t="s">
        <v>1432</v>
      </c>
      <c r="E883" s="520" t="s">
        <v>1432</v>
      </c>
      <c r="F883" s="520" t="s">
        <v>1432</v>
      </c>
      <c r="G883" s="520" t="s">
        <v>1432</v>
      </c>
      <c r="H883" s="176" t="s">
        <v>159</v>
      </c>
      <c r="I883" s="243">
        <v>75</v>
      </c>
      <c r="J883" s="18"/>
      <c r="K883" s="8">
        <f t="shared" si="24"/>
        <v>0</v>
      </c>
      <c r="L883" s="47"/>
      <c r="M883" s="47"/>
    </row>
    <row r="884" spans="1:13" ht="13.2" customHeight="1" x14ac:dyDescent="0.25">
      <c r="A884" s="182"/>
      <c r="B884" s="178" t="s">
        <v>1433</v>
      </c>
      <c r="C884" s="520" t="s">
        <v>1434</v>
      </c>
      <c r="D884" s="520" t="s">
        <v>1434</v>
      </c>
      <c r="E884" s="520" t="s">
        <v>1434</v>
      </c>
      <c r="F884" s="520" t="s">
        <v>1434</v>
      </c>
      <c r="G884" s="520" t="s">
        <v>1434</v>
      </c>
      <c r="H884" s="176" t="s">
        <v>159</v>
      </c>
      <c r="I884" s="243">
        <v>75</v>
      </c>
      <c r="J884" s="18"/>
      <c r="K884" s="8">
        <f t="shared" si="24"/>
        <v>0</v>
      </c>
      <c r="L884" s="47"/>
      <c r="M884" s="47"/>
    </row>
    <row r="885" spans="1:13" ht="13.2" customHeight="1" x14ac:dyDescent="0.25">
      <c r="A885" s="182"/>
      <c r="B885" s="178" t="s">
        <v>1435</v>
      </c>
      <c r="C885" s="520" t="s">
        <v>1436</v>
      </c>
      <c r="D885" s="520" t="s">
        <v>1436</v>
      </c>
      <c r="E885" s="520" t="s">
        <v>1436</v>
      </c>
      <c r="F885" s="520" t="s">
        <v>1436</v>
      </c>
      <c r="G885" s="520" t="s">
        <v>1436</v>
      </c>
      <c r="H885" s="176" t="s">
        <v>159</v>
      </c>
      <c r="I885" s="243">
        <v>75</v>
      </c>
      <c r="J885" s="18"/>
      <c r="K885" s="8">
        <f t="shared" si="24"/>
        <v>0</v>
      </c>
      <c r="L885" s="47"/>
      <c r="M885" s="47"/>
    </row>
    <row r="886" spans="1:13" x14ac:dyDescent="0.25">
      <c r="A886" s="213" t="s">
        <v>1437</v>
      </c>
      <c r="B886" s="183"/>
      <c r="C886" s="521" t="s">
        <v>1438</v>
      </c>
      <c r="D886" s="521" t="s">
        <v>1438</v>
      </c>
      <c r="E886" s="521" t="s">
        <v>1438</v>
      </c>
      <c r="F886" s="521" t="s">
        <v>1438</v>
      </c>
      <c r="G886" s="521" t="s">
        <v>1438</v>
      </c>
      <c r="H886" s="176" t="s">
        <v>159</v>
      </c>
      <c r="I886" s="243">
        <v>80</v>
      </c>
      <c r="J886" s="18"/>
      <c r="K886" s="8">
        <f t="shared" si="24"/>
        <v>0</v>
      </c>
      <c r="L886" s="47"/>
      <c r="M886" s="47"/>
    </row>
    <row r="887" spans="1:13" x14ac:dyDescent="0.25">
      <c r="A887" s="213" t="s">
        <v>1439</v>
      </c>
      <c r="B887" s="183"/>
      <c r="C887" s="521" t="s">
        <v>1440</v>
      </c>
      <c r="D887" s="521" t="s">
        <v>1440</v>
      </c>
      <c r="E887" s="521" t="s">
        <v>1440</v>
      </c>
      <c r="F887" s="521" t="s">
        <v>1440</v>
      </c>
      <c r="G887" s="521" t="s">
        <v>1440</v>
      </c>
      <c r="H887" s="176" t="s">
        <v>159</v>
      </c>
      <c r="I887" s="243">
        <v>3000</v>
      </c>
      <c r="J887" s="18"/>
      <c r="K887" s="8">
        <f t="shared" si="24"/>
        <v>0</v>
      </c>
      <c r="L887" s="47"/>
      <c r="M887" s="47"/>
    </row>
    <row r="888" spans="1:13" x14ac:dyDescent="0.25">
      <c r="A888" s="213" t="s">
        <v>1441</v>
      </c>
      <c r="B888" s="183"/>
      <c r="C888" s="521" t="s">
        <v>1442</v>
      </c>
      <c r="D888" s="521" t="s">
        <v>1442</v>
      </c>
      <c r="E888" s="521" t="s">
        <v>1442</v>
      </c>
      <c r="F888" s="521" t="s">
        <v>1442</v>
      </c>
      <c r="G888" s="521" t="s">
        <v>1442</v>
      </c>
      <c r="H888" s="176"/>
      <c r="I888" s="243"/>
      <c r="J888" s="23"/>
      <c r="K888" s="24"/>
    </row>
    <row r="889" spans="1:13" x14ac:dyDescent="0.25">
      <c r="A889" s="182"/>
      <c r="B889" s="178" t="s">
        <v>1443</v>
      </c>
      <c r="C889" s="520" t="s">
        <v>1444</v>
      </c>
      <c r="D889" s="520" t="s">
        <v>1444</v>
      </c>
      <c r="E889" s="520" t="s">
        <v>1444</v>
      </c>
      <c r="F889" s="520" t="s">
        <v>1444</v>
      </c>
      <c r="G889" s="520" t="s">
        <v>1444</v>
      </c>
      <c r="H889" s="176" t="s">
        <v>44</v>
      </c>
      <c r="I889" s="243">
        <v>260</v>
      </c>
      <c r="J889" s="18"/>
      <c r="K889" s="8">
        <f>I889*J889</f>
        <v>0</v>
      </c>
      <c r="L889" s="47"/>
      <c r="M889" s="47"/>
    </row>
    <row r="890" spans="1:13" x14ac:dyDescent="0.25">
      <c r="A890" s="182"/>
      <c r="B890" s="178" t="s">
        <v>1445</v>
      </c>
      <c r="C890" s="520" t="s">
        <v>1446</v>
      </c>
      <c r="D890" s="520" t="s">
        <v>1446</v>
      </c>
      <c r="E890" s="520" t="s">
        <v>1446</v>
      </c>
      <c r="F890" s="520" t="s">
        <v>1446</v>
      </c>
      <c r="G890" s="520" t="s">
        <v>1446</v>
      </c>
      <c r="H890" s="176" t="s">
        <v>44</v>
      </c>
      <c r="I890" s="243">
        <v>200</v>
      </c>
      <c r="J890" s="18"/>
      <c r="K890" s="8">
        <f>I890*J890</f>
        <v>0</v>
      </c>
      <c r="L890" s="47"/>
      <c r="M890" s="47"/>
    </row>
    <row r="891" spans="1:13" ht="26.4" customHeight="1" x14ac:dyDescent="0.25">
      <c r="A891" s="213" t="s">
        <v>1447</v>
      </c>
      <c r="B891" s="183"/>
      <c r="C891" s="521" t="s">
        <v>1448</v>
      </c>
      <c r="D891" s="521"/>
      <c r="E891" s="521"/>
      <c r="F891" s="521"/>
      <c r="G891" s="521"/>
      <c r="H891" s="176" t="s">
        <v>159</v>
      </c>
      <c r="I891" s="243">
        <v>1</v>
      </c>
      <c r="J891" s="18"/>
      <c r="K891" s="8">
        <f>I891*J891</f>
        <v>0</v>
      </c>
    </row>
    <row r="892" spans="1:13" x14ac:dyDescent="0.25">
      <c r="A892" s="46"/>
      <c r="B892" s="45"/>
      <c r="C892" s="520"/>
      <c r="D892" s="520"/>
      <c r="E892" s="520"/>
      <c r="F892" s="520"/>
      <c r="G892" s="520"/>
      <c r="H892" s="38"/>
      <c r="I892" s="165"/>
      <c r="J892" s="166"/>
      <c r="K892" s="194"/>
    </row>
    <row r="893" spans="1:13" x14ac:dyDescent="0.25">
      <c r="A893" s="46"/>
      <c r="B893" s="45"/>
      <c r="C893" s="545"/>
      <c r="D893" s="545"/>
      <c r="E893" s="545"/>
      <c r="F893" s="545"/>
      <c r="G893" s="545"/>
      <c r="H893" s="38"/>
      <c r="I893" s="165"/>
      <c r="J893" s="166"/>
      <c r="K893" s="194"/>
    </row>
    <row r="894" spans="1:13" x14ac:dyDescent="0.25">
      <c r="A894" s="522" t="s">
        <v>1449</v>
      </c>
      <c r="B894" s="522"/>
      <c r="C894" s="522" t="s">
        <v>117</v>
      </c>
      <c r="D894" s="522"/>
      <c r="E894" s="522"/>
      <c r="F894" s="522"/>
      <c r="G894" s="522"/>
      <c r="H894" s="116"/>
      <c r="I894" s="116"/>
      <c r="J894" s="116"/>
      <c r="K894" s="42">
        <f>SUM(K851:K893)</f>
        <v>0</v>
      </c>
    </row>
    <row r="895" spans="1:13" x14ac:dyDescent="0.25">
      <c r="A895" s="523" t="s">
        <v>1450</v>
      </c>
      <c r="B895" s="523"/>
      <c r="C895" s="523"/>
      <c r="D895" s="523"/>
      <c r="E895" s="523"/>
      <c r="F895" s="523"/>
      <c r="G895" s="523"/>
      <c r="H895" s="523"/>
      <c r="I895" s="523"/>
      <c r="J895" s="523"/>
      <c r="K895" s="523"/>
    </row>
    <row r="896" spans="1:13" x14ac:dyDescent="0.25">
      <c r="A896" s="523"/>
      <c r="B896" s="523"/>
      <c r="C896" s="523"/>
      <c r="D896" s="523"/>
      <c r="E896" s="523"/>
      <c r="F896" s="523"/>
      <c r="G896" s="523"/>
      <c r="H896" s="523"/>
      <c r="I896" s="523"/>
      <c r="J896" s="523"/>
      <c r="K896" s="523"/>
    </row>
    <row r="897" spans="1:15" x14ac:dyDescent="0.25">
      <c r="A897" s="187"/>
      <c r="B897" s="169"/>
      <c r="C897" s="533"/>
      <c r="D897" s="533"/>
      <c r="E897" s="533"/>
      <c r="F897" s="533"/>
      <c r="G897" s="533"/>
      <c r="H897" s="158"/>
      <c r="I897" s="170"/>
      <c r="J897" s="171"/>
      <c r="K897" s="172"/>
    </row>
    <row r="898" spans="1:15" ht="39.6" customHeight="1" x14ac:dyDescent="0.25">
      <c r="A898" s="213" t="s">
        <v>1451</v>
      </c>
      <c r="B898" s="178"/>
      <c r="C898" s="521" t="s">
        <v>1452</v>
      </c>
      <c r="D898" s="521" t="s">
        <v>1452</v>
      </c>
      <c r="E898" s="521" t="s">
        <v>1452</v>
      </c>
      <c r="F898" s="521" t="s">
        <v>1452</v>
      </c>
      <c r="G898" s="521" t="s">
        <v>1452</v>
      </c>
      <c r="H898" s="176"/>
      <c r="I898" s="176"/>
      <c r="J898" s="23"/>
      <c r="K898" s="24"/>
    </row>
    <row r="899" spans="1:15" ht="26.4" customHeight="1" x14ac:dyDescent="0.25">
      <c r="A899" s="182"/>
      <c r="B899" s="178" t="s">
        <v>1453</v>
      </c>
      <c r="C899" s="520" t="s">
        <v>1454</v>
      </c>
      <c r="D899" s="520" t="s">
        <v>1455</v>
      </c>
      <c r="E899" s="520" t="s">
        <v>1455</v>
      </c>
      <c r="F899" s="520" t="s">
        <v>1455</v>
      </c>
      <c r="G899" s="520" t="s">
        <v>1455</v>
      </c>
      <c r="H899" s="176" t="s">
        <v>33</v>
      </c>
      <c r="I899" s="243">
        <v>20</v>
      </c>
      <c r="J899" s="18"/>
      <c r="K899" s="8">
        <f>I899*J899</f>
        <v>0</v>
      </c>
      <c r="L899" s="47"/>
    </row>
    <row r="900" spans="1:15" ht="13.2" customHeight="1" x14ac:dyDescent="0.25">
      <c r="A900" s="182"/>
      <c r="B900" s="178" t="s">
        <v>1456</v>
      </c>
      <c r="C900" s="520" t="s">
        <v>1457</v>
      </c>
      <c r="D900" s="520" t="s">
        <v>1458</v>
      </c>
      <c r="E900" s="520" t="s">
        <v>1458</v>
      </c>
      <c r="F900" s="520" t="s">
        <v>1458</v>
      </c>
      <c r="G900" s="520" t="s">
        <v>1458</v>
      </c>
      <c r="H900" s="176" t="s">
        <v>159</v>
      </c>
      <c r="I900" s="243">
        <v>1330</v>
      </c>
      <c r="J900" s="18"/>
      <c r="K900" s="8">
        <f>I900*J900</f>
        <v>0</v>
      </c>
      <c r="L900" s="47"/>
    </row>
    <row r="901" spans="1:15" x14ac:dyDescent="0.25">
      <c r="A901" s="182"/>
      <c r="B901" s="178" t="s">
        <v>1459</v>
      </c>
      <c r="C901" s="520" t="s">
        <v>1460</v>
      </c>
      <c r="D901" s="520" t="s">
        <v>1461</v>
      </c>
      <c r="E901" s="520" t="s">
        <v>1461</v>
      </c>
      <c r="F901" s="520" t="s">
        <v>1461</v>
      </c>
      <c r="G901" s="520" t="s">
        <v>1461</v>
      </c>
      <c r="H901" s="176" t="s">
        <v>159</v>
      </c>
      <c r="I901" s="243">
        <v>1440</v>
      </c>
      <c r="J901" s="18"/>
      <c r="K901" s="8">
        <f>I901*J901</f>
        <v>0</v>
      </c>
      <c r="L901" s="47"/>
    </row>
    <row r="902" spans="1:15" ht="13.2" customHeight="1" x14ac:dyDescent="0.25">
      <c r="A902" s="182"/>
      <c r="B902" s="178" t="s">
        <v>1462</v>
      </c>
      <c r="C902" s="520" t="s">
        <v>1463</v>
      </c>
      <c r="D902" s="520" t="s">
        <v>1463</v>
      </c>
      <c r="E902" s="520" t="s">
        <v>1463</v>
      </c>
      <c r="F902" s="520" t="s">
        <v>1463</v>
      </c>
      <c r="G902" s="520" t="s">
        <v>1463</v>
      </c>
      <c r="H902" s="176"/>
      <c r="I902" s="243"/>
      <c r="J902" s="23"/>
      <c r="K902" s="24"/>
    </row>
    <row r="903" spans="1:15" ht="13.2" customHeight="1" x14ac:dyDescent="0.25">
      <c r="A903" s="182"/>
      <c r="B903" s="178" t="s">
        <v>78</v>
      </c>
      <c r="C903" s="520" t="s">
        <v>1464</v>
      </c>
      <c r="D903" s="520" t="s">
        <v>1464</v>
      </c>
      <c r="E903" s="520" t="s">
        <v>1464</v>
      </c>
      <c r="F903" s="520" t="s">
        <v>1464</v>
      </c>
      <c r="G903" s="520" t="s">
        <v>1464</v>
      </c>
      <c r="H903" s="176"/>
      <c r="I903" s="243"/>
      <c r="J903" s="23"/>
      <c r="K903" s="24"/>
    </row>
    <row r="904" spans="1:15" ht="26.4" customHeight="1" x14ac:dyDescent="0.25">
      <c r="A904" s="182"/>
      <c r="B904" s="178" t="s">
        <v>413</v>
      </c>
      <c r="C904" s="520" t="s">
        <v>1465</v>
      </c>
      <c r="D904" s="520" t="s">
        <v>1466</v>
      </c>
      <c r="E904" s="520" t="s">
        <v>1466</v>
      </c>
      <c r="F904" s="520" t="s">
        <v>1466</v>
      </c>
      <c r="G904" s="520" t="s">
        <v>1466</v>
      </c>
      <c r="H904" s="176" t="s">
        <v>159</v>
      </c>
      <c r="I904" s="243">
        <v>50</v>
      </c>
      <c r="J904" s="18"/>
      <c r="K904" s="8">
        <f>I904*J904</f>
        <v>0</v>
      </c>
      <c r="L904" s="47"/>
    </row>
    <row r="905" spans="1:15" x14ac:dyDescent="0.25">
      <c r="A905" s="182"/>
      <c r="B905" s="178" t="s">
        <v>81</v>
      </c>
      <c r="C905" s="520" t="s">
        <v>1467</v>
      </c>
      <c r="D905" s="520" t="s">
        <v>1467</v>
      </c>
      <c r="E905" s="520" t="s">
        <v>1467</v>
      </c>
      <c r="F905" s="520" t="s">
        <v>1467</v>
      </c>
      <c r="G905" s="520" t="s">
        <v>1467</v>
      </c>
      <c r="H905" s="176"/>
      <c r="I905" s="243"/>
      <c r="J905" s="23"/>
      <c r="K905" s="24"/>
    </row>
    <row r="906" spans="1:15" ht="26.4" customHeight="1" x14ac:dyDescent="0.25">
      <c r="A906" s="182"/>
      <c r="B906" s="178" t="s">
        <v>413</v>
      </c>
      <c r="C906" s="520" t="s">
        <v>1468</v>
      </c>
      <c r="D906" s="520" t="s">
        <v>1469</v>
      </c>
      <c r="E906" s="520" t="s">
        <v>1469</v>
      </c>
      <c r="F906" s="520" t="s">
        <v>1469</v>
      </c>
      <c r="G906" s="520" t="s">
        <v>1469</v>
      </c>
      <c r="H906" s="176" t="s">
        <v>159</v>
      </c>
      <c r="I906" s="243">
        <v>60</v>
      </c>
      <c r="J906" s="18"/>
      <c r="K906" s="8">
        <f>I906*J906</f>
        <v>0</v>
      </c>
      <c r="L906" s="47"/>
    </row>
    <row r="907" spans="1:15" ht="13.2" customHeight="1" x14ac:dyDescent="0.25">
      <c r="A907" s="160" t="s">
        <v>1470</v>
      </c>
      <c r="B907" s="178"/>
      <c r="C907" s="521" t="s">
        <v>1471</v>
      </c>
      <c r="D907" s="521" t="s">
        <v>1471</v>
      </c>
      <c r="E907" s="521" t="s">
        <v>1471</v>
      </c>
      <c r="F907" s="521" t="s">
        <v>1471</v>
      </c>
      <c r="G907" s="521" t="s">
        <v>1471</v>
      </c>
      <c r="H907" s="176"/>
      <c r="I907" s="243"/>
      <c r="J907" s="23"/>
      <c r="K907" s="24"/>
    </row>
    <row r="908" spans="1:15" ht="26.4" customHeight="1" x14ac:dyDescent="0.25">
      <c r="A908" s="163"/>
      <c r="B908" s="178" t="s">
        <v>78</v>
      </c>
      <c r="C908" s="520" t="s">
        <v>1472</v>
      </c>
      <c r="D908" s="520" t="s">
        <v>1464</v>
      </c>
      <c r="E908" s="520" t="s">
        <v>1464</v>
      </c>
      <c r="F908" s="520" t="s">
        <v>1464</v>
      </c>
      <c r="G908" s="520" t="s">
        <v>1464</v>
      </c>
      <c r="H908" s="176"/>
      <c r="I908" s="243"/>
      <c r="J908" s="23"/>
      <c r="K908" s="24"/>
      <c r="M908" s="47"/>
      <c r="O908" s="202"/>
    </row>
    <row r="909" spans="1:15" ht="13.2" customHeight="1" x14ac:dyDescent="0.25">
      <c r="A909" s="163"/>
      <c r="B909" s="178" t="s">
        <v>413</v>
      </c>
      <c r="C909" s="520" t="s">
        <v>1473</v>
      </c>
      <c r="D909" s="520"/>
      <c r="E909" s="520"/>
      <c r="F909" s="520"/>
      <c r="G909" s="520"/>
      <c r="H909" s="176" t="s">
        <v>159</v>
      </c>
      <c r="I909" s="243">
        <v>10</v>
      </c>
      <c r="J909" s="18"/>
      <c r="K909" s="8">
        <f>I909*J909</f>
        <v>0</v>
      </c>
      <c r="L909" s="47"/>
    </row>
    <row r="910" spans="1:15" x14ac:dyDescent="0.25">
      <c r="A910" s="160" t="s">
        <v>1474</v>
      </c>
      <c r="B910" s="178"/>
      <c r="C910" s="521" t="s">
        <v>1475</v>
      </c>
      <c r="D910" s="521" t="s">
        <v>1475</v>
      </c>
      <c r="E910" s="521" t="s">
        <v>1475</v>
      </c>
      <c r="F910" s="521" t="s">
        <v>1475</v>
      </c>
      <c r="G910" s="521" t="s">
        <v>1475</v>
      </c>
      <c r="H910" s="176"/>
      <c r="I910" s="176"/>
      <c r="J910" s="23"/>
      <c r="K910" s="24"/>
    </row>
    <row r="911" spans="1:15" ht="13.2" customHeight="1" x14ac:dyDescent="0.25">
      <c r="A911" s="163"/>
      <c r="B911" s="178" t="s">
        <v>1476</v>
      </c>
      <c r="C911" s="520" t="s">
        <v>1477</v>
      </c>
      <c r="D911" s="520" t="s">
        <v>1477</v>
      </c>
      <c r="E911" s="520" t="s">
        <v>1477</v>
      </c>
      <c r="F911" s="520" t="s">
        <v>1477</v>
      </c>
      <c r="G911" s="520" t="s">
        <v>1477</v>
      </c>
      <c r="H911" s="176"/>
      <c r="I911" s="176"/>
      <c r="J911" s="23"/>
      <c r="K911" s="24"/>
    </row>
    <row r="912" spans="1:15" ht="13.2" customHeight="1" x14ac:dyDescent="0.25">
      <c r="A912" s="163"/>
      <c r="B912" s="178" t="s">
        <v>78</v>
      </c>
      <c r="C912" s="520" t="s">
        <v>1478</v>
      </c>
      <c r="D912" s="520" t="s">
        <v>1478</v>
      </c>
      <c r="E912" s="520" t="s">
        <v>1478</v>
      </c>
      <c r="F912" s="520" t="s">
        <v>1478</v>
      </c>
      <c r="G912" s="520" t="s">
        <v>1478</v>
      </c>
      <c r="H912" s="176" t="s">
        <v>33</v>
      </c>
      <c r="I912" s="39">
        <v>1</v>
      </c>
      <c r="J912" s="18"/>
      <c r="K912" s="8">
        <f>I912*J912</f>
        <v>0</v>
      </c>
      <c r="L912" s="47"/>
      <c r="N912" s="576"/>
    </row>
    <row r="913" spans="1:14" ht="13.2" customHeight="1" x14ac:dyDescent="0.25">
      <c r="A913" s="163"/>
      <c r="B913" s="178" t="s">
        <v>83</v>
      </c>
      <c r="C913" s="520" t="s">
        <v>1479</v>
      </c>
      <c r="D913" s="520" t="s">
        <v>1479</v>
      </c>
      <c r="E913" s="520" t="s">
        <v>1479</v>
      </c>
      <c r="F913" s="520" t="s">
        <v>1479</v>
      </c>
      <c r="G913" s="520" t="s">
        <v>1479</v>
      </c>
      <c r="H913" s="176" t="s">
        <v>33</v>
      </c>
      <c r="I913" s="39">
        <v>0.5</v>
      </c>
      <c r="J913" s="18"/>
      <c r="K913" s="8">
        <f>I913*J913</f>
        <v>0</v>
      </c>
      <c r="L913" s="47"/>
      <c r="N913" s="576"/>
    </row>
    <row r="914" spans="1:14" ht="13.2" customHeight="1" x14ac:dyDescent="0.25">
      <c r="A914" s="163"/>
      <c r="B914" s="178" t="s">
        <v>85</v>
      </c>
      <c r="C914" s="520" t="s">
        <v>1480</v>
      </c>
      <c r="D914" s="520" t="s">
        <v>1480</v>
      </c>
      <c r="E914" s="520" t="s">
        <v>1480</v>
      </c>
      <c r="F914" s="520" t="s">
        <v>1480</v>
      </c>
      <c r="G914" s="520" t="s">
        <v>1480</v>
      </c>
      <c r="H914" s="176" t="s">
        <v>33</v>
      </c>
      <c r="I914" s="39">
        <v>0.5</v>
      </c>
      <c r="J914" s="18"/>
      <c r="K914" s="8">
        <f>I914*J914</f>
        <v>0</v>
      </c>
      <c r="L914" s="47"/>
      <c r="N914" s="576"/>
    </row>
    <row r="915" spans="1:14" ht="13.2" customHeight="1" x14ac:dyDescent="0.25">
      <c r="A915" s="163"/>
      <c r="B915" s="178" t="s">
        <v>1481</v>
      </c>
      <c r="C915" s="520" t="s">
        <v>1482</v>
      </c>
      <c r="D915" s="520" t="s">
        <v>1482</v>
      </c>
      <c r="E915" s="520" t="s">
        <v>1482</v>
      </c>
      <c r="F915" s="520" t="s">
        <v>1482</v>
      </c>
      <c r="G915" s="520" t="s">
        <v>1482</v>
      </c>
      <c r="H915" s="176" t="s">
        <v>159</v>
      </c>
      <c r="I915" s="39">
        <v>10</v>
      </c>
      <c r="J915" s="18"/>
      <c r="K915" s="8">
        <f>I915*J915</f>
        <v>0</v>
      </c>
      <c r="L915" s="47"/>
      <c r="N915" s="576"/>
    </row>
    <row r="916" spans="1:14" ht="13.2" customHeight="1" x14ac:dyDescent="0.25">
      <c r="A916" s="160" t="s">
        <v>1483</v>
      </c>
      <c r="B916" s="178"/>
      <c r="C916" s="521" t="s">
        <v>1484</v>
      </c>
      <c r="D916" s="521" t="s">
        <v>1484</v>
      </c>
      <c r="E916" s="521" t="s">
        <v>1484</v>
      </c>
      <c r="F916" s="521" t="s">
        <v>1484</v>
      </c>
      <c r="G916" s="521" t="s">
        <v>1484</v>
      </c>
      <c r="H916" s="176"/>
      <c r="I916" s="176"/>
      <c r="J916" s="23"/>
      <c r="K916" s="24"/>
    </row>
    <row r="917" spans="1:14" ht="13.2" customHeight="1" x14ac:dyDescent="0.25">
      <c r="A917" s="163"/>
      <c r="B917" s="178" t="s">
        <v>1485</v>
      </c>
      <c r="C917" s="520" t="s">
        <v>1477</v>
      </c>
      <c r="D917" s="520" t="s">
        <v>1477</v>
      </c>
      <c r="E917" s="520" t="s">
        <v>1477</v>
      </c>
      <c r="F917" s="520" t="s">
        <v>1477</v>
      </c>
      <c r="G917" s="520" t="s">
        <v>1477</v>
      </c>
      <c r="H917" s="176"/>
      <c r="I917" s="176"/>
      <c r="J917" s="23"/>
      <c r="K917" s="24"/>
    </row>
    <row r="918" spans="1:14" ht="13.2" customHeight="1" x14ac:dyDescent="0.25">
      <c r="A918" s="163"/>
      <c r="B918" s="178" t="s">
        <v>78</v>
      </c>
      <c r="C918" s="520" t="s">
        <v>1478</v>
      </c>
      <c r="D918" s="520" t="s">
        <v>1478</v>
      </c>
      <c r="E918" s="520" t="s">
        <v>1478</v>
      </c>
      <c r="F918" s="520" t="s">
        <v>1478</v>
      </c>
      <c r="G918" s="520" t="s">
        <v>1478</v>
      </c>
      <c r="H918" s="176" t="s">
        <v>33</v>
      </c>
      <c r="I918" s="39">
        <v>5</v>
      </c>
      <c r="J918" s="18"/>
      <c r="K918" s="8">
        <f t="shared" ref="K918:K923" si="25">I918*J918</f>
        <v>0</v>
      </c>
      <c r="L918" s="47"/>
    </row>
    <row r="919" spans="1:14" ht="13.2" customHeight="1" x14ac:dyDescent="0.25">
      <c r="A919" s="163"/>
      <c r="B919" s="178" t="s">
        <v>83</v>
      </c>
      <c r="C919" s="520" t="s">
        <v>1479</v>
      </c>
      <c r="D919" s="520" t="s">
        <v>1479</v>
      </c>
      <c r="E919" s="520" t="s">
        <v>1479</v>
      </c>
      <c r="F919" s="520" t="s">
        <v>1479</v>
      </c>
      <c r="G919" s="520" t="s">
        <v>1479</v>
      </c>
      <c r="H919" s="176" t="s">
        <v>33</v>
      </c>
      <c r="I919" s="39">
        <v>0.5</v>
      </c>
      <c r="J919" s="18"/>
      <c r="K919" s="8">
        <f t="shared" si="25"/>
        <v>0</v>
      </c>
      <c r="L919" s="47"/>
    </row>
    <row r="920" spans="1:14" ht="13.2" customHeight="1" x14ac:dyDescent="0.25">
      <c r="A920" s="163"/>
      <c r="B920" s="178" t="s">
        <v>85</v>
      </c>
      <c r="C920" s="520" t="s">
        <v>1480</v>
      </c>
      <c r="D920" s="520" t="s">
        <v>1480</v>
      </c>
      <c r="E920" s="520" t="s">
        <v>1480</v>
      </c>
      <c r="F920" s="520" t="s">
        <v>1480</v>
      </c>
      <c r="G920" s="520" t="s">
        <v>1480</v>
      </c>
      <c r="H920" s="176" t="s">
        <v>33</v>
      </c>
      <c r="I920" s="39">
        <v>1</v>
      </c>
      <c r="J920" s="18"/>
      <c r="K920" s="8">
        <f t="shared" si="25"/>
        <v>0</v>
      </c>
      <c r="L920" s="47"/>
    </row>
    <row r="921" spans="1:14" ht="13.2" customHeight="1" x14ac:dyDescent="0.25">
      <c r="A921" s="163"/>
      <c r="B921" s="178" t="s">
        <v>1486</v>
      </c>
      <c r="C921" s="520" t="s">
        <v>1487</v>
      </c>
      <c r="D921" s="520" t="s">
        <v>1488</v>
      </c>
      <c r="E921" s="520" t="s">
        <v>1488</v>
      </c>
      <c r="F921" s="520" t="s">
        <v>1488</v>
      </c>
      <c r="G921" s="520" t="s">
        <v>1488</v>
      </c>
      <c r="H921" s="176" t="s">
        <v>159</v>
      </c>
      <c r="I921" s="39">
        <v>10</v>
      </c>
      <c r="J921" s="18"/>
      <c r="K921" s="8">
        <f t="shared" si="25"/>
        <v>0</v>
      </c>
      <c r="L921" s="47"/>
    </row>
    <row r="922" spans="1:14" ht="13.2" customHeight="1" x14ac:dyDescent="0.25">
      <c r="A922" s="160" t="s">
        <v>1489</v>
      </c>
      <c r="B922" s="178"/>
      <c r="C922" s="521" t="s">
        <v>1490</v>
      </c>
      <c r="D922" s="521" t="s">
        <v>1490</v>
      </c>
      <c r="E922" s="521" t="s">
        <v>1490</v>
      </c>
      <c r="F922" s="521" t="s">
        <v>1490</v>
      </c>
      <c r="G922" s="521" t="s">
        <v>1490</v>
      </c>
      <c r="H922" s="176" t="s">
        <v>159</v>
      </c>
      <c r="I922" s="39">
        <v>50</v>
      </c>
      <c r="J922" s="18"/>
      <c r="K922" s="8">
        <f t="shared" si="25"/>
        <v>0</v>
      </c>
      <c r="L922" s="47"/>
      <c r="M922" s="47"/>
    </row>
    <row r="923" spans="1:14" x14ac:dyDescent="0.25">
      <c r="A923" s="160" t="s">
        <v>1491</v>
      </c>
      <c r="B923" s="178"/>
      <c r="C923" s="521" t="s">
        <v>1492</v>
      </c>
      <c r="D923" s="521" t="s">
        <v>1492</v>
      </c>
      <c r="E923" s="521" t="s">
        <v>1492</v>
      </c>
      <c r="F923" s="521" t="s">
        <v>1492</v>
      </c>
      <c r="G923" s="521" t="s">
        <v>1492</v>
      </c>
      <c r="H923" s="176" t="s">
        <v>159</v>
      </c>
      <c r="I923" s="39">
        <v>50</v>
      </c>
      <c r="J923" s="18"/>
      <c r="K923" s="8">
        <f t="shared" si="25"/>
        <v>0</v>
      </c>
      <c r="L923" s="47"/>
      <c r="M923" s="47"/>
    </row>
    <row r="924" spans="1:14" ht="26.4" customHeight="1" x14ac:dyDescent="0.25">
      <c r="A924" s="160" t="s">
        <v>1493</v>
      </c>
      <c r="B924" s="178"/>
      <c r="C924" s="521" t="s">
        <v>1494</v>
      </c>
      <c r="D924" s="521" t="s">
        <v>1494</v>
      </c>
      <c r="E924" s="521" t="s">
        <v>1494</v>
      </c>
      <c r="F924" s="521" t="s">
        <v>1494</v>
      </c>
      <c r="G924" s="521" t="s">
        <v>1494</v>
      </c>
      <c r="H924" s="176"/>
      <c r="I924" s="176"/>
      <c r="J924" s="23"/>
      <c r="K924" s="24"/>
    </row>
    <row r="925" spans="1:14" x14ac:dyDescent="0.25">
      <c r="A925" s="163"/>
      <c r="B925" s="178" t="s">
        <v>1495</v>
      </c>
      <c r="C925" s="520" t="s">
        <v>1496</v>
      </c>
      <c r="D925" s="520" t="s">
        <v>1497</v>
      </c>
      <c r="E925" s="520" t="s">
        <v>1497</v>
      </c>
      <c r="F925" s="520" t="s">
        <v>1497</v>
      </c>
      <c r="G925" s="520" t="s">
        <v>1497</v>
      </c>
      <c r="H925" s="176" t="s">
        <v>44</v>
      </c>
      <c r="I925" s="39">
        <v>50</v>
      </c>
      <c r="J925" s="18"/>
      <c r="K925" s="8">
        <f>I925*J925</f>
        <v>0</v>
      </c>
    </row>
    <row r="926" spans="1:14" x14ac:dyDescent="0.25">
      <c r="A926" s="160" t="s">
        <v>1498</v>
      </c>
      <c r="B926" s="178"/>
      <c r="C926" s="521" t="s">
        <v>1499</v>
      </c>
      <c r="D926" s="521" t="s">
        <v>1499</v>
      </c>
      <c r="E926" s="521" t="s">
        <v>1499</v>
      </c>
      <c r="F926" s="521" t="s">
        <v>1499</v>
      </c>
      <c r="G926" s="521" t="s">
        <v>1499</v>
      </c>
      <c r="H926" s="176"/>
      <c r="I926" s="176"/>
      <c r="J926" s="23"/>
      <c r="K926" s="24"/>
    </row>
    <row r="927" spans="1:14" ht="13.2" customHeight="1" x14ac:dyDescent="0.25">
      <c r="A927" s="163"/>
      <c r="B927" s="178" t="s">
        <v>1500</v>
      </c>
      <c r="C927" s="520" t="s">
        <v>1478</v>
      </c>
      <c r="D927" s="520" t="s">
        <v>1478</v>
      </c>
      <c r="E927" s="520" t="s">
        <v>1478</v>
      </c>
      <c r="F927" s="520" t="s">
        <v>1478</v>
      </c>
      <c r="G927" s="520" t="s">
        <v>1478</v>
      </c>
      <c r="H927" s="176" t="s">
        <v>33</v>
      </c>
      <c r="I927" s="39">
        <v>5</v>
      </c>
      <c r="J927" s="18"/>
      <c r="K927" s="8">
        <f t="shared" ref="K927:K930" si="26">I927*J927</f>
        <v>0</v>
      </c>
      <c r="L927" s="47"/>
    </row>
    <row r="928" spans="1:14" ht="13.2" customHeight="1" x14ac:dyDescent="0.25">
      <c r="A928" s="163"/>
      <c r="B928" s="178" t="s">
        <v>1501</v>
      </c>
      <c r="C928" s="520" t="s">
        <v>1479</v>
      </c>
      <c r="D928" s="520" t="s">
        <v>1479</v>
      </c>
      <c r="E928" s="520" t="s">
        <v>1479</v>
      </c>
      <c r="F928" s="520" t="s">
        <v>1479</v>
      </c>
      <c r="G928" s="520" t="s">
        <v>1479</v>
      </c>
      <c r="H928" s="176" t="s">
        <v>33</v>
      </c>
      <c r="I928" s="39">
        <v>0.5</v>
      </c>
      <c r="J928" s="18"/>
      <c r="K928" s="8">
        <f t="shared" si="26"/>
        <v>0</v>
      </c>
      <c r="L928" s="47"/>
    </row>
    <row r="929" spans="1:15" ht="13.2" customHeight="1" x14ac:dyDescent="0.25">
      <c r="A929" s="163"/>
      <c r="B929" s="178" t="s">
        <v>1502</v>
      </c>
      <c r="C929" s="520" t="s">
        <v>1480</v>
      </c>
      <c r="D929" s="520" t="s">
        <v>1480</v>
      </c>
      <c r="E929" s="520" t="s">
        <v>1480</v>
      </c>
      <c r="F929" s="520" t="s">
        <v>1480</v>
      </c>
      <c r="G929" s="520" t="s">
        <v>1480</v>
      </c>
      <c r="H929" s="176" t="s">
        <v>33</v>
      </c>
      <c r="I929" s="39">
        <v>1</v>
      </c>
      <c r="J929" s="18"/>
      <c r="K929" s="8">
        <f t="shared" si="26"/>
        <v>0</v>
      </c>
      <c r="L929" s="47"/>
    </row>
    <row r="930" spans="1:15" ht="13.2" customHeight="1" x14ac:dyDescent="0.25">
      <c r="A930" s="163"/>
      <c r="B930" s="178" t="s">
        <v>1503</v>
      </c>
      <c r="C930" s="520" t="s">
        <v>1487</v>
      </c>
      <c r="D930" s="520" t="s">
        <v>1504</v>
      </c>
      <c r="E930" s="520" t="s">
        <v>1504</v>
      </c>
      <c r="F930" s="520" t="s">
        <v>1504</v>
      </c>
      <c r="G930" s="520" t="s">
        <v>1504</v>
      </c>
      <c r="H930" s="176" t="s">
        <v>159</v>
      </c>
      <c r="I930" s="39">
        <v>10</v>
      </c>
      <c r="J930" s="18"/>
      <c r="K930" s="8">
        <f t="shared" si="26"/>
        <v>0</v>
      </c>
      <c r="L930" s="47"/>
    </row>
    <row r="931" spans="1:15" ht="44.25" customHeight="1" x14ac:dyDescent="0.3">
      <c r="A931" s="160" t="s">
        <v>1505</v>
      </c>
      <c r="B931" s="45"/>
      <c r="C931" s="529" t="s">
        <v>1506</v>
      </c>
      <c r="D931" s="530"/>
      <c r="E931" s="530"/>
      <c r="F931" s="530"/>
      <c r="G931" s="531"/>
      <c r="H931" s="176" t="s">
        <v>44</v>
      </c>
      <c r="I931" s="243">
        <v>1000</v>
      </c>
      <c r="J931" s="18"/>
      <c r="K931" s="8">
        <f t="shared" ref="K931" si="27">I931*J931</f>
        <v>0</v>
      </c>
      <c r="L931" s="47"/>
      <c r="M931" s="47"/>
      <c r="O931" s="202"/>
    </row>
    <row r="932" spans="1:15" ht="13.2" customHeight="1" x14ac:dyDescent="0.25">
      <c r="A932" s="46"/>
      <c r="B932" s="45"/>
      <c r="C932" s="520"/>
      <c r="D932" s="520"/>
      <c r="E932" s="520"/>
      <c r="F932" s="520"/>
      <c r="G932" s="520"/>
      <c r="H932" s="38"/>
      <c r="I932" s="243"/>
      <c r="J932" s="166"/>
      <c r="K932" s="194"/>
    </row>
    <row r="933" spans="1:15" x14ac:dyDescent="0.25">
      <c r="A933" s="214"/>
      <c r="B933" s="215"/>
      <c r="C933" s="544"/>
      <c r="D933" s="544"/>
      <c r="E933" s="544"/>
      <c r="F933" s="544"/>
      <c r="G933" s="544"/>
      <c r="H933" s="216"/>
      <c r="I933" s="217"/>
      <c r="J933" s="218"/>
      <c r="K933" s="219"/>
    </row>
    <row r="934" spans="1:15" x14ac:dyDescent="0.25">
      <c r="A934" s="522" t="s">
        <v>1507</v>
      </c>
      <c r="B934" s="522"/>
      <c r="C934" s="522" t="s">
        <v>117</v>
      </c>
      <c r="D934" s="522"/>
      <c r="E934" s="522"/>
      <c r="F934" s="522"/>
      <c r="G934" s="522"/>
      <c r="H934" s="116"/>
      <c r="I934" s="116"/>
      <c r="J934" s="116"/>
      <c r="K934" s="42">
        <f>SUM(K898:K933)</f>
        <v>0</v>
      </c>
    </row>
    <row r="935" spans="1:15" x14ac:dyDescent="0.25">
      <c r="A935" s="523" t="s">
        <v>1508</v>
      </c>
      <c r="B935" s="523"/>
      <c r="C935" s="523"/>
      <c r="D935" s="523"/>
      <c r="E935" s="523"/>
      <c r="F935" s="523"/>
      <c r="G935" s="523"/>
      <c r="H935" s="523"/>
      <c r="I935" s="523"/>
      <c r="J935" s="523"/>
      <c r="K935" s="523"/>
    </row>
    <row r="936" spans="1:15" x14ac:dyDescent="0.25">
      <c r="A936" s="523"/>
      <c r="B936" s="523"/>
      <c r="C936" s="523"/>
      <c r="D936" s="523"/>
      <c r="E936" s="523"/>
      <c r="F936" s="523"/>
      <c r="G936" s="523"/>
      <c r="H936" s="523"/>
      <c r="I936" s="523"/>
      <c r="J936" s="523"/>
      <c r="K936" s="523"/>
    </row>
    <row r="937" spans="1:15" x14ac:dyDescent="0.25">
      <c r="A937" s="187"/>
      <c r="B937" s="169"/>
      <c r="C937" s="533"/>
      <c r="D937" s="533"/>
      <c r="E937" s="533"/>
      <c r="F937" s="533"/>
      <c r="G937" s="533"/>
      <c r="H937" s="158"/>
      <c r="I937" s="170"/>
      <c r="J937" s="171"/>
      <c r="K937" s="172"/>
    </row>
    <row r="938" spans="1:15" ht="52.95" customHeight="1" x14ac:dyDescent="0.25">
      <c r="A938" s="213" t="s">
        <v>1509</v>
      </c>
      <c r="B938" s="183"/>
      <c r="C938" s="521" t="s">
        <v>1510</v>
      </c>
      <c r="D938" s="521" t="s">
        <v>1510</v>
      </c>
      <c r="E938" s="521" t="s">
        <v>1510</v>
      </c>
      <c r="F938" s="521" t="s">
        <v>1510</v>
      </c>
      <c r="G938" s="521" t="s">
        <v>1510</v>
      </c>
      <c r="H938" s="176"/>
      <c r="I938" s="176"/>
      <c r="J938" s="23"/>
      <c r="K938" s="24"/>
    </row>
    <row r="939" spans="1:15" x14ac:dyDescent="0.25">
      <c r="A939" s="182"/>
      <c r="B939" s="178" t="s">
        <v>1511</v>
      </c>
      <c r="C939" s="520" t="s">
        <v>1512</v>
      </c>
      <c r="D939" s="520" t="s">
        <v>1512</v>
      </c>
      <c r="E939" s="520" t="s">
        <v>1512</v>
      </c>
      <c r="F939" s="520" t="s">
        <v>1512</v>
      </c>
      <c r="G939" s="520" t="s">
        <v>1512</v>
      </c>
      <c r="H939" s="176"/>
      <c r="I939" s="176"/>
      <c r="J939" s="23"/>
      <c r="K939" s="24"/>
    </row>
    <row r="940" spans="1:15" ht="13.8" x14ac:dyDescent="0.25">
      <c r="A940" s="182"/>
      <c r="B940" s="37" t="s">
        <v>78</v>
      </c>
      <c r="C940" s="520" t="s">
        <v>1513</v>
      </c>
      <c r="D940" s="520" t="s">
        <v>1513</v>
      </c>
      <c r="E940" s="520" t="s">
        <v>1513</v>
      </c>
      <c r="F940" s="520" t="s">
        <v>1513</v>
      </c>
      <c r="G940" s="520" t="s">
        <v>1513</v>
      </c>
      <c r="H940" s="176" t="s">
        <v>480</v>
      </c>
      <c r="I940" s="39">
        <v>50</v>
      </c>
      <c r="J940" s="18"/>
      <c r="K940" s="8">
        <f>I940*J940</f>
        <v>0</v>
      </c>
      <c r="L940" s="47"/>
    </row>
    <row r="941" spans="1:15" ht="13.8" x14ac:dyDescent="0.25">
      <c r="A941" s="182"/>
      <c r="B941" s="178" t="s">
        <v>81</v>
      </c>
      <c r="C941" s="520" t="s">
        <v>1514</v>
      </c>
      <c r="D941" s="520" t="s">
        <v>1514</v>
      </c>
      <c r="E941" s="520" t="s">
        <v>1514</v>
      </c>
      <c r="F941" s="520" t="s">
        <v>1514</v>
      </c>
      <c r="G941" s="520" t="s">
        <v>1514</v>
      </c>
      <c r="H941" s="176" t="s">
        <v>480</v>
      </c>
      <c r="I941" s="39">
        <v>150</v>
      </c>
      <c r="J941" s="18"/>
      <c r="K941" s="8">
        <f>I941*J941</f>
        <v>0</v>
      </c>
      <c r="L941" s="47"/>
    </row>
    <row r="942" spans="1:15" x14ac:dyDescent="0.25">
      <c r="A942" s="182"/>
      <c r="B942" s="178" t="s">
        <v>1515</v>
      </c>
      <c r="C942" s="520" t="s">
        <v>1516</v>
      </c>
      <c r="D942" s="520" t="s">
        <v>1516</v>
      </c>
      <c r="E942" s="520" t="s">
        <v>1516</v>
      </c>
      <c r="F942" s="520" t="s">
        <v>1516</v>
      </c>
      <c r="G942" s="520" t="s">
        <v>1516</v>
      </c>
      <c r="H942" s="176"/>
      <c r="I942" s="176"/>
      <c r="J942" s="23"/>
      <c r="K942" s="24"/>
    </row>
    <row r="943" spans="1:15" ht="13.8" x14ac:dyDescent="0.25">
      <c r="A943" s="182"/>
      <c r="B943" s="37" t="s">
        <v>78</v>
      </c>
      <c r="C943" s="520" t="s">
        <v>1513</v>
      </c>
      <c r="D943" s="520" t="s">
        <v>1513</v>
      </c>
      <c r="E943" s="520" t="s">
        <v>1513</v>
      </c>
      <c r="F943" s="520" t="s">
        <v>1513</v>
      </c>
      <c r="G943" s="520" t="s">
        <v>1513</v>
      </c>
      <c r="H943" s="176" t="s">
        <v>480</v>
      </c>
      <c r="I943" s="39">
        <v>50</v>
      </c>
      <c r="J943" s="18"/>
      <c r="K943" s="8">
        <f>I943*J943</f>
        <v>0</v>
      </c>
      <c r="L943" s="47"/>
    </row>
    <row r="944" spans="1:15" ht="13.8" x14ac:dyDescent="0.25">
      <c r="A944" s="182"/>
      <c r="B944" s="178" t="s">
        <v>81</v>
      </c>
      <c r="C944" s="520" t="s">
        <v>1514</v>
      </c>
      <c r="D944" s="520" t="s">
        <v>1514</v>
      </c>
      <c r="E944" s="520" t="s">
        <v>1514</v>
      </c>
      <c r="F944" s="520" t="s">
        <v>1514</v>
      </c>
      <c r="G944" s="520" t="s">
        <v>1514</v>
      </c>
      <c r="H944" s="176" t="s">
        <v>480</v>
      </c>
      <c r="I944" s="39">
        <v>150</v>
      </c>
      <c r="J944" s="18"/>
      <c r="K944" s="8">
        <f>I944*J944</f>
        <v>0</v>
      </c>
      <c r="L944" s="47"/>
    </row>
    <row r="945" spans="1:15" ht="13.8" x14ac:dyDescent="0.25">
      <c r="A945" s="182"/>
      <c r="B945" s="178" t="s">
        <v>83</v>
      </c>
      <c r="C945" s="520" t="s">
        <v>1517</v>
      </c>
      <c r="D945" s="520" t="s">
        <v>1517</v>
      </c>
      <c r="E945" s="520" t="s">
        <v>1517</v>
      </c>
      <c r="F945" s="520" t="s">
        <v>1517</v>
      </c>
      <c r="G945" s="520" t="s">
        <v>1517</v>
      </c>
      <c r="H945" s="176" t="s">
        <v>480</v>
      </c>
      <c r="I945" s="39">
        <v>100</v>
      </c>
      <c r="J945" s="18"/>
      <c r="K945" s="8">
        <f>I945*J945</f>
        <v>0</v>
      </c>
      <c r="L945" s="47"/>
    </row>
    <row r="946" spans="1:15" ht="13.8" x14ac:dyDescent="0.25">
      <c r="A946" s="182"/>
      <c r="B946" s="178" t="s">
        <v>85</v>
      </c>
      <c r="C946" s="520" t="s">
        <v>1518</v>
      </c>
      <c r="D946" s="520" t="s">
        <v>1518</v>
      </c>
      <c r="E946" s="520" t="s">
        <v>1518</v>
      </c>
      <c r="F946" s="520" t="s">
        <v>1518</v>
      </c>
      <c r="G946" s="520" t="s">
        <v>1518</v>
      </c>
      <c r="H946" s="176" t="s">
        <v>480</v>
      </c>
      <c r="I946" s="39">
        <v>200</v>
      </c>
      <c r="J946" s="18"/>
      <c r="K946" s="8">
        <f>I946*J946</f>
        <v>0</v>
      </c>
      <c r="L946" s="47"/>
    </row>
    <row r="947" spans="1:15" x14ac:dyDescent="0.25">
      <c r="A947" s="182"/>
      <c r="B947" s="178" t="s">
        <v>1519</v>
      </c>
      <c r="C947" s="520" t="s">
        <v>1520</v>
      </c>
      <c r="D947" s="520" t="s">
        <v>1520</v>
      </c>
      <c r="E947" s="520" t="s">
        <v>1520</v>
      </c>
      <c r="F947" s="520" t="s">
        <v>1520</v>
      </c>
      <c r="G947" s="520" t="s">
        <v>1520</v>
      </c>
      <c r="H947" s="176"/>
      <c r="I947" s="176"/>
      <c r="J947" s="23"/>
      <c r="K947" s="24"/>
    </row>
    <row r="948" spans="1:15" ht="26.4" customHeight="1" x14ac:dyDescent="0.25">
      <c r="A948" s="182"/>
      <c r="B948" s="178" t="s">
        <v>81</v>
      </c>
      <c r="C948" s="520" t="s">
        <v>1521</v>
      </c>
      <c r="D948" s="520" t="s">
        <v>456</v>
      </c>
      <c r="E948" s="520" t="s">
        <v>456</v>
      </c>
      <c r="F948" s="520" t="s">
        <v>456</v>
      </c>
      <c r="G948" s="520" t="s">
        <v>456</v>
      </c>
      <c r="H948" s="176" t="s">
        <v>159</v>
      </c>
      <c r="I948" s="39">
        <v>40</v>
      </c>
      <c r="J948" s="18"/>
      <c r="K948" s="8">
        <f>I948*J948</f>
        <v>0</v>
      </c>
      <c r="L948" s="47"/>
    </row>
    <row r="949" spans="1:15" ht="26.4" customHeight="1" x14ac:dyDescent="0.25">
      <c r="A949" s="182"/>
      <c r="B949" s="178" t="s">
        <v>83</v>
      </c>
      <c r="C949" s="520" t="s">
        <v>1522</v>
      </c>
      <c r="D949" s="520" t="s">
        <v>458</v>
      </c>
      <c r="E949" s="520" t="s">
        <v>458</v>
      </c>
      <c r="F949" s="520" t="s">
        <v>458</v>
      </c>
      <c r="G949" s="520" t="s">
        <v>458</v>
      </c>
      <c r="H949" s="176" t="s">
        <v>159</v>
      </c>
      <c r="I949" s="39">
        <v>70</v>
      </c>
      <c r="J949" s="18"/>
      <c r="K949" s="8">
        <f>I949*J949</f>
        <v>0</v>
      </c>
      <c r="L949" s="47"/>
    </row>
    <row r="950" spans="1:15" ht="13.2" customHeight="1" x14ac:dyDescent="0.25">
      <c r="A950" s="182"/>
      <c r="B950" s="178" t="s">
        <v>1523</v>
      </c>
      <c r="C950" s="520" t="s">
        <v>1524</v>
      </c>
      <c r="D950" s="520" t="s">
        <v>1524</v>
      </c>
      <c r="E950" s="520" t="s">
        <v>1524</v>
      </c>
      <c r="F950" s="520" t="s">
        <v>1524</v>
      </c>
      <c r="G950" s="520" t="s">
        <v>1524</v>
      </c>
      <c r="H950" s="176"/>
      <c r="I950" s="176"/>
      <c r="J950" s="23"/>
      <c r="K950" s="24"/>
    </row>
    <row r="951" spans="1:15" ht="26.4" customHeight="1" x14ac:dyDescent="0.25">
      <c r="A951" s="182"/>
      <c r="B951" s="37" t="s">
        <v>78</v>
      </c>
      <c r="C951" s="520" t="s">
        <v>1522</v>
      </c>
      <c r="D951" s="520" t="s">
        <v>464</v>
      </c>
      <c r="E951" s="520" t="s">
        <v>464</v>
      </c>
      <c r="F951" s="520" t="s">
        <v>464</v>
      </c>
      <c r="G951" s="520" t="s">
        <v>464</v>
      </c>
      <c r="H951" s="176" t="s">
        <v>159</v>
      </c>
      <c r="I951" s="39">
        <v>10</v>
      </c>
      <c r="J951" s="18"/>
      <c r="K951" s="8">
        <f>I951*J951</f>
        <v>0</v>
      </c>
      <c r="L951" s="47"/>
    </row>
    <row r="952" spans="1:15" ht="26.4" customHeight="1" x14ac:dyDescent="0.25">
      <c r="A952" s="182"/>
      <c r="B952" s="178" t="s">
        <v>81</v>
      </c>
      <c r="C952" s="520" t="s">
        <v>1525</v>
      </c>
      <c r="D952" s="520" t="s">
        <v>466</v>
      </c>
      <c r="E952" s="520" t="s">
        <v>466</v>
      </c>
      <c r="F952" s="520" t="s">
        <v>466</v>
      </c>
      <c r="G952" s="520" t="s">
        <v>466</v>
      </c>
      <c r="H952" s="176" t="s">
        <v>159</v>
      </c>
      <c r="I952" s="39">
        <v>30</v>
      </c>
      <c r="J952" s="18"/>
      <c r="K952" s="8">
        <f>I952*J952</f>
        <v>0</v>
      </c>
      <c r="L952" s="47"/>
    </row>
    <row r="953" spans="1:15" ht="39.6" customHeight="1" x14ac:dyDescent="0.25">
      <c r="A953" s="182"/>
      <c r="B953" s="178" t="s">
        <v>1526</v>
      </c>
      <c r="C953" s="520" t="s">
        <v>1527</v>
      </c>
      <c r="D953" s="520" t="s">
        <v>1528</v>
      </c>
      <c r="E953" s="520" t="s">
        <v>1528</v>
      </c>
      <c r="F953" s="520" t="s">
        <v>1528</v>
      </c>
      <c r="G953" s="520" t="s">
        <v>1528</v>
      </c>
      <c r="H953" s="176" t="s">
        <v>480</v>
      </c>
      <c r="I953" s="39">
        <v>40</v>
      </c>
      <c r="J953" s="18"/>
      <c r="K953" s="8">
        <f t="shared" ref="K953" si="28">I953*J953</f>
        <v>0</v>
      </c>
      <c r="L953" s="47"/>
    </row>
    <row r="954" spans="1:15" x14ac:dyDescent="0.25">
      <c r="A954" s="213" t="s">
        <v>1529</v>
      </c>
      <c r="B954" s="183"/>
      <c r="C954" s="521" t="s">
        <v>1530</v>
      </c>
      <c r="D954" s="521" t="s">
        <v>1530</v>
      </c>
      <c r="E954" s="521" t="s">
        <v>1530</v>
      </c>
      <c r="F954" s="521" t="s">
        <v>1530</v>
      </c>
      <c r="G954" s="521" t="s">
        <v>1530</v>
      </c>
      <c r="H954" s="176"/>
      <c r="I954" s="176"/>
      <c r="J954" s="23"/>
      <c r="K954" s="24"/>
    </row>
    <row r="955" spans="1:15" x14ac:dyDescent="0.25">
      <c r="A955" s="182"/>
      <c r="B955" s="178" t="s">
        <v>1531</v>
      </c>
      <c r="C955" s="520" t="s">
        <v>1532</v>
      </c>
      <c r="D955" s="520" t="s">
        <v>1532</v>
      </c>
      <c r="E955" s="520" t="s">
        <v>1532</v>
      </c>
      <c r="F955" s="520" t="s">
        <v>1532</v>
      </c>
      <c r="G955" s="520" t="s">
        <v>1532</v>
      </c>
      <c r="H955" s="176"/>
      <c r="I955" s="176"/>
      <c r="J955" s="23"/>
      <c r="K955" s="24"/>
    </row>
    <row r="956" spans="1:15" ht="13.8" x14ac:dyDescent="0.25">
      <c r="A956" s="182"/>
      <c r="B956" s="178"/>
      <c r="C956" s="520" t="s">
        <v>1533</v>
      </c>
      <c r="D956" s="520" t="s">
        <v>1534</v>
      </c>
      <c r="E956" s="520" t="s">
        <v>1534</v>
      </c>
      <c r="F956" s="520" t="s">
        <v>1534</v>
      </c>
      <c r="G956" s="520" t="s">
        <v>1534</v>
      </c>
      <c r="H956" s="176" t="s">
        <v>480</v>
      </c>
      <c r="I956" s="39">
        <v>700</v>
      </c>
      <c r="J956" s="18"/>
      <c r="K956" s="8">
        <f>I956*J956</f>
        <v>0</v>
      </c>
      <c r="L956" s="47"/>
      <c r="M956" s="47"/>
      <c r="O956" s="86"/>
    </row>
    <row r="957" spans="1:15" ht="26.4" customHeight="1" x14ac:dyDescent="0.25">
      <c r="A957" s="182"/>
      <c r="B957" s="178" t="s">
        <v>1535</v>
      </c>
      <c r="C957" s="520" t="s">
        <v>1536</v>
      </c>
      <c r="D957" s="520" t="s">
        <v>1536</v>
      </c>
      <c r="E957" s="520" t="s">
        <v>1536</v>
      </c>
      <c r="F957" s="520" t="s">
        <v>1536</v>
      </c>
      <c r="G957" s="520" t="s">
        <v>1536</v>
      </c>
      <c r="H957" s="176"/>
      <c r="I957" s="176"/>
      <c r="J957" s="23"/>
      <c r="K957" s="24"/>
    </row>
    <row r="958" spans="1:15" ht="13.8" x14ac:dyDescent="0.25">
      <c r="A958" s="182"/>
      <c r="B958" s="178"/>
      <c r="C958" s="520" t="s">
        <v>1533</v>
      </c>
      <c r="D958" s="520" t="s">
        <v>1533</v>
      </c>
      <c r="E958" s="520" t="s">
        <v>1533</v>
      </c>
      <c r="F958" s="520" t="s">
        <v>1533</v>
      </c>
      <c r="G958" s="520" t="s">
        <v>1533</v>
      </c>
      <c r="H958" s="176" t="s">
        <v>480</v>
      </c>
      <c r="I958" s="39">
        <v>500</v>
      </c>
      <c r="J958" s="18"/>
      <c r="K958" s="8">
        <f>I958*J958</f>
        <v>0</v>
      </c>
      <c r="L958" s="47"/>
      <c r="M958" s="47"/>
      <c r="O958" s="86"/>
    </row>
    <row r="959" spans="1:15" ht="13.2" customHeight="1" x14ac:dyDescent="0.25">
      <c r="A959" s="213" t="s">
        <v>1537</v>
      </c>
      <c r="B959" s="183"/>
      <c r="C959" s="521" t="s">
        <v>1538</v>
      </c>
      <c r="D959" s="521" t="s">
        <v>1538</v>
      </c>
      <c r="E959" s="521" t="s">
        <v>1538</v>
      </c>
      <c r="F959" s="521" t="s">
        <v>1538</v>
      </c>
      <c r="G959" s="521" t="s">
        <v>1538</v>
      </c>
      <c r="H959" s="176"/>
      <c r="I959" s="176"/>
      <c r="J959" s="23"/>
      <c r="K959" s="24"/>
    </row>
    <row r="960" spans="1:15" x14ac:dyDescent="0.25">
      <c r="A960" s="182"/>
      <c r="B960" s="178" t="s">
        <v>1539</v>
      </c>
      <c r="C960" s="520" t="s">
        <v>1540</v>
      </c>
      <c r="D960" s="520" t="s">
        <v>1541</v>
      </c>
      <c r="E960" s="520" t="s">
        <v>1541</v>
      </c>
      <c r="F960" s="520" t="s">
        <v>1541</v>
      </c>
      <c r="G960" s="520" t="s">
        <v>1541</v>
      </c>
      <c r="H960" s="176"/>
      <c r="I960" s="176"/>
      <c r="J960" s="23"/>
      <c r="K960" s="24"/>
    </row>
    <row r="961" spans="1:12" x14ac:dyDescent="0.25">
      <c r="A961" s="182"/>
      <c r="B961" s="178" t="s">
        <v>78</v>
      </c>
      <c r="C961" s="567" t="s">
        <v>1542</v>
      </c>
      <c r="D961" s="567"/>
      <c r="E961" s="567"/>
      <c r="F961" s="567"/>
      <c r="G961" s="567"/>
      <c r="H961" s="176" t="s">
        <v>44</v>
      </c>
      <c r="I961" s="243">
        <v>1000</v>
      </c>
      <c r="J961" s="18"/>
      <c r="K961" s="8">
        <f>I961*J961</f>
        <v>0</v>
      </c>
      <c r="L961" s="47"/>
    </row>
    <row r="962" spans="1:12" x14ac:dyDescent="0.25">
      <c r="A962" s="182"/>
      <c r="B962" s="178" t="s">
        <v>81</v>
      </c>
      <c r="C962" s="567" t="s">
        <v>1543</v>
      </c>
      <c r="D962" s="567"/>
      <c r="E962" s="567"/>
      <c r="F962" s="567"/>
      <c r="G962" s="567"/>
      <c r="H962" s="176" t="s">
        <v>44</v>
      </c>
      <c r="I962" s="39">
        <v>50</v>
      </c>
      <c r="J962" s="18"/>
      <c r="K962" s="8">
        <f>I962*J962</f>
        <v>0</v>
      </c>
      <c r="L962" s="47"/>
    </row>
    <row r="963" spans="1:12" x14ac:dyDescent="0.25">
      <c r="A963" s="182"/>
      <c r="B963" s="178" t="s">
        <v>83</v>
      </c>
      <c r="C963" s="567" t="s">
        <v>1544</v>
      </c>
      <c r="D963" s="567"/>
      <c r="E963" s="567"/>
      <c r="F963" s="567"/>
      <c r="G963" s="567"/>
      <c r="H963" s="176" t="s">
        <v>44</v>
      </c>
      <c r="I963" s="39">
        <v>350</v>
      </c>
      <c r="J963" s="18"/>
      <c r="K963" s="8">
        <f>I963*J963</f>
        <v>0</v>
      </c>
      <c r="L963" s="47"/>
    </row>
    <row r="964" spans="1:12" x14ac:dyDescent="0.25">
      <c r="A964" s="182"/>
      <c r="B964" s="178" t="s">
        <v>85</v>
      </c>
      <c r="C964" s="567" t="s">
        <v>1545</v>
      </c>
      <c r="D964" s="567"/>
      <c r="E964" s="567"/>
      <c r="F964" s="567"/>
      <c r="G964" s="567"/>
      <c r="H964" s="176" t="s">
        <v>44</v>
      </c>
      <c r="I964" s="39">
        <v>110</v>
      </c>
      <c r="J964" s="18"/>
      <c r="K964" s="8">
        <f>I964*J964</f>
        <v>0</v>
      </c>
      <c r="L964" s="47"/>
    </row>
    <row r="965" spans="1:12" x14ac:dyDescent="0.25">
      <c r="A965" s="182"/>
      <c r="B965" s="178" t="s">
        <v>85</v>
      </c>
      <c r="C965" s="567" t="s">
        <v>1546</v>
      </c>
      <c r="D965" s="567"/>
      <c r="E965" s="567"/>
      <c r="F965" s="567"/>
      <c r="G965" s="567"/>
      <c r="H965" s="176" t="s">
        <v>44</v>
      </c>
      <c r="I965" s="39">
        <v>900</v>
      </c>
      <c r="J965" s="18"/>
      <c r="K965" s="8">
        <f>I965*J965</f>
        <v>0</v>
      </c>
      <c r="L965" s="47"/>
    </row>
    <row r="966" spans="1:12" ht="26.4" customHeight="1" x14ac:dyDescent="0.25">
      <c r="A966" s="213" t="s">
        <v>1547</v>
      </c>
      <c r="B966" s="183"/>
      <c r="C966" s="521" t="s">
        <v>1548</v>
      </c>
      <c r="D966" s="521" t="s">
        <v>1548</v>
      </c>
      <c r="E966" s="521" t="s">
        <v>1548</v>
      </c>
      <c r="F966" s="521" t="s">
        <v>1548</v>
      </c>
      <c r="G966" s="521" t="s">
        <v>1548</v>
      </c>
      <c r="H966" s="176"/>
      <c r="I966" s="176"/>
      <c r="J966" s="23"/>
      <c r="K966" s="24"/>
    </row>
    <row r="967" spans="1:12" ht="13.8" x14ac:dyDescent="0.25">
      <c r="A967" s="182"/>
      <c r="B967" s="178" t="s">
        <v>1549</v>
      </c>
      <c r="C967" s="520" t="s">
        <v>1550</v>
      </c>
      <c r="D967" s="520" t="s">
        <v>1550</v>
      </c>
      <c r="E967" s="520" t="s">
        <v>1550</v>
      </c>
      <c r="F967" s="520" t="s">
        <v>1550</v>
      </c>
      <c r="G967" s="520" t="s">
        <v>1550</v>
      </c>
      <c r="H967" s="176" t="s">
        <v>36</v>
      </c>
      <c r="I967" s="39">
        <v>500</v>
      </c>
      <c r="J967" s="18"/>
      <c r="K967" s="8">
        <f>I967*J967</f>
        <v>0</v>
      </c>
      <c r="L967" s="47"/>
    </row>
    <row r="968" spans="1:12" ht="26.4" customHeight="1" x14ac:dyDescent="0.25">
      <c r="A968" s="164"/>
      <c r="B968" s="178" t="s">
        <v>1551</v>
      </c>
      <c r="C968" s="520" t="s">
        <v>1552</v>
      </c>
      <c r="D968" s="527" t="s">
        <v>1552</v>
      </c>
      <c r="E968" s="527" t="s">
        <v>1552</v>
      </c>
      <c r="F968" s="527" t="s">
        <v>1552</v>
      </c>
      <c r="G968" s="528" t="s">
        <v>1552</v>
      </c>
      <c r="H968" s="176" t="s">
        <v>36</v>
      </c>
      <c r="I968" s="39">
        <v>30</v>
      </c>
      <c r="J968" s="18"/>
      <c r="K968" s="8">
        <f>I968*J968</f>
        <v>0</v>
      </c>
      <c r="L968" s="47"/>
    </row>
    <row r="969" spans="1:12" ht="26.4" customHeight="1" x14ac:dyDescent="0.25">
      <c r="A969" s="164"/>
      <c r="B969" s="178" t="s">
        <v>1553</v>
      </c>
      <c r="C969" s="520" t="s">
        <v>1554</v>
      </c>
      <c r="D969" s="527" t="s">
        <v>1554</v>
      </c>
      <c r="E969" s="527" t="s">
        <v>1554</v>
      </c>
      <c r="F969" s="527" t="s">
        <v>1554</v>
      </c>
      <c r="G969" s="528" t="s">
        <v>1554</v>
      </c>
      <c r="H969" s="176" t="s">
        <v>36</v>
      </c>
      <c r="I969" s="39">
        <v>110</v>
      </c>
      <c r="J969" s="18"/>
      <c r="K969" s="8">
        <f>I969*J969</f>
        <v>0</v>
      </c>
      <c r="L969" s="47"/>
    </row>
    <row r="970" spans="1:12" ht="13.8" x14ac:dyDescent="0.25">
      <c r="A970" s="164"/>
      <c r="B970" s="178" t="s">
        <v>1555</v>
      </c>
      <c r="C970" s="520" t="s">
        <v>1556</v>
      </c>
      <c r="D970" s="527" t="s">
        <v>1556</v>
      </c>
      <c r="E970" s="527" t="s">
        <v>1556</v>
      </c>
      <c r="F970" s="527" t="s">
        <v>1556</v>
      </c>
      <c r="G970" s="528" t="s">
        <v>1556</v>
      </c>
      <c r="H970" s="176" t="s">
        <v>36</v>
      </c>
      <c r="I970" s="39">
        <v>30</v>
      </c>
      <c r="J970" s="18"/>
      <c r="K970" s="8">
        <f>I970*J970</f>
        <v>0</v>
      </c>
      <c r="L970" s="47"/>
    </row>
    <row r="971" spans="1:12" ht="13.2" customHeight="1" x14ac:dyDescent="0.25">
      <c r="A971" s="44" t="s">
        <v>1557</v>
      </c>
      <c r="B971" s="48"/>
      <c r="C971" s="521" t="s">
        <v>1558</v>
      </c>
      <c r="D971" s="521"/>
      <c r="E971" s="521"/>
      <c r="F971" s="521"/>
      <c r="G971" s="521"/>
      <c r="H971" s="37"/>
      <c r="I971" s="39"/>
      <c r="J971" s="40"/>
      <c r="K971" s="8"/>
    </row>
    <row r="972" spans="1:12" ht="39.6" customHeight="1" x14ac:dyDescent="0.25">
      <c r="A972" s="46"/>
      <c r="B972" s="45" t="s">
        <v>1559</v>
      </c>
      <c r="C972" s="520" t="s">
        <v>1560</v>
      </c>
      <c r="D972" s="520"/>
      <c r="E972" s="520"/>
      <c r="F972" s="520"/>
      <c r="G972" s="520"/>
      <c r="H972" s="37" t="s">
        <v>1561</v>
      </c>
      <c r="I972" s="39">
        <v>140</v>
      </c>
      <c r="J972" s="18"/>
      <c r="K972" s="8">
        <f>I972*J972</f>
        <v>0</v>
      </c>
    </row>
    <row r="973" spans="1:12" ht="26.4" customHeight="1" x14ac:dyDescent="0.25">
      <c r="A973" s="44" t="s">
        <v>1562</v>
      </c>
      <c r="B973" s="48"/>
      <c r="C973" s="521" t="s">
        <v>1563</v>
      </c>
      <c r="D973" s="521"/>
      <c r="E973" s="521"/>
      <c r="F973" s="521"/>
      <c r="G973" s="521"/>
      <c r="H973" s="37"/>
      <c r="I973" s="39"/>
      <c r="J973" s="40"/>
      <c r="K973" s="8"/>
    </row>
    <row r="974" spans="1:12" ht="13.2" customHeight="1" x14ac:dyDescent="0.25">
      <c r="A974" s="46"/>
      <c r="B974" s="45" t="s">
        <v>1564</v>
      </c>
      <c r="C974" s="520" t="s">
        <v>1565</v>
      </c>
      <c r="D974" s="520"/>
      <c r="E974" s="520"/>
      <c r="F974" s="520"/>
      <c r="G974" s="520"/>
      <c r="H974" s="176" t="s">
        <v>480</v>
      </c>
      <c r="I974" s="39">
        <v>6</v>
      </c>
      <c r="J974" s="18"/>
      <c r="K974" s="8">
        <f>I974*J974</f>
        <v>0</v>
      </c>
    </row>
    <row r="975" spans="1:12" x14ac:dyDescent="0.25">
      <c r="A975" s="46"/>
      <c r="B975" s="45"/>
      <c r="C975" s="520"/>
      <c r="D975" s="520"/>
      <c r="E975" s="520"/>
      <c r="F975" s="520"/>
      <c r="G975" s="520"/>
      <c r="H975" s="38"/>
      <c r="I975" s="165"/>
      <c r="J975" s="166"/>
      <c r="K975" s="194"/>
    </row>
    <row r="976" spans="1:12" x14ac:dyDescent="0.25">
      <c r="A976" s="46"/>
      <c r="B976" s="45"/>
      <c r="C976" s="520"/>
      <c r="D976" s="520"/>
      <c r="E976" s="520"/>
      <c r="F976" s="520"/>
      <c r="G976" s="520"/>
      <c r="H976" s="38"/>
      <c r="I976" s="165"/>
      <c r="J976" s="166"/>
      <c r="K976" s="194"/>
    </row>
    <row r="977" spans="1:12" x14ac:dyDescent="0.25">
      <c r="A977" s="556" t="s">
        <v>272</v>
      </c>
      <c r="B977" s="557"/>
      <c r="C977" s="557"/>
      <c r="D977" s="557"/>
      <c r="E977" s="557"/>
      <c r="F977" s="557"/>
      <c r="G977" s="557"/>
      <c r="H977" s="557"/>
      <c r="I977" s="557"/>
      <c r="J977" s="558"/>
      <c r="K977" s="238">
        <f>SUM(K938:K976)</f>
        <v>0</v>
      </c>
    </row>
    <row r="978" spans="1:12" x14ac:dyDescent="0.25">
      <c r="A978" s="523" t="s">
        <v>1508</v>
      </c>
      <c r="B978" s="523"/>
      <c r="C978" s="523"/>
      <c r="D978" s="523"/>
      <c r="E978" s="523"/>
      <c r="F978" s="523"/>
      <c r="G978" s="523"/>
      <c r="H978" s="523"/>
      <c r="I978" s="523"/>
      <c r="J978" s="523"/>
      <c r="K978" s="523"/>
    </row>
    <row r="979" spans="1:12" x14ac:dyDescent="0.25">
      <c r="A979" s="523"/>
      <c r="B979" s="523"/>
      <c r="C979" s="523"/>
      <c r="D979" s="523"/>
      <c r="E979" s="523"/>
      <c r="F979" s="523"/>
      <c r="G979" s="523"/>
      <c r="H979" s="523"/>
      <c r="I979" s="523"/>
      <c r="J979" s="523"/>
      <c r="K979" s="523"/>
    </row>
    <row r="980" spans="1:12" x14ac:dyDescent="0.25">
      <c r="A980" s="568" t="s">
        <v>273</v>
      </c>
      <c r="B980" s="568"/>
      <c r="C980" s="568"/>
      <c r="D980" s="568"/>
      <c r="E980" s="568"/>
      <c r="F980" s="568"/>
      <c r="G980" s="568"/>
      <c r="H980" s="568"/>
      <c r="I980" s="568"/>
      <c r="J980" s="568"/>
      <c r="K980" s="238">
        <f>K977</f>
        <v>0</v>
      </c>
    </row>
    <row r="981" spans="1:12" x14ac:dyDescent="0.25">
      <c r="A981" s="187"/>
      <c r="B981" s="169"/>
      <c r="C981" s="533"/>
      <c r="D981" s="533"/>
      <c r="E981" s="533"/>
      <c r="F981" s="533"/>
      <c r="G981" s="533"/>
      <c r="H981" s="158"/>
      <c r="I981" s="170"/>
      <c r="J981" s="171"/>
      <c r="K981" s="172"/>
    </row>
    <row r="982" spans="1:12" x14ac:dyDescent="0.25">
      <c r="A982" s="213" t="s">
        <v>1566</v>
      </c>
      <c r="B982" s="183"/>
      <c r="C982" s="521" t="s">
        <v>1567</v>
      </c>
      <c r="D982" s="537" t="s">
        <v>1567</v>
      </c>
      <c r="E982" s="537" t="s">
        <v>1567</v>
      </c>
      <c r="F982" s="537" t="s">
        <v>1567</v>
      </c>
      <c r="G982" s="538" t="s">
        <v>1567</v>
      </c>
      <c r="H982" s="176"/>
      <c r="I982" s="176"/>
      <c r="J982" s="23"/>
      <c r="K982" s="24"/>
    </row>
    <row r="983" spans="1:12" ht="26.4" customHeight="1" x14ac:dyDescent="0.25">
      <c r="A983" s="182"/>
      <c r="B983" s="178" t="s">
        <v>1568</v>
      </c>
      <c r="C983" s="520" t="s">
        <v>1569</v>
      </c>
      <c r="D983" s="527" t="s">
        <v>1570</v>
      </c>
      <c r="E983" s="527" t="s">
        <v>1570</v>
      </c>
      <c r="F983" s="527" t="s">
        <v>1570</v>
      </c>
      <c r="G983" s="528" t="s">
        <v>1570</v>
      </c>
      <c r="H983" s="176" t="s">
        <v>159</v>
      </c>
      <c r="I983" s="39">
        <v>180</v>
      </c>
      <c r="J983" s="18"/>
      <c r="K983" s="8">
        <f>I983*J983</f>
        <v>0</v>
      </c>
      <c r="L983" s="47"/>
    </row>
    <row r="984" spans="1:12" x14ac:dyDescent="0.25">
      <c r="A984" s="213" t="s">
        <v>1571</v>
      </c>
      <c r="B984" s="178"/>
      <c r="C984" s="521" t="s">
        <v>1572</v>
      </c>
      <c r="D984" s="537" t="s">
        <v>1572</v>
      </c>
      <c r="E984" s="537" t="s">
        <v>1572</v>
      </c>
      <c r="F984" s="537" t="s">
        <v>1572</v>
      </c>
      <c r="G984" s="538" t="s">
        <v>1572</v>
      </c>
      <c r="H984" s="176"/>
      <c r="I984" s="176"/>
      <c r="J984" s="176"/>
      <c r="K984" s="185"/>
    </row>
    <row r="985" spans="1:12" ht="13.8" x14ac:dyDescent="0.25">
      <c r="A985" s="182"/>
      <c r="B985" s="178" t="s">
        <v>1573</v>
      </c>
      <c r="C985" s="520" t="s">
        <v>1513</v>
      </c>
      <c r="D985" s="527" t="s">
        <v>1513</v>
      </c>
      <c r="E985" s="527" t="s">
        <v>1513</v>
      </c>
      <c r="F985" s="527" t="s">
        <v>1513</v>
      </c>
      <c r="G985" s="528" t="s">
        <v>1513</v>
      </c>
      <c r="H985" s="176" t="s">
        <v>480</v>
      </c>
      <c r="I985" s="39">
        <v>100</v>
      </c>
      <c r="J985" s="18"/>
      <c r="K985" s="8">
        <f>I985*J985</f>
        <v>0</v>
      </c>
      <c r="L985" s="47"/>
    </row>
    <row r="986" spans="1:12" ht="13.8" x14ac:dyDescent="0.25">
      <c r="A986" s="182"/>
      <c r="B986" s="178" t="s">
        <v>1574</v>
      </c>
      <c r="C986" s="520" t="s">
        <v>1514</v>
      </c>
      <c r="D986" s="527" t="s">
        <v>1514</v>
      </c>
      <c r="E986" s="527" t="s">
        <v>1514</v>
      </c>
      <c r="F986" s="527" t="s">
        <v>1514</v>
      </c>
      <c r="G986" s="528" t="s">
        <v>1514</v>
      </c>
      <c r="H986" s="176" t="s">
        <v>480</v>
      </c>
      <c r="I986" s="39">
        <v>250</v>
      </c>
      <c r="J986" s="18"/>
      <c r="K986" s="8">
        <f>I986*J986</f>
        <v>0</v>
      </c>
      <c r="L986" s="47"/>
    </row>
    <row r="987" spans="1:12" ht="13.8" x14ac:dyDescent="0.25">
      <c r="A987" s="182"/>
      <c r="B987" s="178" t="s">
        <v>1575</v>
      </c>
      <c r="C987" s="520" t="s">
        <v>1576</v>
      </c>
      <c r="D987" s="527" t="s">
        <v>1576</v>
      </c>
      <c r="E987" s="527" t="s">
        <v>1576</v>
      </c>
      <c r="F987" s="527" t="s">
        <v>1576</v>
      </c>
      <c r="G987" s="528" t="s">
        <v>1576</v>
      </c>
      <c r="H987" s="176" t="s">
        <v>480</v>
      </c>
      <c r="I987" s="39">
        <v>10</v>
      </c>
      <c r="J987" s="18"/>
      <c r="K987" s="8">
        <f>I987*J987</f>
        <v>0</v>
      </c>
      <c r="L987" s="47"/>
    </row>
    <row r="988" spans="1:12" x14ac:dyDescent="0.25">
      <c r="A988" s="46"/>
      <c r="B988" s="45"/>
      <c r="C988" s="520"/>
      <c r="D988" s="520"/>
      <c r="E988" s="520"/>
      <c r="F988" s="520"/>
      <c r="G988" s="520"/>
      <c r="H988" s="38"/>
      <c r="I988" s="165"/>
      <c r="J988" s="166"/>
      <c r="K988" s="194"/>
    </row>
    <row r="989" spans="1:12" x14ac:dyDescent="0.25">
      <c r="A989" s="214"/>
      <c r="B989" s="215"/>
      <c r="C989" s="544"/>
      <c r="D989" s="572"/>
      <c r="E989" s="572"/>
      <c r="F989" s="572"/>
      <c r="G989" s="573"/>
      <c r="H989" s="216"/>
      <c r="I989" s="217"/>
      <c r="J989" s="218"/>
      <c r="K989" s="219"/>
    </row>
    <row r="990" spans="1:12" x14ac:dyDescent="0.25">
      <c r="A990" s="522" t="s">
        <v>1577</v>
      </c>
      <c r="B990" s="522"/>
      <c r="C990" s="522" t="s">
        <v>117</v>
      </c>
      <c r="D990" s="522"/>
      <c r="E990" s="522"/>
      <c r="F990" s="522"/>
      <c r="G990" s="522"/>
      <c r="H990" s="116"/>
      <c r="I990" s="116"/>
      <c r="J990" s="116"/>
      <c r="K990" s="42">
        <f>SUM(K980:K989)</f>
        <v>0</v>
      </c>
    </row>
    <row r="991" spans="1:12" x14ac:dyDescent="0.25">
      <c r="A991" s="523" t="s">
        <v>1578</v>
      </c>
      <c r="B991" s="539"/>
      <c r="C991" s="539"/>
      <c r="D991" s="539"/>
      <c r="E991" s="539"/>
      <c r="F991" s="539"/>
      <c r="G991" s="539"/>
      <c r="H991" s="539"/>
      <c r="I991" s="539"/>
      <c r="J991" s="539"/>
      <c r="K991" s="540"/>
    </row>
    <row r="992" spans="1:12" x14ac:dyDescent="0.25">
      <c r="A992" s="541"/>
      <c r="B992" s="542"/>
      <c r="C992" s="542"/>
      <c r="D992" s="542"/>
      <c r="E992" s="542"/>
      <c r="F992" s="542"/>
      <c r="G992" s="542"/>
      <c r="H992" s="542"/>
      <c r="I992" s="542"/>
      <c r="J992" s="542"/>
      <c r="K992" s="543"/>
    </row>
    <row r="993" spans="1:12" x14ac:dyDescent="0.25">
      <c r="A993" s="187"/>
      <c r="B993" s="169"/>
      <c r="C993" s="533"/>
      <c r="D993" s="535"/>
      <c r="E993" s="535"/>
      <c r="F993" s="535"/>
      <c r="G993" s="536"/>
      <c r="H993" s="158"/>
      <c r="I993" s="170"/>
      <c r="J993" s="171"/>
      <c r="K993" s="172"/>
    </row>
    <row r="994" spans="1:12" ht="13.2" customHeight="1" x14ac:dyDescent="0.25">
      <c r="A994" s="181" t="s">
        <v>1579</v>
      </c>
      <c r="B994" s="183"/>
      <c r="C994" s="521" t="s">
        <v>1580</v>
      </c>
      <c r="D994" s="537" t="s">
        <v>1580</v>
      </c>
      <c r="E994" s="537" t="s">
        <v>1580</v>
      </c>
      <c r="F994" s="537" t="s">
        <v>1580</v>
      </c>
      <c r="G994" s="538" t="s">
        <v>1580</v>
      </c>
      <c r="H994" s="176"/>
      <c r="I994" s="176"/>
      <c r="J994" s="23"/>
      <c r="K994" s="24"/>
    </row>
    <row r="995" spans="1:12" ht="13.2" customHeight="1" x14ac:dyDescent="0.25">
      <c r="A995" s="186"/>
      <c r="B995" s="178" t="s">
        <v>1581</v>
      </c>
      <c r="C995" s="520" t="s">
        <v>1582</v>
      </c>
      <c r="D995" s="527" t="s">
        <v>1583</v>
      </c>
      <c r="E995" s="527" t="s">
        <v>1583</v>
      </c>
      <c r="F995" s="527" t="s">
        <v>1583</v>
      </c>
      <c r="G995" s="528" t="s">
        <v>1583</v>
      </c>
      <c r="H995" s="176"/>
      <c r="I995" s="176"/>
      <c r="J995" s="23"/>
      <c r="K995" s="24"/>
    </row>
    <row r="996" spans="1:12" ht="13.2" customHeight="1" x14ac:dyDescent="0.25">
      <c r="A996" s="186"/>
      <c r="B996" s="178" t="s">
        <v>78</v>
      </c>
      <c r="C996" s="520" t="s">
        <v>1584</v>
      </c>
      <c r="D996" s="527"/>
      <c r="E996" s="527"/>
      <c r="F996" s="527"/>
      <c r="G996" s="528"/>
      <c r="H996" s="176" t="s">
        <v>33</v>
      </c>
      <c r="I996" s="39">
        <v>23</v>
      </c>
      <c r="J996" s="18"/>
      <c r="K996" s="8">
        <f t="shared" ref="K996:K1003" si="29">I996*J996</f>
        <v>0</v>
      </c>
      <c r="L996" s="47"/>
    </row>
    <row r="997" spans="1:12" ht="13.2" customHeight="1" x14ac:dyDescent="0.25">
      <c r="A997" s="186"/>
      <c r="B997" s="178" t="s">
        <v>81</v>
      </c>
      <c r="C997" s="520" t="s">
        <v>1585</v>
      </c>
      <c r="D997" s="527"/>
      <c r="E997" s="527"/>
      <c r="F997" s="527"/>
      <c r="G997" s="528"/>
      <c r="H997" s="176" t="s">
        <v>33</v>
      </c>
      <c r="I997" s="39">
        <v>25</v>
      </c>
      <c r="J997" s="18"/>
      <c r="K997" s="8">
        <f t="shared" si="29"/>
        <v>0</v>
      </c>
      <c r="L997" s="47"/>
    </row>
    <row r="998" spans="1:12" ht="13.2" customHeight="1" x14ac:dyDescent="0.25">
      <c r="A998" s="186"/>
      <c r="B998" s="178" t="s">
        <v>83</v>
      </c>
      <c r="C998" s="520" t="s">
        <v>1586</v>
      </c>
      <c r="D998" s="527"/>
      <c r="E998" s="527"/>
      <c r="F998" s="527"/>
      <c r="G998" s="528"/>
      <c r="H998" s="176" t="s">
        <v>33</v>
      </c>
      <c r="I998" s="39">
        <v>1</v>
      </c>
      <c r="J998" s="18"/>
      <c r="K998" s="8">
        <f t="shared" si="29"/>
        <v>0</v>
      </c>
      <c r="L998" s="47"/>
    </row>
    <row r="999" spans="1:12" ht="13.2" customHeight="1" x14ac:dyDescent="0.25">
      <c r="A999" s="186"/>
      <c r="B999" s="178" t="s">
        <v>1587</v>
      </c>
      <c r="C999" s="520" t="s">
        <v>1588</v>
      </c>
      <c r="D999" s="527" t="s">
        <v>1589</v>
      </c>
      <c r="E999" s="527" t="s">
        <v>1589</v>
      </c>
      <c r="F999" s="527" t="s">
        <v>1589</v>
      </c>
      <c r="G999" s="528" t="s">
        <v>1589</v>
      </c>
      <c r="H999" s="176"/>
      <c r="I999" s="176"/>
      <c r="J999" s="23"/>
      <c r="K999" s="24"/>
    </row>
    <row r="1000" spans="1:12" ht="13.2" customHeight="1" x14ac:dyDescent="0.25">
      <c r="A1000" s="186"/>
      <c r="B1000" s="178"/>
      <c r="C1000" s="520" t="s">
        <v>1585</v>
      </c>
      <c r="D1000" s="527"/>
      <c r="E1000" s="527"/>
      <c r="F1000" s="527"/>
      <c r="G1000" s="528"/>
      <c r="H1000" s="176" t="s">
        <v>33</v>
      </c>
      <c r="I1000" s="39">
        <v>24</v>
      </c>
      <c r="J1000" s="18"/>
      <c r="K1000" s="8">
        <f t="shared" si="29"/>
        <v>0</v>
      </c>
      <c r="L1000" s="47"/>
    </row>
    <row r="1001" spans="1:12" ht="13.2" customHeight="1" x14ac:dyDescent="0.25">
      <c r="A1001" s="186"/>
      <c r="B1001" s="178" t="s">
        <v>1590</v>
      </c>
      <c r="C1001" s="520" t="s">
        <v>1591</v>
      </c>
      <c r="D1001" s="527" t="s">
        <v>1592</v>
      </c>
      <c r="E1001" s="527" t="s">
        <v>1592</v>
      </c>
      <c r="F1001" s="527" t="s">
        <v>1592</v>
      </c>
      <c r="G1001" s="528" t="s">
        <v>1592</v>
      </c>
      <c r="H1001" s="176" t="s">
        <v>480</v>
      </c>
      <c r="I1001" s="39">
        <v>600</v>
      </c>
      <c r="J1001" s="18"/>
      <c r="K1001" s="8">
        <f t="shared" si="29"/>
        <v>0</v>
      </c>
      <c r="L1001" s="47"/>
    </row>
    <row r="1002" spans="1:12" ht="13.2" customHeight="1" x14ac:dyDescent="0.25">
      <c r="A1002" s="186"/>
      <c r="B1002" s="178" t="s">
        <v>1593</v>
      </c>
      <c r="C1002" s="520" t="s">
        <v>1594</v>
      </c>
      <c r="D1002" s="527" t="s">
        <v>1595</v>
      </c>
      <c r="E1002" s="527" t="s">
        <v>1595</v>
      </c>
      <c r="F1002" s="527" t="s">
        <v>1595</v>
      </c>
      <c r="G1002" s="528" t="s">
        <v>1595</v>
      </c>
      <c r="H1002" s="176" t="s">
        <v>480</v>
      </c>
      <c r="I1002" s="39">
        <v>35</v>
      </c>
      <c r="J1002" s="18"/>
      <c r="K1002" s="8">
        <f t="shared" si="29"/>
        <v>0</v>
      </c>
      <c r="L1002" s="47"/>
    </row>
    <row r="1003" spans="1:12" ht="25.5" customHeight="1" x14ac:dyDescent="0.25">
      <c r="A1003" s="186"/>
      <c r="B1003" s="178" t="s">
        <v>1596</v>
      </c>
      <c r="C1003" s="520" t="s">
        <v>1597</v>
      </c>
      <c r="D1003" s="527" t="s">
        <v>1598</v>
      </c>
      <c r="E1003" s="527" t="s">
        <v>1598</v>
      </c>
      <c r="F1003" s="527" t="s">
        <v>1598</v>
      </c>
      <c r="G1003" s="528" t="s">
        <v>1598</v>
      </c>
      <c r="H1003" s="176" t="s">
        <v>480</v>
      </c>
      <c r="I1003" s="243">
        <v>2000</v>
      </c>
      <c r="J1003" s="18"/>
      <c r="K1003" s="8">
        <f t="shared" si="29"/>
        <v>0</v>
      </c>
      <c r="L1003" s="47"/>
    </row>
    <row r="1004" spans="1:12" x14ac:dyDescent="0.25">
      <c r="A1004" s="181" t="s">
        <v>1599</v>
      </c>
      <c r="B1004" s="183"/>
      <c r="C1004" s="521" t="s">
        <v>1600</v>
      </c>
      <c r="D1004" s="537" t="s">
        <v>1600</v>
      </c>
      <c r="E1004" s="537" t="s">
        <v>1600</v>
      </c>
      <c r="F1004" s="537" t="s">
        <v>1600</v>
      </c>
      <c r="G1004" s="538" t="s">
        <v>1600</v>
      </c>
      <c r="H1004" s="176"/>
      <c r="I1004" s="176"/>
      <c r="J1004" s="23"/>
      <c r="K1004" s="24"/>
    </row>
    <row r="1005" spans="1:12" ht="13.2" customHeight="1" x14ac:dyDescent="0.25">
      <c r="A1005" s="186"/>
      <c r="B1005" s="178" t="s">
        <v>1601</v>
      </c>
      <c r="C1005" s="520" t="s">
        <v>1602</v>
      </c>
      <c r="D1005" s="527" t="s">
        <v>1603</v>
      </c>
      <c r="E1005" s="527" t="s">
        <v>1603</v>
      </c>
      <c r="F1005" s="527" t="s">
        <v>1603</v>
      </c>
      <c r="G1005" s="528" t="s">
        <v>1603</v>
      </c>
      <c r="H1005" s="176"/>
      <c r="I1005" s="176"/>
      <c r="J1005" s="23"/>
      <c r="K1005" s="24"/>
    </row>
    <row r="1006" spans="1:12" ht="13.2" customHeight="1" x14ac:dyDescent="0.25">
      <c r="A1006" s="186"/>
      <c r="B1006" s="178" t="s">
        <v>78</v>
      </c>
      <c r="C1006" s="520" t="s">
        <v>1604</v>
      </c>
      <c r="D1006" s="527"/>
      <c r="E1006" s="527"/>
      <c r="F1006" s="527"/>
      <c r="G1006" s="528"/>
      <c r="H1006" s="176"/>
      <c r="I1006" s="176"/>
      <c r="J1006" s="23"/>
      <c r="K1006" s="24"/>
    </row>
    <row r="1007" spans="1:12" ht="13.2" customHeight="1" x14ac:dyDescent="0.25">
      <c r="A1007" s="186"/>
      <c r="B1007" s="178" t="s">
        <v>413</v>
      </c>
      <c r="C1007" s="520" t="s">
        <v>1584</v>
      </c>
      <c r="D1007" s="527"/>
      <c r="E1007" s="527"/>
      <c r="F1007" s="527"/>
      <c r="G1007" s="528"/>
      <c r="H1007" s="176" t="s">
        <v>33</v>
      </c>
      <c r="I1007" s="39">
        <v>23</v>
      </c>
      <c r="J1007" s="18"/>
      <c r="K1007" s="8">
        <f>I1007*J1007</f>
        <v>0</v>
      </c>
      <c r="L1007" s="47"/>
    </row>
    <row r="1008" spans="1:12" ht="13.2" customHeight="1" x14ac:dyDescent="0.25">
      <c r="A1008" s="186"/>
      <c r="B1008" s="178" t="s">
        <v>415</v>
      </c>
      <c r="C1008" s="520" t="s">
        <v>1585</v>
      </c>
      <c r="D1008" s="527"/>
      <c r="E1008" s="527"/>
      <c r="F1008" s="527"/>
      <c r="G1008" s="528"/>
      <c r="H1008" s="176" t="s">
        <v>33</v>
      </c>
      <c r="I1008" s="39">
        <v>25</v>
      </c>
      <c r="J1008" s="18"/>
      <c r="K1008" s="8">
        <f>I1008*J1008</f>
        <v>0</v>
      </c>
      <c r="L1008" s="47"/>
    </row>
    <row r="1009" spans="1:15" ht="13.2" customHeight="1" x14ac:dyDescent="0.25">
      <c r="A1009" s="186"/>
      <c r="B1009" s="178" t="s">
        <v>1050</v>
      </c>
      <c r="C1009" s="520" t="s">
        <v>1586</v>
      </c>
      <c r="D1009" s="527"/>
      <c r="E1009" s="527"/>
      <c r="F1009" s="527"/>
      <c r="G1009" s="528"/>
      <c r="H1009" s="176" t="s">
        <v>33</v>
      </c>
      <c r="I1009" s="39">
        <v>1</v>
      </c>
      <c r="J1009" s="18"/>
      <c r="K1009" s="8">
        <f>I1009*J1009</f>
        <v>0</v>
      </c>
      <c r="L1009" s="47"/>
    </row>
    <row r="1010" spans="1:15" ht="13.2" customHeight="1" x14ac:dyDescent="0.25">
      <c r="A1010" s="186"/>
      <c r="B1010" s="178" t="s">
        <v>81</v>
      </c>
      <c r="C1010" s="520" t="s">
        <v>1605</v>
      </c>
      <c r="D1010" s="527"/>
      <c r="E1010" s="527"/>
      <c r="F1010" s="527"/>
      <c r="G1010" s="528"/>
      <c r="H1010" s="176"/>
      <c r="I1010" s="176"/>
      <c r="J1010" s="23"/>
      <c r="K1010" s="24"/>
    </row>
    <row r="1011" spans="1:15" ht="13.2" customHeight="1" x14ac:dyDescent="0.25">
      <c r="A1011" s="186"/>
      <c r="B1011" s="178" t="s">
        <v>413</v>
      </c>
      <c r="C1011" s="520" t="s">
        <v>1585</v>
      </c>
      <c r="D1011" s="527"/>
      <c r="E1011" s="527"/>
      <c r="F1011" s="527"/>
      <c r="G1011" s="528"/>
      <c r="H1011" s="176" t="s">
        <v>33</v>
      </c>
      <c r="I1011" s="39">
        <v>24</v>
      </c>
      <c r="J1011" s="18"/>
      <c r="K1011" s="8">
        <f>I1011*J1011</f>
        <v>0</v>
      </c>
      <c r="L1011" s="47"/>
    </row>
    <row r="1012" spans="1:15" x14ac:dyDescent="0.25">
      <c r="A1012" s="181" t="s">
        <v>1606</v>
      </c>
      <c r="B1012" s="183"/>
      <c r="C1012" s="521" t="s">
        <v>1607</v>
      </c>
      <c r="D1012" s="537" t="s">
        <v>1600</v>
      </c>
      <c r="E1012" s="537" t="s">
        <v>1600</v>
      </c>
      <c r="F1012" s="537" t="s">
        <v>1600</v>
      </c>
      <c r="G1012" s="538" t="s">
        <v>1600</v>
      </c>
      <c r="H1012" s="176"/>
      <c r="I1012" s="176"/>
      <c r="J1012" s="23"/>
      <c r="K1012" s="24"/>
    </row>
    <row r="1013" spans="1:15" ht="13.2" customHeight="1" x14ac:dyDescent="0.25">
      <c r="A1013" s="186"/>
      <c r="B1013" s="178" t="s">
        <v>1608</v>
      </c>
      <c r="C1013" s="520" t="s">
        <v>1609</v>
      </c>
      <c r="D1013" s="527" t="s">
        <v>1603</v>
      </c>
      <c r="E1013" s="527" t="s">
        <v>1603</v>
      </c>
      <c r="F1013" s="527" t="s">
        <v>1603</v>
      </c>
      <c r="G1013" s="528" t="s">
        <v>1603</v>
      </c>
      <c r="H1013" s="176" t="s">
        <v>1610</v>
      </c>
      <c r="I1013" s="39">
        <v>600</v>
      </c>
      <c r="J1013" s="18"/>
      <c r="K1013" s="8">
        <f t="shared" ref="K1013:K1015" si="30">I1013*J1013</f>
        <v>0</v>
      </c>
      <c r="L1013" s="47"/>
    </row>
    <row r="1014" spans="1:15" ht="13.2" customHeight="1" x14ac:dyDescent="0.25">
      <c r="A1014" s="186"/>
      <c r="B1014" s="178" t="s">
        <v>1611</v>
      </c>
      <c r="C1014" s="520" t="s">
        <v>1612</v>
      </c>
      <c r="D1014" s="527" t="s">
        <v>1603</v>
      </c>
      <c r="E1014" s="527" t="s">
        <v>1603</v>
      </c>
      <c r="F1014" s="527" t="s">
        <v>1603</v>
      </c>
      <c r="G1014" s="528" t="s">
        <v>1603</v>
      </c>
      <c r="H1014" s="176" t="s">
        <v>1610</v>
      </c>
      <c r="I1014" s="39">
        <v>200</v>
      </c>
      <c r="J1014" s="18"/>
      <c r="K1014" s="8">
        <f t="shared" ref="K1014" si="31">I1014*J1014</f>
        <v>0</v>
      </c>
      <c r="L1014" s="47"/>
    </row>
    <row r="1015" spans="1:15" ht="24.75" customHeight="1" x14ac:dyDescent="0.25">
      <c r="A1015" s="186"/>
      <c r="B1015" s="178" t="s">
        <v>1613</v>
      </c>
      <c r="C1015" s="520" t="s">
        <v>1614</v>
      </c>
      <c r="D1015" s="527" t="s">
        <v>1603</v>
      </c>
      <c r="E1015" s="527" t="s">
        <v>1603</v>
      </c>
      <c r="F1015" s="527" t="s">
        <v>1603</v>
      </c>
      <c r="G1015" s="528" t="s">
        <v>1603</v>
      </c>
      <c r="H1015" s="176" t="s">
        <v>1610</v>
      </c>
      <c r="I1015" s="243">
        <v>2000</v>
      </c>
      <c r="J1015" s="18"/>
      <c r="K1015" s="8">
        <f t="shared" si="30"/>
        <v>0</v>
      </c>
      <c r="L1015" s="47"/>
    </row>
    <row r="1016" spans="1:15" x14ac:dyDescent="0.25">
      <c r="A1016" s="181" t="s">
        <v>1615</v>
      </c>
      <c r="B1016" s="183"/>
      <c r="C1016" s="521" t="s">
        <v>1616</v>
      </c>
      <c r="D1016" s="537" t="s">
        <v>1616</v>
      </c>
      <c r="E1016" s="537" t="s">
        <v>1616</v>
      </c>
      <c r="F1016" s="537" t="s">
        <v>1616</v>
      </c>
      <c r="G1016" s="538" t="s">
        <v>1616</v>
      </c>
      <c r="H1016" s="176"/>
      <c r="I1016" s="243"/>
      <c r="J1016" s="23"/>
      <c r="K1016" s="24"/>
    </row>
    <row r="1017" spans="1:15" x14ac:dyDescent="0.25">
      <c r="A1017" s="186"/>
      <c r="B1017" s="178" t="s">
        <v>1617</v>
      </c>
      <c r="C1017" s="520" t="s">
        <v>1618</v>
      </c>
      <c r="D1017" s="527" t="s">
        <v>1619</v>
      </c>
      <c r="E1017" s="527" t="s">
        <v>1619</v>
      </c>
      <c r="F1017" s="527" t="s">
        <v>1619</v>
      </c>
      <c r="G1017" s="528" t="s">
        <v>1619</v>
      </c>
      <c r="H1017" s="176"/>
      <c r="I1017" s="243"/>
      <c r="J1017" s="23"/>
      <c r="K1017" s="24"/>
    </row>
    <row r="1018" spans="1:15" x14ac:dyDescent="0.25">
      <c r="A1018" s="186"/>
      <c r="B1018" s="178" t="s">
        <v>81</v>
      </c>
      <c r="C1018" s="520" t="s">
        <v>1620</v>
      </c>
      <c r="D1018" s="527"/>
      <c r="E1018" s="527"/>
      <c r="F1018" s="527"/>
      <c r="G1018" s="528"/>
      <c r="H1018" s="176"/>
      <c r="I1018" s="243"/>
      <c r="J1018" s="40"/>
      <c r="K1018" s="8"/>
    </row>
    <row r="1019" spans="1:15" x14ac:dyDescent="0.25">
      <c r="A1019" s="186"/>
      <c r="B1019" s="178" t="s">
        <v>413</v>
      </c>
      <c r="C1019" s="520" t="s">
        <v>1621</v>
      </c>
      <c r="D1019" s="527"/>
      <c r="E1019" s="527"/>
      <c r="F1019" s="527"/>
      <c r="G1019" s="528"/>
      <c r="H1019" s="176" t="s">
        <v>159</v>
      </c>
      <c r="I1019" s="243">
        <v>4000</v>
      </c>
      <c r="J1019" s="18"/>
      <c r="K1019" s="8">
        <f t="shared" ref="K1019:K1024" si="32">I1019*J1019</f>
        <v>0</v>
      </c>
      <c r="L1019" s="47"/>
      <c r="M1019" s="47"/>
      <c r="O1019" s="574"/>
    </row>
    <row r="1020" spans="1:15" x14ac:dyDescent="0.25">
      <c r="A1020" s="186"/>
      <c r="B1020" s="178" t="s">
        <v>415</v>
      </c>
      <c r="C1020" s="520" t="s">
        <v>1622</v>
      </c>
      <c r="D1020" s="527"/>
      <c r="E1020" s="527"/>
      <c r="F1020" s="527"/>
      <c r="G1020" s="528"/>
      <c r="H1020" s="176" t="s">
        <v>159</v>
      </c>
      <c r="I1020" s="243">
        <v>3500</v>
      </c>
      <c r="J1020" s="18"/>
      <c r="K1020" s="8">
        <f t="shared" si="32"/>
        <v>0</v>
      </c>
      <c r="L1020" s="47"/>
      <c r="M1020" s="47"/>
      <c r="O1020" s="574"/>
    </row>
    <row r="1021" spans="1:15" x14ac:dyDescent="0.25">
      <c r="A1021" s="186"/>
      <c r="B1021" s="178" t="s">
        <v>1050</v>
      </c>
      <c r="C1021" s="520" t="s">
        <v>1623</v>
      </c>
      <c r="D1021" s="527"/>
      <c r="E1021" s="527"/>
      <c r="F1021" s="527"/>
      <c r="G1021" s="528"/>
      <c r="H1021" s="176" t="s">
        <v>159</v>
      </c>
      <c r="I1021" s="243">
        <v>3250</v>
      </c>
      <c r="J1021" s="18"/>
      <c r="K1021" s="8">
        <f t="shared" si="32"/>
        <v>0</v>
      </c>
      <c r="L1021" s="47"/>
      <c r="M1021" s="47"/>
      <c r="O1021" s="574"/>
    </row>
    <row r="1022" spans="1:15" x14ac:dyDescent="0.25">
      <c r="A1022" s="186"/>
      <c r="B1022" s="178" t="s">
        <v>1624</v>
      </c>
      <c r="C1022" s="520" t="s">
        <v>1625</v>
      </c>
      <c r="D1022" s="527"/>
      <c r="E1022" s="527"/>
      <c r="F1022" s="527"/>
      <c r="G1022" s="528"/>
      <c r="H1022" s="176" t="s">
        <v>159</v>
      </c>
      <c r="I1022" s="243">
        <v>3000</v>
      </c>
      <c r="J1022" s="18"/>
      <c r="K1022" s="8">
        <f t="shared" si="32"/>
        <v>0</v>
      </c>
      <c r="L1022" s="47"/>
      <c r="M1022" s="47"/>
      <c r="O1022" s="574"/>
    </row>
    <row r="1023" spans="1:15" ht="28.5" customHeight="1" x14ac:dyDescent="0.25">
      <c r="A1023" s="181" t="s">
        <v>1626</v>
      </c>
      <c r="B1023" s="183"/>
      <c r="C1023" s="521" t="s">
        <v>1627</v>
      </c>
      <c r="D1023" s="537" t="s">
        <v>1627</v>
      </c>
      <c r="E1023" s="537" t="s">
        <v>1627</v>
      </c>
      <c r="F1023" s="537" t="s">
        <v>1627</v>
      </c>
      <c r="G1023" s="538" t="s">
        <v>1627</v>
      </c>
      <c r="H1023" s="193" t="s">
        <v>33</v>
      </c>
      <c r="I1023" s="165">
        <v>80</v>
      </c>
      <c r="J1023" s="19"/>
      <c r="K1023" s="194">
        <f t="shared" si="32"/>
        <v>0</v>
      </c>
      <c r="L1023" s="47"/>
    </row>
    <row r="1024" spans="1:15" ht="39" customHeight="1" x14ac:dyDescent="0.25">
      <c r="A1024" s="181" t="s">
        <v>1628</v>
      </c>
      <c r="B1024" s="183"/>
      <c r="C1024" s="521" t="s">
        <v>1629</v>
      </c>
      <c r="D1024" s="537" t="s">
        <v>1629</v>
      </c>
      <c r="E1024" s="537" t="s">
        <v>1629</v>
      </c>
      <c r="F1024" s="537" t="s">
        <v>1629</v>
      </c>
      <c r="G1024" s="538" t="s">
        <v>1629</v>
      </c>
      <c r="H1024" s="193" t="s">
        <v>159</v>
      </c>
      <c r="I1024" s="165">
        <v>2</v>
      </c>
      <c r="J1024" s="19"/>
      <c r="K1024" s="194">
        <f t="shared" si="32"/>
        <v>0</v>
      </c>
      <c r="L1024" s="47"/>
    </row>
    <row r="1025" spans="1:15" ht="60.75" customHeight="1" x14ac:dyDescent="0.25">
      <c r="A1025" s="248" t="s">
        <v>1630</v>
      </c>
      <c r="B1025" s="249"/>
      <c r="C1025" s="569" t="s">
        <v>2769</v>
      </c>
      <c r="D1025" s="570" t="s">
        <v>482</v>
      </c>
      <c r="E1025" s="570" t="s">
        <v>482</v>
      </c>
      <c r="F1025" s="570" t="s">
        <v>482</v>
      </c>
      <c r="G1025" s="571" t="s">
        <v>482</v>
      </c>
      <c r="H1025" s="193" t="s">
        <v>44</v>
      </c>
      <c r="I1025" s="245">
        <v>3000</v>
      </c>
      <c r="J1025" s="19"/>
      <c r="K1025" s="194">
        <f>I1025*J1025</f>
        <v>0</v>
      </c>
      <c r="L1025" s="89"/>
      <c r="M1025" s="47"/>
      <c r="O1025" s="202"/>
    </row>
    <row r="1026" spans="1:15" x14ac:dyDescent="0.25">
      <c r="A1026" s="46"/>
      <c r="B1026" s="45"/>
      <c r="C1026" s="520"/>
      <c r="D1026" s="520"/>
      <c r="E1026" s="520"/>
      <c r="F1026" s="520"/>
      <c r="G1026" s="520"/>
      <c r="H1026" s="38"/>
      <c r="I1026" s="165"/>
      <c r="J1026" s="166"/>
      <c r="K1026" s="194"/>
    </row>
    <row r="1027" spans="1:15" x14ac:dyDescent="0.25">
      <c r="A1027" s="46"/>
      <c r="B1027" s="45"/>
      <c r="C1027" s="520"/>
      <c r="D1027" s="520"/>
      <c r="E1027" s="520"/>
      <c r="F1027" s="520"/>
      <c r="G1027" s="520"/>
      <c r="H1027" s="38"/>
      <c r="I1027" s="165"/>
      <c r="J1027" s="166"/>
      <c r="K1027" s="194"/>
    </row>
    <row r="1028" spans="1:15" x14ac:dyDescent="0.25">
      <c r="A1028" s="522" t="s">
        <v>1631</v>
      </c>
      <c r="B1028" s="522"/>
      <c r="C1028" s="522" t="s">
        <v>117</v>
      </c>
      <c r="D1028" s="522"/>
      <c r="E1028" s="522"/>
      <c r="F1028" s="522"/>
      <c r="G1028" s="522"/>
      <c r="H1028" s="116"/>
      <c r="I1028" s="116"/>
      <c r="J1028" s="116"/>
      <c r="K1028" s="42">
        <f>SUM(K994:K1027)</f>
        <v>0</v>
      </c>
    </row>
    <row r="1029" spans="1:15" x14ac:dyDescent="0.25">
      <c r="A1029" s="523" t="s">
        <v>1632</v>
      </c>
      <c r="B1029" s="539"/>
      <c r="C1029" s="539"/>
      <c r="D1029" s="539"/>
      <c r="E1029" s="539"/>
      <c r="F1029" s="539"/>
      <c r="G1029" s="539"/>
      <c r="H1029" s="539"/>
      <c r="I1029" s="539"/>
      <c r="J1029" s="539"/>
      <c r="K1029" s="540"/>
    </row>
    <row r="1030" spans="1:15" x14ac:dyDescent="0.25">
      <c r="A1030" s="541"/>
      <c r="B1030" s="542"/>
      <c r="C1030" s="542"/>
      <c r="D1030" s="542"/>
      <c r="E1030" s="542"/>
      <c r="F1030" s="542"/>
      <c r="G1030" s="542"/>
      <c r="H1030" s="542"/>
      <c r="I1030" s="542"/>
      <c r="J1030" s="542"/>
      <c r="K1030" s="543"/>
    </row>
    <row r="1031" spans="1:15" x14ac:dyDescent="0.25">
      <c r="A1031" s="187"/>
      <c r="B1031" s="169"/>
      <c r="C1031" s="533"/>
      <c r="D1031" s="535"/>
      <c r="E1031" s="535"/>
      <c r="F1031" s="535"/>
      <c r="G1031" s="536"/>
      <c r="H1031" s="158"/>
      <c r="I1031" s="170"/>
      <c r="J1031" s="171"/>
      <c r="K1031" s="172"/>
    </row>
    <row r="1032" spans="1:15" x14ac:dyDescent="0.25">
      <c r="A1032" s="213" t="s">
        <v>1633</v>
      </c>
      <c r="B1032" s="178"/>
      <c r="C1032" s="521" t="s">
        <v>1634</v>
      </c>
      <c r="D1032" s="537" t="s">
        <v>1634</v>
      </c>
      <c r="E1032" s="537" t="s">
        <v>1634</v>
      </c>
      <c r="F1032" s="537" t="s">
        <v>1634</v>
      </c>
      <c r="G1032" s="538" t="s">
        <v>1634</v>
      </c>
      <c r="H1032" s="176"/>
      <c r="I1032" s="176"/>
      <c r="J1032" s="23"/>
      <c r="K1032" s="24"/>
    </row>
    <row r="1033" spans="1:15" ht="13.8" x14ac:dyDescent="0.25">
      <c r="A1033" s="182"/>
      <c r="B1033" s="178" t="s">
        <v>1635</v>
      </c>
      <c r="C1033" s="520" t="s">
        <v>1636</v>
      </c>
      <c r="D1033" s="527" t="s">
        <v>1636</v>
      </c>
      <c r="E1033" s="527" t="s">
        <v>1636</v>
      </c>
      <c r="F1033" s="527" t="s">
        <v>1636</v>
      </c>
      <c r="G1033" s="528" t="s">
        <v>1636</v>
      </c>
      <c r="H1033" s="176" t="s">
        <v>480</v>
      </c>
      <c r="I1033" s="245">
        <v>17000</v>
      </c>
      <c r="J1033" s="18"/>
      <c r="K1033" s="8">
        <f>I1033*J1033</f>
        <v>0</v>
      </c>
      <c r="L1033" s="47"/>
    </row>
    <row r="1034" spans="1:15" ht="13.8" x14ac:dyDescent="0.25">
      <c r="A1034" s="182"/>
      <c r="B1034" s="178" t="s">
        <v>1637</v>
      </c>
      <c r="C1034" s="520" t="s">
        <v>1638</v>
      </c>
      <c r="D1034" s="527" t="s">
        <v>1638</v>
      </c>
      <c r="E1034" s="527" t="s">
        <v>1638</v>
      </c>
      <c r="F1034" s="527" t="s">
        <v>1638</v>
      </c>
      <c r="G1034" s="528" t="s">
        <v>1638</v>
      </c>
      <c r="H1034" s="176" t="s">
        <v>480</v>
      </c>
      <c r="I1034" s="245">
        <v>1000</v>
      </c>
      <c r="J1034" s="18"/>
      <c r="K1034" s="8">
        <f>I1034*J1034</f>
        <v>0</v>
      </c>
      <c r="L1034" s="47"/>
    </row>
    <row r="1035" spans="1:15" ht="26.4" customHeight="1" x14ac:dyDescent="0.25">
      <c r="A1035" s="213" t="s">
        <v>1639</v>
      </c>
      <c r="B1035" s="178"/>
      <c r="C1035" s="521" t="s">
        <v>1640</v>
      </c>
      <c r="D1035" s="537" t="s">
        <v>1640</v>
      </c>
      <c r="E1035" s="537" t="s">
        <v>1640</v>
      </c>
      <c r="F1035" s="537" t="s">
        <v>1640</v>
      </c>
      <c r="G1035" s="538" t="s">
        <v>1640</v>
      </c>
      <c r="H1035" s="176"/>
      <c r="I1035" s="176"/>
      <c r="J1035" s="23"/>
      <c r="K1035" s="24"/>
    </row>
    <row r="1036" spans="1:15" x14ac:dyDescent="0.25">
      <c r="A1036" s="182"/>
      <c r="B1036" s="178" t="s">
        <v>1641</v>
      </c>
      <c r="C1036" s="520" t="s">
        <v>1642</v>
      </c>
      <c r="D1036" s="527" t="s">
        <v>1642</v>
      </c>
      <c r="E1036" s="527" t="s">
        <v>1642</v>
      </c>
      <c r="F1036" s="527" t="s">
        <v>1642</v>
      </c>
      <c r="G1036" s="528" t="s">
        <v>1642</v>
      </c>
      <c r="H1036" s="176" t="s">
        <v>80</v>
      </c>
      <c r="I1036" s="39">
        <v>12</v>
      </c>
      <c r="J1036" s="18"/>
      <c r="K1036" s="8">
        <f>I1036*J1036</f>
        <v>0</v>
      </c>
      <c r="L1036" s="47"/>
    </row>
    <row r="1037" spans="1:15" x14ac:dyDescent="0.25">
      <c r="A1037" s="182"/>
      <c r="B1037" s="178" t="s">
        <v>1643</v>
      </c>
      <c r="C1037" s="520" t="s">
        <v>91</v>
      </c>
      <c r="D1037" s="527" t="s">
        <v>91</v>
      </c>
      <c r="E1037" s="527" t="s">
        <v>91</v>
      </c>
      <c r="F1037" s="527" t="s">
        <v>91</v>
      </c>
      <c r="G1037" s="528" t="s">
        <v>91</v>
      </c>
      <c r="H1037" s="176" t="s">
        <v>80</v>
      </c>
      <c r="I1037" s="39">
        <v>12</v>
      </c>
      <c r="J1037" s="18"/>
      <c r="K1037" s="8">
        <f>I1037*J1037</f>
        <v>0</v>
      </c>
      <c r="L1037" s="47"/>
    </row>
    <row r="1038" spans="1:15" x14ac:dyDescent="0.25">
      <c r="A1038" s="213" t="s">
        <v>1644</v>
      </c>
      <c r="B1038" s="178"/>
      <c r="C1038" s="521" t="s">
        <v>1645</v>
      </c>
      <c r="D1038" s="537" t="s">
        <v>1645</v>
      </c>
      <c r="E1038" s="537" t="s">
        <v>1645</v>
      </c>
      <c r="F1038" s="537" t="s">
        <v>1645</v>
      </c>
      <c r="G1038" s="538" t="s">
        <v>1645</v>
      </c>
      <c r="H1038" s="176"/>
      <c r="I1038" s="176"/>
      <c r="J1038" s="23"/>
      <c r="K1038" s="24"/>
    </row>
    <row r="1039" spans="1:15" x14ac:dyDescent="0.25">
      <c r="A1039" s="182"/>
      <c r="B1039" s="178" t="s">
        <v>1646</v>
      </c>
      <c r="C1039" s="520" t="s">
        <v>1647</v>
      </c>
      <c r="D1039" s="527" t="s">
        <v>1647</v>
      </c>
      <c r="E1039" s="527" t="s">
        <v>1647</v>
      </c>
      <c r="F1039" s="527" t="s">
        <v>1647</v>
      </c>
      <c r="G1039" s="528" t="s">
        <v>1647</v>
      </c>
      <c r="H1039" s="176" t="s">
        <v>30</v>
      </c>
      <c r="I1039" s="39">
        <v>8</v>
      </c>
      <c r="J1039" s="18"/>
      <c r="K1039" s="8">
        <f>I1039*J1039</f>
        <v>0</v>
      </c>
      <c r="L1039" s="47"/>
    </row>
    <row r="1040" spans="1:15" ht="26.4" customHeight="1" x14ac:dyDescent="0.25">
      <c r="A1040" s="182"/>
      <c r="B1040" s="178" t="s">
        <v>1648</v>
      </c>
      <c r="C1040" s="520" t="s">
        <v>1649</v>
      </c>
      <c r="D1040" s="527" t="s">
        <v>1649</v>
      </c>
      <c r="E1040" s="527" t="s">
        <v>1649</v>
      </c>
      <c r="F1040" s="527" t="s">
        <v>1649</v>
      </c>
      <c r="G1040" s="528" t="s">
        <v>1649</v>
      </c>
      <c r="H1040" s="176"/>
      <c r="I1040" s="176"/>
      <c r="J1040" s="23"/>
      <c r="K1040" s="24"/>
    </row>
    <row r="1041" spans="1:12" ht="13.2" customHeight="1" x14ac:dyDescent="0.25">
      <c r="A1041" s="182"/>
      <c r="B1041" s="178" t="s">
        <v>78</v>
      </c>
      <c r="C1041" s="520" t="s">
        <v>1650</v>
      </c>
      <c r="D1041" s="527" t="s">
        <v>1650</v>
      </c>
      <c r="E1041" s="527" t="s">
        <v>1650</v>
      </c>
      <c r="F1041" s="527" t="s">
        <v>1650</v>
      </c>
      <c r="G1041" s="528" t="s">
        <v>1650</v>
      </c>
      <c r="H1041" s="176" t="s">
        <v>36</v>
      </c>
      <c r="I1041" s="245">
        <v>12000</v>
      </c>
      <c r="J1041" s="18"/>
      <c r="K1041" s="8">
        <f>I1041*J1041</f>
        <v>0</v>
      </c>
      <c r="L1041" s="47"/>
    </row>
    <row r="1042" spans="1:12" ht="26.4" customHeight="1" x14ac:dyDescent="0.25">
      <c r="A1042" s="182"/>
      <c r="B1042" s="176" t="s">
        <v>1651</v>
      </c>
      <c r="C1042" s="520" t="s">
        <v>1652</v>
      </c>
      <c r="D1042" s="527" t="s">
        <v>1652</v>
      </c>
      <c r="E1042" s="527" t="s">
        <v>1652</v>
      </c>
      <c r="F1042" s="527" t="s">
        <v>1652</v>
      </c>
      <c r="G1042" s="528" t="s">
        <v>1652</v>
      </c>
      <c r="H1042" s="176"/>
      <c r="I1042" s="245"/>
      <c r="J1042" s="23"/>
      <c r="K1042" s="24"/>
    </row>
    <row r="1043" spans="1:12" x14ac:dyDescent="0.25">
      <c r="A1043" s="182"/>
      <c r="B1043" s="178" t="s">
        <v>78</v>
      </c>
      <c r="C1043" s="520" t="s">
        <v>1085</v>
      </c>
      <c r="D1043" s="527" t="s">
        <v>1085</v>
      </c>
      <c r="E1043" s="527" t="s">
        <v>1085</v>
      </c>
      <c r="F1043" s="527" t="s">
        <v>1085</v>
      </c>
      <c r="G1043" s="528" t="s">
        <v>1085</v>
      </c>
      <c r="H1043" s="176" t="s">
        <v>372</v>
      </c>
      <c r="I1043" s="39">
        <v>28</v>
      </c>
      <c r="J1043" s="18"/>
      <c r="K1043" s="8">
        <f>I1043*J1043</f>
        <v>0</v>
      </c>
      <c r="L1043" s="47"/>
    </row>
    <row r="1044" spans="1:12" x14ac:dyDescent="0.25">
      <c r="A1044" s="182"/>
      <c r="B1044" s="178" t="s">
        <v>81</v>
      </c>
      <c r="C1044" s="520" t="s">
        <v>1653</v>
      </c>
      <c r="D1044" s="527" t="s">
        <v>1653</v>
      </c>
      <c r="E1044" s="527" t="s">
        <v>1653</v>
      </c>
      <c r="F1044" s="527" t="s">
        <v>1653</v>
      </c>
      <c r="G1044" s="528" t="s">
        <v>1653</v>
      </c>
      <c r="H1044" s="176" t="s">
        <v>372</v>
      </c>
      <c r="I1044" s="39">
        <v>24</v>
      </c>
      <c r="J1044" s="18"/>
      <c r="K1044" s="8">
        <f>I1044*J1044</f>
        <v>0</v>
      </c>
      <c r="L1044" s="47"/>
    </row>
    <row r="1045" spans="1:12" x14ac:dyDescent="0.25">
      <c r="A1045" s="186"/>
      <c r="B1045" s="178" t="s">
        <v>83</v>
      </c>
      <c r="C1045" s="520" t="s">
        <v>1654</v>
      </c>
      <c r="D1045" s="527" t="s">
        <v>1654</v>
      </c>
      <c r="E1045" s="527" t="s">
        <v>1654</v>
      </c>
      <c r="F1045" s="527" t="s">
        <v>1654</v>
      </c>
      <c r="G1045" s="528" t="s">
        <v>1654</v>
      </c>
      <c r="H1045" s="176" t="s">
        <v>372</v>
      </c>
      <c r="I1045" s="39">
        <v>24</v>
      </c>
      <c r="J1045" s="18"/>
      <c r="K1045" s="8">
        <f>I1045*J1045</f>
        <v>0</v>
      </c>
      <c r="L1045" s="47"/>
    </row>
    <row r="1046" spans="1:12" x14ac:dyDescent="0.25">
      <c r="A1046" s="186"/>
      <c r="B1046" s="178" t="s">
        <v>85</v>
      </c>
      <c r="C1046" s="520" t="s">
        <v>1655</v>
      </c>
      <c r="D1046" s="527" t="s">
        <v>1655</v>
      </c>
      <c r="E1046" s="527" t="s">
        <v>1655</v>
      </c>
      <c r="F1046" s="527" t="s">
        <v>1655</v>
      </c>
      <c r="G1046" s="528" t="s">
        <v>1655</v>
      </c>
      <c r="H1046" s="176" t="s">
        <v>372</v>
      </c>
      <c r="I1046" s="39">
        <v>24</v>
      </c>
      <c r="J1046" s="18"/>
      <c r="K1046" s="8">
        <f>I1046*J1046</f>
        <v>0</v>
      </c>
      <c r="L1046" s="47"/>
    </row>
    <row r="1047" spans="1:12" x14ac:dyDescent="0.25">
      <c r="A1047" s="181" t="s">
        <v>1656</v>
      </c>
      <c r="B1047" s="178"/>
      <c r="C1047" s="521" t="s">
        <v>1657</v>
      </c>
      <c r="D1047" s="537" t="s">
        <v>1657</v>
      </c>
      <c r="E1047" s="537" t="s">
        <v>1657</v>
      </c>
      <c r="F1047" s="537" t="s">
        <v>1657</v>
      </c>
      <c r="G1047" s="538" t="s">
        <v>1657</v>
      </c>
      <c r="H1047" s="176"/>
      <c r="I1047" s="176"/>
      <c r="J1047" s="23"/>
      <c r="K1047" s="24"/>
    </row>
    <row r="1048" spans="1:12" x14ac:dyDescent="0.25">
      <c r="A1048" s="186"/>
      <c r="B1048" s="178" t="s">
        <v>1658</v>
      </c>
      <c r="C1048" s="520" t="s">
        <v>1659</v>
      </c>
      <c r="D1048" s="527" t="s">
        <v>1659</v>
      </c>
      <c r="E1048" s="527" t="s">
        <v>1659</v>
      </c>
      <c r="F1048" s="527" t="s">
        <v>1659</v>
      </c>
      <c r="G1048" s="528" t="s">
        <v>1659</v>
      </c>
      <c r="H1048" s="176"/>
      <c r="I1048" s="176"/>
      <c r="J1048" s="23"/>
      <c r="K1048" s="24"/>
    </row>
    <row r="1049" spans="1:12" x14ac:dyDescent="0.25">
      <c r="A1049" s="186"/>
      <c r="B1049" s="178" t="s">
        <v>78</v>
      </c>
      <c r="C1049" s="520" t="s">
        <v>1660</v>
      </c>
      <c r="D1049" s="527" t="s">
        <v>1660</v>
      </c>
      <c r="E1049" s="527" t="s">
        <v>1660</v>
      </c>
      <c r="F1049" s="527" t="s">
        <v>1660</v>
      </c>
      <c r="G1049" s="528" t="s">
        <v>1660</v>
      </c>
      <c r="H1049" s="176" t="s">
        <v>844</v>
      </c>
      <c r="I1049" s="245">
        <v>460</v>
      </c>
      <c r="J1049" s="18"/>
      <c r="K1049" s="8">
        <f>I1049*J1049</f>
        <v>0</v>
      </c>
      <c r="L1049" s="47"/>
    </row>
    <row r="1050" spans="1:12" x14ac:dyDescent="0.25">
      <c r="A1050" s="186"/>
      <c r="B1050" s="178" t="s">
        <v>83</v>
      </c>
      <c r="C1050" s="520" t="s">
        <v>1661</v>
      </c>
      <c r="D1050" s="527" t="s">
        <v>1661</v>
      </c>
      <c r="E1050" s="527" t="s">
        <v>1661</v>
      </c>
      <c r="F1050" s="527" t="s">
        <v>1661</v>
      </c>
      <c r="G1050" s="528" t="s">
        <v>1661</v>
      </c>
      <c r="H1050" s="176" t="s">
        <v>30</v>
      </c>
      <c r="I1050" s="245">
        <v>12</v>
      </c>
      <c r="J1050" s="18"/>
      <c r="K1050" s="8">
        <f>I1050*J1050</f>
        <v>0</v>
      </c>
      <c r="L1050" s="47"/>
    </row>
    <row r="1051" spans="1:12" x14ac:dyDescent="0.25">
      <c r="A1051" s="181" t="s">
        <v>1662</v>
      </c>
      <c r="B1051" s="178"/>
      <c r="C1051" s="521" t="s">
        <v>1663</v>
      </c>
      <c r="D1051" s="537" t="s">
        <v>1663</v>
      </c>
      <c r="E1051" s="537" t="s">
        <v>1663</v>
      </c>
      <c r="F1051" s="537" t="s">
        <v>1663</v>
      </c>
      <c r="G1051" s="538" t="s">
        <v>1663</v>
      </c>
      <c r="H1051" s="176" t="s">
        <v>396</v>
      </c>
      <c r="I1051" s="245">
        <v>1200</v>
      </c>
      <c r="J1051" s="18"/>
      <c r="K1051" s="8">
        <f>I1051*J1051</f>
        <v>0</v>
      </c>
      <c r="L1051" s="47"/>
    </row>
    <row r="1052" spans="1:12" ht="26.4" customHeight="1" x14ac:dyDescent="0.25">
      <c r="A1052" s="181" t="s">
        <v>1664</v>
      </c>
      <c r="B1052" s="178"/>
      <c r="C1052" s="521" t="s">
        <v>1665</v>
      </c>
      <c r="D1052" s="537" t="s">
        <v>1665</v>
      </c>
      <c r="E1052" s="537" t="s">
        <v>1665</v>
      </c>
      <c r="F1052" s="537" t="s">
        <v>1665</v>
      </c>
      <c r="G1052" s="538" t="s">
        <v>1665</v>
      </c>
      <c r="H1052" s="193" t="s">
        <v>396</v>
      </c>
      <c r="I1052" s="245">
        <v>2200</v>
      </c>
      <c r="J1052" s="19"/>
      <c r="K1052" s="194">
        <f>I1052*J1052</f>
        <v>0</v>
      </c>
      <c r="L1052" s="47"/>
    </row>
    <row r="1053" spans="1:12" x14ac:dyDescent="0.25">
      <c r="A1053" s="181" t="s">
        <v>1666</v>
      </c>
      <c r="B1053" s="178"/>
      <c r="C1053" s="521" t="s">
        <v>1667</v>
      </c>
      <c r="D1053" s="537" t="s">
        <v>1667</v>
      </c>
      <c r="E1053" s="537" t="s">
        <v>1667</v>
      </c>
      <c r="F1053" s="537" t="s">
        <v>1667</v>
      </c>
      <c r="G1053" s="538" t="s">
        <v>1667</v>
      </c>
      <c r="H1053" s="176" t="s">
        <v>52</v>
      </c>
      <c r="I1053" s="176" t="s">
        <v>66</v>
      </c>
      <c r="J1053" s="23" t="s">
        <v>67</v>
      </c>
      <c r="K1053" s="8">
        <v>500000</v>
      </c>
    </row>
    <row r="1054" spans="1:12" ht="13.8" x14ac:dyDescent="0.25">
      <c r="A1054" s="181" t="s">
        <v>1668</v>
      </c>
      <c r="B1054" s="178"/>
      <c r="C1054" s="521" t="s">
        <v>1669</v>
      </c>
      <c r="D1054" s="537" t="s">
        <v>1669</v>
      </c>
      <c r="E1054" s="537" t="s">
        <v>1669</v>
      </c>
      <c r="F1054" s="537" t="s">
        <v>1669</v>
      </c>
      <c r="G1054" s="538" t="s">
        <v>1669</v>
      </c>
      <c r="H1054" s="176" t="s">
        <v>480</v>
      </c>
      <c r="I1054" s="245">
        <v>17550</v>
      </c>
      <c r="J1054" s="18"/>
      <c r="K1054" s="8">
        <f>I1054*J1054</f>
        <v>0</v>
      </c>
      <c r="L1054" s="47"/>
    </row>
    <row r="1055" spans="1:12" x14ac:dyDescent="0.25">
      <c r="A1055" s="46"/>
      <c r="B1055" s="45"/>
      <c r="C1055" s="520"/>
      <c r="D1055" s="520"/>
      <c r="E1055" s="520"/>
      <c r="F1055" s="520"/>
      <c r="G1055" s="520"/>
      <c r="H1055" s="38"/>
      <c r="I1055" s="165"/>
      <c r="J1055" s="166"/>
      <c r="K1055" s="194"/>
    </row>
    <row r="1056" spans="1:12" x14ac:dyDescent="0.25">
      <c r="A1056" s="46"/>
      <c r="B1056" s="45"/>
      <c r="C1056" s="520"/>
      <c r="D1056" s="520"/>
      <c r="E1056" s="520"/>
      <c r="F1056" s="520"/>
      <c r="G1056" s="520"/>
      <c r="H1056" s="38"/>
      <c r="I1056" s="165"/>
      <c r="J1056" s="166"/>
      <c r="K1056" s="194"/>
    </row>
    <row r="1057" spans="1:14" x14ac:dyDescent="0.25">
      <c r="A1057" s="522" t="s">
        <v>1670</v>
      </c>
      <c r="B1057" s="522"/>
      <c r="C1057" s="522" t="s">
        <v>117</v>
      </c>
      <c r="D1057" s="522"/>
      <c r="E1057" s="522"/>
      <c r="F1057" s="522"/>
      <c r="G1057" s="522"/>
      <c r="H1057" s="116"/>
      <c r="I1057" s="116"/>
      <c r="J1057" s="116"/>
      <c r="K1057" s="42">
        <f>SUM(K1032:K1056)</f>
        <v>500000</v>
      </c>
    </row>
    <row r="1058" spans="1:14" x14ac:dyDescent="0.25">
      <c r="A1058" s="523" t="s">
        <v>1671</v>
      </c>
      <c r="B1058" s="539"/>
      <c r="C1058" s="539"/>
      <c r="D1058" s="539"/>
      <c r="E1058" s="539"/>
      <c r="F1058" s="539"/>
      <c r="G1058" s="539"/>
      <c r="H1058" s="539"/>
      <c r="I1058" s="539"/>
      <c r="J1058" s="539"/>
      <c r="K1058" s="540"/>
    </row>
    <row r="1059" spans="1:14" x14ac:dyDescent="0.25">
      <c r="A1059" s="541"/>
      <c r="B1059" s="542"/>
      <c r="C1059" s="542"/>
      <c r="D1059" s="542"/>
      <c r="E1059" s="542"/>
      <c r="F1059" s="542"/>
      <c r="G1059" s="542"/>
      <c r="H1059" s="542"/>
      <c r="I1059" s="542"/>
      <c r="J1059" s="542"/>
      <c r="K1059" s="543"/>
    </row>
    <row r="1060" spans="1:14" x14ac:dyDescent="0.25">
      <c r="A1060" s="187"/>
      <c r="B1060" s="169"/>
      <c r="C1060" s="533"/>
      <c r="D1060" s="535"/>
      <c r="E1060" s="535"/>
      <c r="F1060" s="535"/>
      <c r="G1060" s="536"/>
      <c r="H1060" s="158"/>
      <c r="I1060" s="170"/>
      <c r="J1060" s="171"/>
      <c r="K1060" s="172"/>
    </row>
    <row r="1061" spans="1:14" x14ac:dyDescent="0.25">
      <c r="A1061" s="213" t="s">
        <v>1672</v>
      </c>
      <c r="B1061" s="183"/>
      <c r="C1061" s="521" t="s">
        <v>1673</v>
      </c>
      <c r="D1061" s="537" t="s">
        <v>1673</v>
      </c>
      <c r="E1061" s="537" t="s">
        <v>1673</v>
      </c>
      <c r="F1061" s="537" t="s">
        <v>1673</v>
      </c>
      <c r="G1061" s="538" t="s">
        <v>1673</v>
      </c>
      <c r="H1061" s="176"/>
      <c r="I1061" s="176"/>
      <c r="J1061" s="24"/>
      <c r="K1061" s="24"/>
    </row>
    <row r="1062" spans="1:14" x14ac:dyDescent="0.25">
      <c r="A1062" s="182"/>
      <c r="B1062" s="178" t="s">
        <v>1674</v>
      </c>
      <c r="C1062" s="520" t="s">
        <v>1675</v>
      </c>
      <c r="D1062" s="527" t="s">
        <v>1675</v>
      </c>
      <c r="E1062" s="527" t="s">
        <v>1675</v>
      </c>
      <c r="F1062" s="527" t="s">
        <v>1675</v>
      </c>
      <c r="G1062" s="528" t="s">
        <v>1675</v>
      </c>
      <c r="H1062" s="176" t="s">
        <v>33</v>
      </c>
      <c r="I1062" s="39">
        <v>11.7</v>
      </c>
      <c r="J1062" s="18"/>
      <c r="K1062" s="8">
        <f>I1062*J1062</f>
        <v>0</v>
      </c>
      <c r="L1062" s="47"/>
    </row>
    <row r="1063" spans="1:14" x14ac:dyDescent="0.25">
      <c r="A1063" s="213" t="s">
        <v>1676</v>
      </c>
      <c r="B1063" s="183"/>
      <c r="C1063" s="521" t="s">
        <v>1677</v>
      </c>
      <c r="D1063" s="537" t="s">
        <v>1677</v>
      </c>
      <c r="E1063" s="537" t="s">
        <v>1677</v>
      </c>
      <c r="F1063" s="537" t="s">
        <v>1677</v>
      </c>
      <c r="G1063" s="538" t="s">
        <v>1677</v>
      </c>
      <c r="H1063" s="176"/>
      <c r="I1063" s="176"/>
      <c r="J1063" s="23"/>
      <c r="K1063" s="24"/>
    </row>
    <row r="1064" spans="1:14" x14ac:dyDescent="0.25">
      <c r="A1064" s="182"/>
      <c r="B1064" s="178" t="s">
        <v>1678</v>
      </c>
      <c r="C1064" s="520" t="s">
        <v>1679</v>
      </c>
      <c r="D1064" s="527" t="s">
        <v>1679</v>
      </c>
      <c r="E1064" s="527" t="s">
        <v>1679</v>
      </c>
      <c r="F1064" s="527" t="s">
        <v>1679</v>
      </c>
      <c r="G1064" s="528" t="s">
        <v>1679</v>
      </c>
      <c r="H1064" s="176" t="s">
        <v>33</v>
      </c>
      <c r="I1064" s="39">
        <v>1.5</v>
      </c>
      <c r="J1064" s="18"/>
      <c r="K1064" s="8">
        <f>I1064*J1064</f>
        <v>0</v>
      </c>
      <c r="L1064" s="47"/>
      <c r="N1064" s="574"/>
    </row>
    <row r="1065" spans="1:14" x14ac:dyDescent="0.25">
      <c r="A1065" s="182"/>
      <c r="B1065" s="178" t="s">
        <v>1680</v>
      </c>
      <c r="C1065" s="520" t="s">
        <v>1681</v>
      </c>
      <c r="D1065" s="527" t="s">
        <v>1681</v>
      </c>
      <c r="E1065" s="527" t="s">
        <v>1681</v>
      </c>
      <c r="F1065" s="527" t="s">
        <v>1681</v>
      </c>
      <c r="G1065" s="528" t="s">
        <v>1681</v>
      </c>
      <c r="H1065" s="176" t="s">
        <v>33</v>
      </c>
      <c r="I1065" s="39">
        <v>0.5</v>
      </c>
      <c r="J1065" s="18"/>
      <c r="K1065" s="8">
        <f>I1065*J1065</f>
        <v>0</v>
      </c>
      <c r="L1065" s="47"/>
      <c r="N1065" s="574"/>
    </row>
    <row r="1066" spans="1:14" x14ac:dyDescent="0.25">
      <c r="A1066" s="46"/>
      <c r="B1066" s="45"/>
      <c r="C1066" s="520"/>
      <c r="D1066" s="520"/>
      <c r="E1066" s="520"/>
      <c r="F1066" s="520"/>
      <c r="G1066" s="520"/>
      <c r="H1066" s="38"/>
      <c r="I1066" s="165"/>
      <c r="J1066" s="166"/>
      <c r="K1066" s="194"/>
    </row>
    <row r="1067" spans="1:14" x14ac:dyDescent="0.25">
      <c r="A1067" s="46"/>
      <c r="B1067" s="45"/>
      <c r="C1067" s="520"/>
      <c r="D1067" s="520"/>
      <c r="E1067" s="520"/>
      <c r="F1067" s="520"/>
      <c r="G1067" s="520"/>
      <c r="H1067" s="38"/>
      <c r="I1067" s="165"/>
      <c r="J1067" s="166"/>
      <c r="K1067" s="194"/>
    </row>
    <row r="1068" spans="1:14" x14ac:dyDescent="0.25">
      <c r="A1068" s="522" t="s">
        <v>1682</v>
      </c>
      <c r="B1068" s="522"/>
      <c r="C1068" s="522" t="s">
        <v>117</v>
      </c>
      <c r="D1068" s="522"/>
      <c r="E1068" s="522"/>
      <c r="F1068" s="522"/>
      <c r="G1068" s="522"/>
      <c r="H1068" s="116"/>
      <c r="I1068" s="116"/>
      <c r="J1068" s="116"/>
      <c r="K1068" s="42">
        <f>SUM(K1061:K1067)</f>
        <v>0</v>
      </c>
    </row>
    <row r="1069" spans="1:14" x14ac:dyDescent="0.25">
      <c r="A1069" s="523" t="s">
        <v>1683</v>
      </c>
      <c r="B1069" s="539"/>
      <c r="C1069" s="539"/>
      <c r="D1069" s="539"/>
      <c r="E1069" s="539"/>
      <c r="F1069" s="539"/>
      <c r="G1069" s="539"/>
      <c r="H1069" s="539"/>
      <c r="I1069" s="539"/>
      <c r="J1069" s="539"/>
      <c r="K1069" s="540"/>
    </row>
    <row r="1070" spans="1:14" x14ac:dyDescent="0.25">
      <c r="A1070" s="541"/>
      <c r="B1070" s="542"/>
      <c r="C1070" s="542"/>
      <c r="D1070" s="542"/>
      <c r="E1070" s="542"/>
      <c r="F1070" s="542"/>
      <c r="G1070" s="542"/>
      <c r="H1070" s="542"/>
      <c r="I1070" s="542"/>
      <c r="J1070" s="542"/>
      <c r="K1070" s="543"/>
    </row>
    <row r="1071" spans="1:14" x14ac:dyDescent="0.25">
      <c r="A1071" s="187"/>
      <c r="B1071" s="169"/>
      <c r="C1071" s="533"/>
      <c r="D1071" s="535"/>
      <c r="E1071" s="535"/>
      <c r="F1071" s="535"/>
      <c r="G1071" s="536"/>
      <c r="H1071" s="158"/>
      <c r="I1071" s="170"/>
      <c r="J1071" s="171"/>
      <c r="K1071" s="172"/>
    </row>
    <row r="1072" spans="1:14" x14ac:dyDescent="0.25">
      <c r="A1072" s="44" t="s">
        <v>1684</v>
      </c>
      <c r="B1072" s="48"/>
      <c r="C1072" s="521" t="s">
        <v>1685</v>
      </c>
      <c r="D1072" s="521"/>
      <c r="E1072" s="521"/>
      <c r="F1072" s="521"/>
      <c r="G1072" s="521"/>
      <c r="H1072" s="37"/>
      <c r="I1072" s="39"/>
      <c r="J1072" s="40"/>
      <c r="K1072" s="8"/>
    </row>
    <row r="1073" spans="1:11" x14ac:dyDescent="0.25">
      <c r="A1073" s="46"/>
      <c r="B1073" s="45" t="s">
        <v>1686</v>
      </c>
      <c r="C1073" s="520" t="s">
        <v>1687</v>
      </c>
      <c r="D1073" s="520"/>
      <c r="E1073" s="520"/>
      <c r="F1073" s="520"/>
      <c r="G1073" s="520"/>
      <c r="H1073" s="37" t="s">
        <v>1561</v>
      </c>
      <c r="I1073" s="39">
        <v>1</v>
      </c>
      <c r="J1073" s="18"/>
      <c r="K1073" s="8">
        <f>I1073*J1073</f>
        <v>0</v>
      </c>
    </row>
    <row r="1074" spans="1:11" ht="52.95" customHeight="1" x14ac:dyDescent="0.25">
      <c r="A1074" s="44" t="s">
        <v>1688</v>
      </c>
      <c r="B1074" s="48"/>
      <c r="C1074" s="521" t="s">
        <v>1689</v>
      </c>
      <c r="D1074" s="521"/>
      <c r="E1074" s="521"/>
      <c r="F1074" s="521"/>
      <c r="G1074" s="521"/>
      <c r="H1074" s="37"/>
      <c r="I1074" s="39"/>
      <c r="J1074" s="40"/>
      <c r="K1074" s="8"/>
    </row>
    <row r="1075" spans="1:11" ht="26.4" customHeight="1" x14ac:dyDescent="0.25">
      <c r="A1075" s="46"/>
      <c r="B1075" s="45" t="s">
        <v>1690</v>
      </c>
      <c r="C1075" s="520" t="s">
        <v>1691</v>
      </c>
      <c r="D1075" s="520"/>
      <c r="E1075" s="520"/>
      <c r="F1075" s="520"/>
      <c r="G1075" s="520"/>
      <c r="H1075" s="37" t="s">
        <v>113</v>
      </c>
      <c r="I1075" s="39" t="s">
        <v>114</v>
      </c>
      <c r="J1075" s="40" t="s">
        <v>115</v>
      </c>
      <c r="K1075" s="7">
        <v>150000</v>
      </c>
    </row>
    <row r="1076" spans="1:11" x14ac:dyDescent="0.25">
      <c r="A1076" s="46"/>
      <c r="B1076" s="45" t="s">
        <v>78</v>
      </c>
      <c r="C1076" s="520" t="s">
        <v>1692</v>
      </c>
      <c r="D1076" s="520" t="s">
        <v>287</v>
      </c>
      <c r="E1076" s="520" t="s">
        <v>287</v>
      </c>
      <c r="F1076" s="520" t="s">
        <v>287</v>
      </c>
      <c r="G1076" s="520" t="s">
        <v>287</v>
      </c>
      <c r="H1076" s="37" t="s">
        <v>55</v>
      </c>
      <c r="I1076" s="243">
        <f>K1075</f>
        <v>150000</v>
      </c>
      <c r="J1076" s="109"/>
      <c r="K1076" s="7">
        <f>I1076*J1076</f>
        <v>0</v>
      </c>
    </row>
    <row r="1077" spans="1:11" ht="13.2" customHeight="1" x14ac:dyDescent="0.25">
      <c r="A1077" s="44" t="s">
        <v>1693</v>
      </c>
      <c r="B1077" s="48"/>
      <c r="C1077" s="521" t="s">
        <v>1694</v>
      </c>
      <c r="D1077" s="521"/>
      <c r="E1077" s="521"/>
      <c r="F1077" s="521"/>
      <c r="G1077" s="521"/>
      <c r="H1077" s="37" t="s">
        <v>14</v>
      </c>
      <c r="I1077" s="39">
        <v>24</v>
      </c>
      <c r="J1077" s="18"/>
      <c r="K1077" s="8">
        <f>I1077*J1077</f>
        <v>0</v>
      </c>
    </row>
    <row r="1078" spans="1:11" x14ac:dyDescent="0.25">
      <c r="A1078" s="213" t="s">
        <v>1695</v>
      </c>
      <c r="B1078" s="183"/>
      <c r="C1078" s="521" t="s">
        <v>1696</v>
      </c>
      <c r="D1078" s="537" t="s">
        <v>1673</v>
      </c>
      <c r="E1078" s="537" t="s">
        <v>1673</v>
      </c>
      <c r="F1078" s="537" t="s">
        <v>1673</v>
      </c>
      <c r="G1078" s="538" t="s">
        <v>1673</v>
      </c>
      <c r="H1078" s="176"/>
      <c r="I1078" s="176"/>
      <c r="J1078" s="34"/>
      <c r="K1078" s="34"/>
    </row>
    <row r="1079" spans="1:11" x14ac:dyDescent="0.25">
      <c r="A1079" s="182"/>
      <c r="B1079" s="178" t="s">
        <v>1697</v>
      </c>
      <c r="C1079" s="520" t="s">
        <v>1698</v>
      </c>
      <c r="D1079" s="527" t="s">
        <v>1675</v>
      </c>
      <c r="E1079" s="527" t="s">
        <v>1675</v>
      </c>
      <c r="F1079" s="527" t="s">
        <v>1675</v>
      </c>
      <c r="G1079" s="528" t="s">
        <v>1675</v>
      </c>
      <c r="H1079" s="37" t="s">
        <v>113</v>
      </c>
      <c r="I1079" s="39" t="s">
        <v>114</v>
      </c>
      <c r="J1079" s="40" t="s">
        <v>115</v>
      </c>
      <c r="K1079" s="7">
        <v>60000000</v>
      </c>
    </row>
    <row r="1080" spans="1:11" x14ac:dyDescent="0.25">
      <c r="A1080" s="213"/>
      <c r="B1080" s="183"/>
      <c r="C1080" s="520" t="s">
        <v>1699</v>
      </c>
      <c r="D1080" s="527"/>
      <c r="E1080" s="527"/>
      <c r="F1080" s="527"/>
      <c r="G1080" s="528"/>
      <c r="H1080" s="41" t="s">
        <v>55</v>
      </c>
      <c r="I1080" s="243">
        <f>K1079</f>
        <v>60000000</v>
      </c>
      <c r="J1080" s="20"/>
      <c r="K1080" s="7">
        <f>I1080*J1080</f>
        <v>0</v>
      </c>
    </row>
    <row r="1081" spans="1:11" x14ac:dyDescent="0.25">
      <c r="A1081" s="46" t="s">
        <v>1700</v>
      </c>
      <c r="B1081" s="45"/>
      <c r="C1081" s="520" t="s">
        <v>1701</v>
      </c>
      <c r="D1081" s="520"/>
      <c r="E1081" s="520"/>
      <c r="F1081" s="520"/>
      <c r="G1081" s="520"/>
      <c r="H1081" s="37" t="s">
        <v>113</v>
      </c>
      <c r="I1081" s="39" t="s">
        <v>114</v>
      </c>
      <c r="J1081" s="40" t="s">
        <v>115</v>
      </c>
      <c r="K1081" s="7">
        <v>100000</v>
      </c>
    </row>
    <row r="1082" spans="1:11" x14ac:dyDescent="0.25">
      <c r="A1082" s="46"/>
      <c r="B1082" s="45" t="s">
        <v>78</v>
      </c>
      <c r="C1082" s="520" t="s">
        <v>1702</v>
      </c>
      <c r="D1082" s="520" t="s">
        <v>287</v>
      </c>
      <c r="E1082" s="520" t="s">
        <v>287</v>
      </c>
      <c r="F1082" s="520" t="s">
        <v>287</v>
      </c>
      <c r="G1082" s="520" t="s">
        <v>287</v>
      </c>
      <c r="H1082" s="37" t="s">
        <v>55</v>
      </c>
      <c r="I1082" s="243">
        <f>K1081</f>
        <v>100000</v>
      </c>
      <c r="J1082" s="109"/>
      <c r="K1082" s="7">
        <f>I1082*J1082</f>
        <v>0</v>
      </c>
    </row>
    <row r="1083" spans="1:11" x14ac:dyDescent="0.25">
      <c r="A1083" s="46"/>
      <c r="B1083" s="45"/>
      <c r="C1083" s="520"/>
      <c r="D1083" s="520"/>
      <c r="E1083" s="520"/>
      <c r="F1083" s="520"/>
      <c r="G1083" s="520"/>
      <c r="H1083" s="38"/>
      <c r="I1083" s="165"/>
      <c r="J1083" s="166"/>
      <c r="K1083" s="194"/>
    </row>
    <row r="1084" spans="1:11" x14ac:dyDescent="0.25">
      <c r="A1084" s="46"/>
      <c r="B1084" s="45"/>
      <c r="C1084" s="520"/>
      <c r="D1084" s="520"/>
      <c r="E1084" s="520"/>
      <c r="F1084" s="520"/>
      <c r="G1084" s="520"/>
      <c r="H1084" s="38"/>
      <c r="I1084" s="165"/>
      <c r="J1084" s="166"/>
      <c r="K1084" s="194"/>
    </row>
    <row r="1085" spans="1:11" x14ac:dyDescent="0.25">
      <c r="A1085" s="522" t="s">
        <v>1703</v>
      </c>
      <c r="B1085" s="522"/>
      <c r="C1085" s="522" t="s">
        <v>117</v>
      </c>
      <c r="D1085" s="522"/>
      <c r="E1085" s="522"/>
      <c r="F1085" s="522"/>
      <c r="G1085" s="522"/>
      <c r="H1085" s="116"/>
      <c r="I1085" s="116"/>
      <c r="J1085" s="116"/>
      <c r="K1085" s="42">
        <f>SUM(K1072:K1084)</f>
        <v>60250000</v>
      </c>
    </row>
  </sheetData>
  <mergeCells count="1097">
    <mergeCell ref="C1079:G1079"/>
    <mergeCell ref="C94:G94"/>
    <mergeCell ref="C114:G114"/>
    <mergeCell ref="C115:G115"/>
    <mergeCell ref="C86:G86"/>
    <mergeCell ref="C101:G101"/>
    <mergeCell ref="C102:G102"/>
    <mergeCell ref="C103:G103"/>
    <mergeCell ref="C104:G104"/>
    <mergeCell ref="C105:G105"/>
    <mergeCell ref="C95:G95"/>
    <mergeCell ref="C82:G82"/>
    <mergeCell ref="C83:G83"/>
    <mergeCell ref="C109:G109"/>
    <mergeCell ref="C110:G110"/>
    <mergeCell ref="C111:G111"/>
    <mergeCell ref="C98:G98"/>
    <mergeCell ref="C113:G113"/>
    <mergeCell ref="C106:G106"/>
    <mergeCell ref="C107:G107"/>
    <mergeCell ref="C134:G134"/>
    <mergeCell ref="C135:G135"/>
    <mergeCell ref="C136:G136"/>
    <mergeCell ref="C843:G843"/>
    <mergeCell ref="C768:G768"/>
    <mergeCell ref="A761:K762"/>
    <mergeCell ref="C763:G763"/>
    <mergeCell ref="C764:G764"/>
    <mergeCell ref="C811:G811"/>
    <mergeCell ref="C203:G203"/>
    <mergeCell ref="C204:G204"/>
    <mergeCell ref="C825:G825"/>
    <mergeCell ref="C1081:G1081"/>
    <mergeCell ref="C1082:G1082"/>
    <mergeCell ref="C384:G384"/>
    <mergeCell ref="C381:G381"/>
    <mergeCell ref="C375:G375"/>
    <mergeCell ref="C365:G365"/>
    <mergeCell ref="C294:G294"/>
    <mergeCell ref="C295:G295"/>
    <mergeCell ref="C310:G310"/>
    <mergeCell ref="C303:G303"/>
    <mergeCell ref="C304:G304"/>
    <mergeCell ref="C305:G305"/>
    <mergeCell ref="C306:G306"/>
    <mergeCell ref="C694:G694"/>
    <mergeCell ref="C754:G754"/>
    <mergeCell ref="C1075:G1075"/>
    <mergeCell ref="C1076:G1076"/>
    <mergeCell ref="C986:G986"/>
    <mergeCell ref="C927:G927"/>
    <mergeCell ref="C856:G856"/>
    <mergeCell ref="C864:G864"/>
    <mergeCell ref="C920:G920"/>
    <mergeCell ref="C881:G881"/>
    <mergeCell ref="C872:G872"/>
    <mergeCell ref="C972:G972"/>
    <mergeCell ref="C898:G898"/>
    <mergeCell ref="A991:K992"/>
    <mergeCell ref="A1069:K1070"/>
    <mergeCell ref="C827:G827"/>
    <mergeCell ref="C923:G923"/>
    <mergeCell ref="C1023:G1023"/>
    <mergeCell ref="C1084:G1084"/>
    <mergeCell ref="C813:G813"/>
    <mergeCell ref="C814:G814"/>
    <mergeCell ref="C815:G815"/>
    <mergeCell ref="C817:G817"/>
    <mergeCell ref="C818:G818"/>
    <mergeCell ref="C981:G981"/>
    <mergeCell ref="C899:G899"/>
    <mergeCell ref="C908:G908"/>
    <mergeCell ref="C915:G915"/>
    <mergeCell ref="C759:G759"/>
    <mergeCell ref="C691:G691"/>
    <mergeCell ref="C19:G19"/>
    <mergeCell ref="C889:G889"/>
    <mergeCell ref="C890:G890"/>
    <mergeCell ref="C883:G883"/>
    <mergeCell ref="C950:G950"/>
    <mergeCell ref="C959:G959"/>
    <mergeCell ref="C960:G960"/>
    <mergeCell ref="C962:G962"/>
    <mergeCell ref="C958:G958"/>
    <mergeCell ref="C965:G965"/>
    <mergeCell ref="C909:G909"/>
    <mergeCell ref="C905:G905"/>
    <mergeCell ref="C610:G610"/>
    <mergeCell ref="C851:G851"/>
    <mergeCell ref="C587:G587"/>
    <mergeCell ref="C829:G829"/>
    <mergeCell ref="C1080:G1080"/>
    <mergeCell ref="C1072:G1072"/>
    <mergeCell ref="C1073:G1073"/>
    <mergeCell ref="C1074:G1074"/>
    <mergeCell ref="C928:G928"/>
    <mergeCell ref="C985:G985"/>
    <mergeCell ref="C874:G874"/>
    <mergeCell ref="C868:G868"/>
    <mergeCell ref="C891:G891"/>
    <mergeCell ref="C968:G968"/>
    <mergeCell ref="C952:G952"/>
    <mergeCell ref="C840:G840"/>
    <mergeCell ref="C863:G863"/>
    <mergeCell ref="C861:G861"/>
    <mergeCell ref="C1024:G1024"/>
    <mergeCell ref="C783:G783"/>
    <mergeCell ref="C812:G812"/>
    <mergeCell ref="O284:O286"/>
    <mergeCell ref="N1064:N1065"/>
    <mergeCell ref="C810:G810"/>
    <mergeCell ref="C854:G854"/>
    <mergeCell ref="C887:G887"/>
    <mergeCell ref="C969:G969"/>
    <mergeCell ref="C970:G970"/>
    <mergeCell ref="O1019:O1022"/>
    <mergeCell ref="C976:G976"/>
    <mergeCell ref="C984:G984"/>
    <mergeCell ref="C956:G956"/>
    <mergeCell ref="C966:G966"/>
    <mergeCell ref="C987:G987"/>
    <mergeCell ref="C1009:G1009"/>
    <mergeCell ref="C1005:G1005"/>
    <mergeCell ref="C983:G983"/>
    <mergeCell ref="C994:G994"/>
    <mergeCell ref="C1040:G1040"/>
    <mergeCell ref="C1041:G1041"/>
    <mergeCell ref="Q293:Q298"/>
    <mergeCell ref="M320:M329"/>
    <mergeCell ref="M356:M364"/>
    <mergeCell ref="P372:P384"/>
    <mergeCell ref="M780:M782"/>
    <mergeCell ref="N912:N915"/>
    <mergeCell ref="C819:G819"/>
    <mergeCell ref="C878:G878"/>
    <mergeCell ref="C921:G921"/>
    <mergeCell ref="C904:G904"/>
    <mergeCell ref="C924:G924"/>
    <mergeCell ref="C919:G919"/>
    <mergeCell ref="C917:G917"/>
    <mergeCell ref="C918:G918"/>
    <mergeCell ref="P508:P514"/>
    <mergeCell ref="C376:G376"/>
    <mergeCell ref="C498:G498"/>
    <mergeCell ref="C717:G717"/>
    <mergeCell ref="C733:G733"/>
    <mergeCell ref="C722:G722"/>
    <mergeCell ref="C744:G744"/>
    <mergeCell ref="C752:G752"/>
    <mergeCell ref="C753:G753"/>
    <mergeCell ref="C755:G755"/>
    <mergeCell ref="C756:G756"/>
    <mergeCell ref="N694:N703"/>
    <mergeCell ref="M724:M733"/>
    <mergeCell ref="Q745:Q756"/>
    <mergeCell ref="M568:M588"/>
    <mergeCell ref="C893:G893"/>
    <mergeCell ref="M597:M618"/>
    <mergeCell ref="C809:G809"/>
    <mergeCell ref="C1083:G1083"/>
    <mergeCell ref="C1043:G1043"/>
    <mergeCell ref="C1044:G1044"/>
    <mergeCell ref="C1045:G1045"/>
    <mergeCell ref="C1036:G1036"/>
    <mergeCell ref="C947:G947"/>
    <mergeCell ref="C948:G948"/>
    <mergeCell ref="A977:J977"/>
    <mergeCell ref="A978:K979"/>
    <mergeCell ref="C1026:G1026"/>
    <mergeCell ref="C1035:G1035"/>
    <mergeCell ref="C1014:G1014"/>
    <mergeCell ref="C1071:G1071"/>
    <mergeCell ref="C1054:G1054"/>
    <mergeCell ref="C1077:G1077"/>
    <mergeCell ref="C1065:G1065"/>
    <mergeCell ref="C1060:G1060"/>
    <mergeCell ref="C1078:G1078"/>
    <mergeCell ref="C1046:G1046"/>
    <mergeCell ref="C1047:G1047"/>
    <mergeCell ref="C1056:G1056"/>
    <mergeCell ref="C1053:G1053"/>
    <mergeCell ref="C1061:G1061"/>
    <mergeCell ref="C1066:G1066"/>
    <mergeCell ref="A1029:K1030"/>
    <mergeCell ref="C996:G996"/>
    <mergeCell ref="C1008:G1008"/>
    <mergeCell ref="C993:G993"/>
    <mergeCell ref="C989:G989"/>
    <mergeCell ref="C1004:G1004"/>
    <mergeCell ref="C1018:G1018"/>
    <mergeCell ref="C1039:G1039"/>
    <mergeCell ref="C990:G990"/>
    <mergeCell ref="C1007:G1007"/>
    <mergeCell ref="C1042:G1042"/>
    <mergeCell ref="C1062:G1062"/>
    <mergeCell ref="C1063:G1063"/>
    <mergeCell ref="C995:G995"/>
    <mergeCell ref="C1049:G1049"/>
    <mergeCell ref="C1050:G1050"/>
    <mergeCell ref="C1025:G1025"/>
    <mergeCell ref="C1051:G1051"/>
    <mergeCell ref="C1052:G1052"/>
    <mergeCell ref="C942:G942"/>
    <mergeCell ref="C945:G945"/>
    <mergeCell ref="C951:G951"/>
    <mergeCell ref="C1019:G1019"/>
    <mergeCell ref="C1020:G1020"/>
    <mergeCell ref="C1021:G1021"/>
    <mergeCell ref="C1022:G1022"/>
    <mergeCell ref="C1012:G1012"/>
    <mergeCell ref="C1013:G1013"/>
    <mergeCell ref="C1015:G1015"/>
    <mergeCell ref="C944:G944"/>
    <mergeCell ref="C1000:G1000"/>
    <mergeCell ref="C998:G998"/>
    <mergeCell ref="C999:G999"/>
    <mergeCell ref="C997:G997"/>
    <mergeCell ref="C964:G964"/>
    <mergeCell ref="C967:G967"/>
    <mergeCell ref="C982:G982"/>
    <mergeCell ref="C1016:G1016"/>
    <mergeCell ref="C910:G910"/>
    <mergeCell ref="C911:G911"/>
    <mergeCell ref="C857:G857"/>
    <mergeCell ref="C852:G852"/>
    <mergeCell ref="C870:G870"/>
    <mergeCell ref="C842:G842"/>
    <mergeCell ref="C988:G988"/>
    <mergeCell ref="C946:G946"/>
    <mergeCell ref="C939:G939"/>
    <mergeCell ref="C940:G940"/>
    <mergeCell ref="C941:G941"/>
    <mergeCell ref="C938:G938"/>
    <mergeCell ref="A935:K936"/>
    <mergeCell ref="C850:G850"/>
    <mergeCell ref="C867:G867"/>
    <mergeCell ref="C892:G892"/>
    <mergeCell ref="A848:K849"/>
    <mergeCell ref="C885:G885"/>
    <mergeCell ref="C877:G877"/>
    <mergeCell ref="C871:G871"/>
    <mergeCell ref="C865:G865"/>
    <mergeCell ref="C897:G897"/>
    <mergeCell ref="C875:G875"/>
    <mergeCell ref="C884:G884"/>
    <mergeCell ref="C876:G876"/>
    <mergeCell ref="C873:G873"/>
    <mergeCell ref="C974:G974"/>
    <mergeCell ref="C949:G949"/>
    <mergeCell ref="C961:G961"/>
    <mergeCell ref="C888:G888"/>
    <mergeCell ref="C971:G971"/>
    <mergeCell ref="C845:G845"/>
    <mergeCell ref="A990:B990"/>
    <mergeCell ref="C1006:G1006"/>
    <mergeCell ref="C1055:G1055"/>
    <mergeCell ref="C1011:G1011"/>
    <mergeCell ref="C1037:G1037"/>
    <mergeCell ref="C1038:G1038"/>
    <mergeCell ref="C1017:G1017"/>
    <mergeCell ref="C1001:G1001"/>
    <mergeCell ref="C1002:G1002"/>
    <mergeCell ref="C1003:G1003"/>
    <mergeCell ref="C943:G943"/>
    <mergeCell ref="C858:G858"/>
    <mergeCell ref="C922:G922"/>
    <mergeCell ref="C926:G926"/>
    <mergeCell ref="C740:G740"/>
    <mergeCell ref="C741:G741"/>
    <mergeCell ref="C902:G902"/>
    <mergeCell ref="C963:G963"/>
    <mergeCell ref="C912:G912"/>
    <mergeCell ref="C846:G846"/>
    <mergeCell ref="A895:K896"/>
    <mergeCell ref="C953:G953"/>
    <mergeCell ref="C954:G954"/>
    <mergeCell ref="C937:G937"/>
    <mergeCell ref="A980:J980"/>
    <mergeCell ref="C955:G955"/>
    <mergeCell ref="C882:G882"/>
    <mergeCell ref="C933:G933"/>
    <mergeCell ref="C973:G973"/>
    <mergeCell ref="C853:G853"/>
    <mergeCell ref="C862:G862"/>
    <mergeCell ref="C860:G860"/>
    <mergeCell ref="C826:G826"/>
    <mergeCell ref="C515:G515"/>
    <mergeCell ref="C516:G516"/>
    <mergeCell ref="C517:G517"/>
    <mergeCell ref="C527:G527"/>
    <mergeCell ref="C528:G528"/>
    <mergeCell ref="C530:G530"/>
    <mergeCell ref="C531:G531"/>
    <mergeCell ref="C532:G532"/>
    <mergeCell ref="C533:G533"/>
    <mergeCell ref="C554:G554"/>
    <mergeCell ref="C662:G662"/>
    <mergeCell ref="C571:G571"/>
    <mergeCell ref="C573:G573"/>
    <mergeCell ref="C570:G570"/>
    <mergeCell ref="C561:G561"/>
    <mergeCell ref="C588:G588"/>
    <mergeCell ref="C576:G576"/>
    <mergeCell ref="C757:G757"/>
    <mergeCell ref="C758:G758"/>
    <mergeCell ref="C772:G772"/>
    <mergeCell ref="C773:G773"/>
    <mergeCell ref="C765:G765"/>
    <mergeCell ref="C767:G767"/>
    <mergeCell ref="C770:G770"/>
    <mergeCell ref="C771:G771"/>
    <mergeCell ref="C747:G747"/>
    <mergeCell ref="C750:G750"/>
    <mergeCell ref="C751:G751"/>
    <mergeCell ref="C716:G716"/>
    <mergeCell ref="C715:G715"/>
    <mergeCell ref="A737:K738"/>
    <mergeCell ref="C726:G726"/>
    <mergeCell ref="C734:G734"/>
    <mergeCell ref="A720:K721"/>
    <mergeCell ref="C748:G748"/>
    <mergeCell ref="C745:G745"/>
    <mergeCell ref="C746:G746"/>
    <mergeCell ref="C725:G725"/>
    <mergeCell ref="C727:G727"/>
    <mergeCell ref="C739:G739"/>
    <mergeCell ref="C742:G742"/>
    <mergeCell ref="C743:G743"/>
    <mergeCell ref="C769:G769"/>
    <mergeCell ref="C729:G729"/>
    <mergeCell ref="C735:G735"/>
    <mergeCell ref="C778:G778"/>
    <mergeCell ref="A776:K777"/>
    <mergeCell ref="C774:G774"/>
    <mergeCell ref="C728:G728"/>
    <mergeCell ref="C723:G723"/>
    <mergeCell ref="C749:G749"/>
    <mergeCell ref="C766:G766"/>
    <mergeCell ref="C699:G699"/>
    <mergeCell ref="C692:G692"/>
    <mergeCell ref="A687:K688"/>
    <mergeCell ref="C703:G703"/>
    <mergeCell ref="C698:G698"/>
    <mergeCell ref="C697:G697"/>
    <mergeCell ref="C702:G702"/>
    <mergeCell ref="C689:G689"/>
    <mergeCell ref="C690:G690"/>
    <mergeCell ref="C712:G712"/>
    <mergeCell ref="C713:G713"/>
    <mergeCell ref="A686:B686"/>
    <mergeCell ref="C724:G724"/>
    <mergeCell ref="C730:G730"/>
    <mergeCell ref="C732:G732"/>
    <mergeCell ref="C538:G538"/>
    <mergeCell ref="C539:G539"/>
    <mergeCell ref="C540:G540"/>
    <mergeCell ref="C541:G541"/>
    <mergeCell ref="C546:G546"/>
    <mergeCell ref="C565:G565"/>
    <mergeCell ref="C611:G611"/>
    <mergeCell ref="C612:G612"/>
    <mergeCell ref="C572:G572"/>
    <mergeCell ref="A592:K593"/>
    <mergeCell ref="C618:G618"/>
    <mergeCell ref="C577:G577"/>
    <mergeCell ref="C578:G578"/>
    <mergeCell ref="C579:G579"/>
    <mergeCell ref="C580:G580"/>
    <mergeCell ref="C613:G613"/>
    <mergeCell ref="C650:G650"/>
    <mergeCell ref="C491:G491"/>
    <mergeCell ref="C492:G492"/>
    <mergeCell ref="C425:G425"/>
    <mergeCell ref="C484:G484"/>
    <mergeCell ref="C549:G549"/>
    <mergeCell ref="C550:G550"/>
    <mergeCell ref="C551:G551"/>
    <mergeCell ref="C536:G536"/>
    <mergeCell ref="C522:G522"/>
    <mergeCell ref="C526:G526"/>
    <mergeCell ref="A524:K525"/>
    <mergeCell ref="C537:G537"/>
    <mergeCell ref="C520:G520"/>
    <mergeCell ref="C547:G547"/>
    <mergeCell ref="D529:G529"/>
    <mergeCell ref="C518:G518"/>
    <mergeCell ref="A488:K490"/>
    <mergeCell ref="C521:G521"/>
    <mergeCell ref="C548:G548"/>
    <mergeCell ref="C542:G542"/>
    <mergeCell ref="C467:G467"/>
    <mergeCell ref="C464:G464"/>
    <mergeCell ref="C172:G172"/>
    <mergeCell ref="C150:G150"/>
    <mergeCell ref="C414:G414"/>
    <mergeCell ref="C348:G348"/>
    <mergeCell ref="C349:G349"/>
    <mergeCell ref="C360:G360"/>
    <mergeCell ref="A368:K369"/>
    <mergeCell ref="C350:G350"/>
    <mergeCell ref="A390:K391"/>
    <mergeCell ref="C393:G393"/>
    <mergeCell ref="C400:G400"/>
    <mergeCell ref="C401:G401"/>
    <mergeCell ref="C155:G155"/>
    <mergeCell ref="A149:J149"/>
    <mergeCell ref="C162:G162"/>
    <mergeCell ref="C202:G202"/>
    <mergeCell ref="C163:G163"/>
    <mergeCell ref="C164:G164"/>
    <mergeCell ref="C175:G175"/>
    <mergeCell ref="C201:G201"/>
    <mergeCell ref="C199:G199"/>
    <mergeCell ref="C200:G200"/>
    <mergeCell ref="C228:G228"/>
    <mergeCell ref="C231:G231"/>
    <mergeCell ref="C232:G232"/>
    <mergeCell ref="C230:G230"/>
    <mergeCell ref="C226:G226"/>
    <mergeCell ref="C260:G260"/>
    <mergeCell ref="C254:G254"/>
    <mergeCell ref="C189:G189"/>
    <mergeCell ref="C190:G190"/>
    <mergeCell ref="C197:G197"/>
    <mergeCell ref="C100:G100"/>
    <mergeCell ref="C96:G96"/>
    <mergeCell ref="C97:G97"/>
    <mergeCell ref="C93:G93"/>
    <mergeCell ref="C108:G108"/>
    <mergeCell ref="C99:G99"/>
    <mergeCell ref="C112:G112"/>
    <mergeCell ref="C91:G91"/>
    <mergeCell ref="C170:G170"/>
    <mergeCell ref="C123:G123"/>
    <mergeCell ref="C124:G124"/>
    <mergeCell ref="C125:G125"/>
    <mergeCell ref="C126:G126"/>
    <mergeCell ref="C377:G377"/>
    <mergeCell ref="C139:G139"/>
    <mergeCell ref="C144:G144"/>
    <mergeCell ref="C143:G143"/>
    <mergeCell ref="C171:G171"/>
    <mergeCell ref="C174:G174"/>
    <mergeCell ref="C130:G130"/>
    <mergeCell ref="C151:G151"/>
    <mergeCell ref="C152:G152"/>
    <mergeCell ref="C127:G127"/>
    <mergeCell ref="C128:G128"/>
    <mergeCell ref="C129:G129"/>
    <mergeCell ref="C179:G179"/>
    <mergeCell ref="C169:G169"/>
    <mergeCell ref="A147:K148"/>
    <mergeCell ref="C140:G140"/>
    <mergeCell ref="C153:G153"/>
    <mergeCell ref="C154:G154"/>
    <mergeCell ref="C145:G145"/>
    <mergeCell ref="C137:G137"/>
    <mergeCell ref="C138:G138"/>
    <mergeCell ref="C119:G119"/>
    <mergeCell ref="C121:G121"/>
    <mergeCell ref="C122:G122"/>
    <mergeCell ref="C141:G141"/>
    <mergeCell ref="C142:G142"/>
    <mergeCell ref="C120:G120"/>
    <mergeCell ref="C156:G156"/>
    <mergeCell ref="C157:G157"/>
    <mergeCell ref="C158:G158"/>
    <mergeCell ref="C159:G159"/>
    <mergeCell ref="C160:G160"/>
    <mergeCell ref="C161:G161"/>
    <mergeCell ref="C131:G131"/>
    <mergeCell ref="C132:G132"/>
    <mergeCell ref="C133:G133"/>
    <mergeCell ref="A146:J146"/>
    <mergeCell ref="C92:G92"/>
    <mergeCell ref="C87:G87"/>
    <mergeCell ref="C88:G88"/>
    <mergeCell ref="C89:G89"/>
    <mergeCell ref="C77:G77"/>
    <mergeCell ref="C78:G78"/>
    <mergeCell ref="C85:G85"/>
    <mergeCell ref="A80:K81"/>
    <mergeCell ref="A58:B58"/>
    <mergeCell ref="C58:G58"/>
    <mergeCell ref="C73:G73"/>
    <mergeCell ref="C74:G74"/>
    <mergeCell ref="C70:G70"/>
    <mergeCell ref="C71:G71"/>
    <mergeCell ref="C25:G25"/>
    <mergeCell ref="C26:G26"/>
    <mergeCell ref="C27:G27"/>
    <mergeCell ref="C42:G42"/>
    <mergeCell ref="C66:G66"/>
    <mergeCell ref="C72:G72"/>
    <mergeCell ref="C65:G65"/>
    <mergeCell ref="C29:G29"/>
    <mergeCell ref="C30:G30"/>
    <mergeCell ref="C31:G31"/>
    <mergeCell ref="C75:G75"/>
    <mergeCell ref="C76:G76"/>
    <mergeCell ref="C64:G64"/>
    <mergeCell ref="A59:K60"/>
    <mergeCell ref="C61:G61"/>
    <mergeCell ref="C62:G62"/>
    <mergeCell ref="C63:G63"/>
    <mergeCell ref="C46:G46"/>
    <mergeCell ref="A1:K1"/>
    <mergeCell ref="A2:K2"/>
    <mergeCell ref="A3:K3"/>
    <mergeCell ref="C7:G7"/>
    <mergeCell ref="A5:K6"/>
    <mergeCell ref="C4:G4"/>
    <mergeCell ref="A4:B4"/>
    <mergeCell ref="C43:G43"/>
    <mergeCell ref="C36:G36"/>
    <mergeCell ref="C44:G44"/>
    <mergeCell ref="C35:G35"/>
    <mergeCell ref="C11:G11"/>
    <mergeCell ref="C12:G12"/>
    <mergeCell ref="C13:G13"/>
    <mergeCell ref="C8:G8"/>
    <mergeCell ref="C22:G22"/>
    <mergeCell ref="C23:G23"/>
    <mergeCell ref="C9:G9"/>
    <mergeCell ref="C15:G15"/>
    <mergeCell ref="C24:G24"/>
    <mergeCell ref="C39:G39"/>
    <mergeCell ref="C10:G10"/>
    <mergeCell ref="C14:G14"/>
    <mergeCell ref="C16:G16"/>
    <mergeCell ref="C17:G17"/>
    <mergeCell ref="C18:G18"/>
    <mergeCell ref="C20:G20"/>
    <mergeCell ref="C21:G21"/>
    <mergeCell ref="C32:G32"/>
    <mergeCell ref="C54:G54"/>
    <mergeCell ref="C55:G55"/>
    <mergeCell ref="C28:G28"/>
    <mergeCell ref="C34:G34"/>
    <mergeCell ref="C41:G41"/>
    <mergeCell ref="C38:G38"/>
    <mergeCell ref="C45:G45"/>
    <mergeCell ref="C56:G56"/>
    <mergeCell ref="C69:G69"/>
    <mergeCell ref="C40:G40"/>
    <mergeCell ref="C57:G57"/>
    <mergeCell ref="C67:G67"/>
    <mergeCell ref="C68:G68"/>
    <mergeCell ref="C33:G33"/>
    <mergeCell ref="C37:G37"/>
    <mergeCell ref="C51:G51"/>
    <mergeCell ref="C52:G52"/>
    <mergeCell ref="C53:G53"/>
    <mergeCell ref="C47:G47"/>
    <mergeCell ref="C48:G48"/>
    <mergeCell ref="C49:G49"/>
    <mergeCell ref="C50:G50"/>
    <mergeCell ref="C118:G118"/>
    <mergeCell ref="C333:G333"/>
    <mergeCell ref="C363:G363"/>
    <mergeCell ref="C385:G385"/>
    <mergeCell ref="C334:G334"/>
    <mergeCell ref="C362:G362"/>
    <mergeCell ref="C328:G328"/>
    <mergeCell ref="C116:G116"/>
    <mergeCell ref="C90:G90"/>
    <mergeCell ref="C117:G117"/>
    <mergeCell ref="C84:G84"/>
    <mergeCell ref="A183:K184"/>
    <mergeCell ref="C181:G181"/>
    <mergeCell ref="C193:G193"/>
    <mergeCell ref="C198:G198"/>
    <mergeCell ref="C165:G165"/>
    <mergeCell ref="C166:G166"/>
    <mergeCell ref="C167:G167"/>
    <mergeCell ref="C168:G168"/>
    <mergeCell ref="C173:G173"/>
    <mergeCell ref="C196:G196"/>
    <mergeCell ref="C186:G186"/>
    <mergeCell ref="C176:G176"/>
    <mergeCell ref="C191:G191"/>
    <mergeCell ref="C180:G180"/>
    <mergeCell ref="C177:G177"/>
    <mergeCell ref="C178:G178"/>
    <mergeCell ref="C192:G192"/>
    <mergeCell ref="C188:G188"/>
    <mergeCell ref="C194:G194"/>
    <mergeCell ref="C195:G195"/>
    <mergeCell ref="C185:G185"/>
    <mergeCell ref="C187:G187"/>
    <mergeCell ref="C337:G337"/>
    <mergeCell ref="C399:G399"/>
    <mergeCell ref="C357:G357"/>
    <mergeCell ref="C341:G341"/>
    <mergeCell ref="C378:G378"/>
    <mergeCell ref="C397:G397"/>
    <mergeCell ref="C344:G344"/>
    <mergeCell ref="C342:G342"/>
    <mergeCell ref="C346:G346"/>
    <mergeCell ref="C392:G392"/>
    <mergeCell ref="C398:G398"/>
    <mergeCell ref="C383:G383"/>
    <mergeCell ref="C386:G386"/>
    <mergeCell ref="C351:G351"/>
    <mergeCell ref="C353:G353"/>
    <mergeCell ref="C364:G364"/>
    <mergeCell ref="C356:G356"/>
    <mergeCell ref="C361:G361"/>
    <mergeCell ref="C340:G340"/>
    <mergeCell ref="C210:G210"/>
    <mergeCell ref="C211:G211"/>
    <mergeCell ref="C223:G223"/>
    <mergeCell ref="C224:G224"/>
    <mergeCell ref="C225:G225"/>
    <mergeCell ref="C218:G218"/>
    <mergeCell ref="C219:G219"/>
    <mergeCell ref="C220:G220"/>
    <mergeCell ref="C217:G217"/>
    <mergeCell ref="C216:G216"/>
    <mergeCell ref="C280:G280"/>
    <mergeCell ref="C281:G281"/>
    <mergeCell ref="C247:G247"/>
    <mergeCell ref="C283:G283"/>
    <mergeCell ref="C278:G278"/>
    <mergeCell ref="C214:G214"/>
    <mergeCell ref="C301:G301"/>
    <mergeCell ref="C297:G297"/>
    <mergeCell ref="C296:G296"/>
    <mergeCell ref="C221:G221"/>
    <mergeCell ref="C258:G258"/>
    <mergeCell ref="C222:G222"/>
    <mergeCell ref="C243:G243"/>
    <mergeCell ref="C291:G291"/>
    <mergeCell ref="C292:G292"/>
    <mergeCell ref="C239:G239"/>
    <mergeCell ref="C265:G265"/>
    <mergeCell ref="C264:G264"/>
    <mergeCell ref="C245:G245"/>
    <mergeCell ref="C227:G227"/>
    <mergeCell ref="A235:J235"/>
    <mergeCell ref="A236:K237"/>
    <mergeCell ref="A238:J238"/>
    <mergeCell ref="C242:G242"/>
    <mergeCell ref="C229:G229"/>
    <mergeCell ref="C266:G266"/>
    <mergeCell ref="C298:G298"/>
    <mergeCell ref="C284:G284"/>
    <mergeCell ref="C255:G255"/>
    <mergeCell ref="C271:G271"/>
    <mergeCell ref="C269:G269"/>
    <mergeCell ref="C270:G270"/>
    <mergeCell ref="C279:G279"/>
    <mergeCell ref="C267:G267"/>
    <mergeCell ref="C206:G206"/>
    <mergeCell ref="C205:G205"/>
    <mergeCell ref="C208:G208"/>
    <mergeCell ref="C290:G290"/>
    <mergeCell ref="C212:G212"/>
    <mergeCell ref="C213:G213"/>
    <mergeCell ref="C272:G272"/>
    <mergeCell ref="C251:G251"/>
    <mergeCell ref="C252:G252"/>
    <mergeCell ref="C253:G253"/>
    <mergeCell ref="C256:G256"/>
    <mergeCell ref="C257:G257"/>
    <mergeCell ref="C261:G261"/>
    <mergeCell ref="C244:G244"/>
    <mergeCell ref="C262:G262"/>
    <mergeCell ref="C263:G263"/>
    <mergeCell ref="C248:G248"/>
    <mergeCell ref="C249:G249"/>
    <mergeCell ref="A275:K276"/>
    <mergeCell ref="C240:G240"/>
    <mergeCell ref="C259:G259"/>
    <mergeCell ref="C286:G286"/>
    <mergeCell ref="C287:G287"/>
    <mergeCell ref="C207:G207"/>
    <mergeCell ref="C277:G277"/>
    <mergeCell ref="C273:G273"/>
    <mergeCell ref="C209:G209"/>
    <mergeCell ref="C215:G215"/>
    <mergeCell ref="C268:G268"/>
    <mergeCell ref="C250:G250"/>
    <mergeCell ref="C285:G285"/>
    <mergeCell ref="C246:G246"/>
    <mergeCell ref="C282:G282"/>
    <mergeCell ref="C288:G288"/>
    <mergeCell ref="C289:G289"/>
    <mergeCell ref="C233:G233"/>
    <mergeCell ref="C241:G241"/>
    <mergeCell ref="C320:G320"/>
    <mergeCell ref="C318:G318"/>
    <mergeCell ref="C311:G311"/>
    <mergeCell ref="C355:G355"/>
    <mergeCell ref="C338:G338"/>
    <mergeCell ref="C293:G293"/>
    <mergeCell ref="C321:G321"/>
    <mergeCell ref="C308:G308"/>
    <mergeCell ref="C299:G299"/>
    <mergeCell ref="C326:G326"/>
    <mergeCell ref="C300:G300"/>
    <mergeCell ref="C314:G314"/>
    <mergeCell ref="C302:G302"/>
    <mergeCell ref="C322:G322"/>
    <mergeCell ref="C323:G323"/>
    <mergeCell ref="A316:K317"/>
    <mergeCell ref="A334:B334"/>
    <mergeCell ref="C312:G312"/>
    <mergeCell ref="C324:G324"/>
    <mergeCell ref="C325:G325"/>
    <mergeCell ref="C352:G352"/>
    <mergeCell ref="C332:G332"/>
    <mergeCell ref="C329:G329"/>
    <mergeCell ref="C330:G330"/>
    <mergeCell ref="C331:G331"/>
    <mergeCell ref="C309:G309"/>
    <mergeCell ref="C307:G307"/>
    <mergeCell ref="C313:G313"/>
    <mergeCell ref="C327:G327"/>
    <mergeCell ref="C315:G315"/>
    <mergeCell ref="C319:G319"/>
    <mergeCell ref="A335:K336"/>
    <mergeCell ref="C410:G410"/>
    <mergeCell ref="C415:G415"/>
    <mergeCell ref="C387:G387"/>
    <mergeCell ref="C388:G388"/>
    <mergeCell ref="C412:G412"/>
    <mergeCell ref="C413:G413"/>
    <mergeCell ref="C458:G458"/>
    <mergeCell ref="C459:G459"/>
    <mergeCell ref="C443:G443"/>
    <mergeCell ref="C394:G394"/>
    <mergeCell ref="C395:G395"/>
    <mergeCell ref="C396:G396"/>
    <mergeCell ref="C437:G437"/>
    <mergeCell ref="C447:G447"/>
    <mergeCell ref="C435:G435"/>
    <mergeCell ref="C430:G430"/>
    <mergeCell ref="C431:G431"/>
    <mergeCell ref="C452:G452"/>
    <mergeCell ref="C453:G453"/>
    <mergeCell ref="C438:G438"/>
    <mergeCell ref="C454:G454"/>
    <mergeCell ref="C417:G417"/>
    <mergeCell ref="C422:G422"/>
    <mergeCell ref="C379:G379"/>
    <mergeCell ref="C380:G380"/>
    <mergeCell ref="C371:G371"/>
    <mergeCell ref="C354:G354"/>
    <mergeCell ref="C423:G423"/>
    <mergeCell ref="C440:G440"/>
    <mergeCell ref="C359:G359"/>
    <mergeCell ref="C347:G347"/>
    <mergeCell ref="C339:G339"/>
    <mergeCell ref="C343:G343"/>
    <mergeCell ref="C403:G403"/>
    <mergeCell ref="C404:G404"/>
    <mergeCell ref="C411:G411"/>
    <mergeCell ref="C416:G416"/>
    <mergeCell ref="C406:G406"/>
    <mergeCell ref="C407:G407"/>
    <mergeCell ref="C366:G366"/>
    <mergeCell ref="C382:G382"/>
    <mergeCell ref="C370:G370"/>
    <mergeCell ref="C345:G345"/>
    <mergeCell ref="C372:G372"/>
    <mergeCell ref="C373:G373"/>
    <mergeCell ref="C374:G374"/>
    <mergeCell ref="C358:G358"/>
    <mergeCell ref="C405:G405"/>
    <mergeCell ref="C424:G424"/>
    <mergeCell ref="C429:G429"/>
    <mergeCell ref="C402:G402"/>
    <mergeCell ref="C421:G421"/>
    <mergeCell ref="C408:G408"/>
    <mergeCell ref="C409:G409"/>
    <mergeCell ref="C418:G418"/>
    <mergeCell ref="C419:G419"/>
    <mergeCell ref="C420:G420"/>
    <mergeCell ref="C436:G436"/>
    <mergeCell ref="C457:G457"/>
    <mergeCell ref="C474:G474"/>
    <mergeCell ref="C463:G463"/>
    <mergeCell ref="C426:G426"/>
    <mergeCell ref="C455:G455"/>
    <mergeCell ref="C465:G465"/>
    <mergeCell ref="C475:G475"/>
    <mergeCell ref="C456:G456"/>
    <mergeCell ref="C461:G461"/>
    <mergeCell ref="C472:G472"/>
    <mergeCell ref="C470:G470"/>
    <mergeCell ref="C471:G471"/>
    <mergeCell ref="A440:B440"/>
    <mergeCell ref="C460:G460"/>
    <mergeCell ref="C466:G466"/>
    <mergeCell ref="C462:G462"/>
    <mergeCell ref="C434:G434"/>
    <mergeCell ref="C427:G427"/>
    <mergeCell ref="C439:G439"/>
    <mergeCell ref="C428:G428"/>
    <mergeCell ref="C473:G473"/>
    <mergeCell ref="C445:G445"/>
    <mergeCell ref="C446:G446"/>
    <mergeCell ref="C448:G448"/>
    <mergeCell ref="C449:G449"/>
    <mergeCell ref="C432:G432"/>
    <mergeCell ref="C433:G433"/>
    <mergeCell ref="C451:G451"/>
    <mergeCell ref="C450:G450"/>
    <mergeCell ref="C444:G444"/>
    <mergeCell ref="A441:K442"/>
    <mergeCell ref="C482:G482"/>
    <mergeCell ref="C468:G468"/>
    <mergeCell ref="C469:G469"/>
    <mergeCell ref="C478:G478"/>
    <mergeCell ref="C479:G479"/>
    <mergeCell ref="C507:G507"/>
    <mergeCell ref="C509:G509"/>
    <mergeCell ref="C497:G497"/>
    <mergeCell ref="C512:G512"/>
    <mergeCell ref="C552:G552"/>
    <mergeCell ref="C553:G553"/>
    <mergeCell ref="C503:G503"/>
    <mergeCell ref="C568:G568"/>
    <mergeCell ref="C569:G569"/>
    <mergeCell ref="C574:G574"/>
    <mergeCell ref="C514:G514"/>
    <mergeCell ref="C504:G504"/>
    <mergeCell ref="C506:G506"/>
    <mergeCell ref="C508:G508"/>
    <mergeCell ref="C513:G513"/>
    <mergeCell ref="C477:G477"/>
    <mergeCell ref="C519:G519"/>
    <mergeCell ref="C476:G476"/>
    <mergeCell ref="C543:G543"/>
    <mergeCell ref="C544:G544"/>
    <mergeCell ref="C545:G545"/>
    <mergeCell ref="C480:G480"/>
    <mergeCell ref="C481:G481"/>
    <mergeCell ref="C556:G556"/>
    <mergeCell ref="D555:G555"/>
    <mergeCell ref="C559:G559"/>
    <mergeCell ref="C560:G560"/>
    <mergeCell ref="C500:G500"/>
    <mergeCell ref="C581:G581"/>
    <mergeCell ref="C584:G584"/>
    <mergeCell ref="C589:G589"/>
    <mergeCell ref="C501:G501"/>
    <mergeCell ref="C502:G502"/>
    <mergeCell ref="C616:G616"/>
    <mergeCell ref="C510:G510"/>
    <mergeCell ref="C511:G511"/>
    <mergeCell ref="C590:G590"/>
    <mergeCell ref="C566:G566"/>
    <mergeCell ref="A563:K564"/>
    <mergeCell ref="C567:G567"/>
    <mergeCell ref="C585:G585"/>
    <mergeCell ref="C586:G586"/>
    <mergeCell ref="A523:B523"/>
    <mergeCell ref="C523:G523"/>
    <mergeCell ref="C596:G596"/>
    <mergeCell ref="C597:G597"/>
    <mergeCell ref="C534:G534"/>
    <mergeCell ref="C535:G535"/>
    <mergeCell ref="C582:G582"/>
    <mergeCell ref="C575:G575"/>
    <mergeCell ref="C583:G583"/>
    <mergeCell ref="C505:G505"/>
    <mergeCell ref="A622:K623"/>
    <mergeCell ref="C624:G624"/>
    <mergeCell ref="C625:G625"/>
    <mergeCell ref="C634:G634"/>
    <mergeCell ref="C621:G621"/>
    <mergeCell ref="A621:B621"/>
    <mergeCell ref="C557:G557"/>
    <mergeCell ref="C558:G558"/>
    <mergeCell ref="C602:G602"/>
    <mergeCell ref="C604:G604"/>
    <mergeCell ref="C606:G606"/>
    <mergeCell ref="C607:G607"/>
    <mergeCell ref="C617:G617"/>
    <mergeCell ref="C594:G594"/>
    <mergeCell ref="C595:G595"/>
    <mergeCell ref="C614:G614"/>
    <mergeCell ref="C599:G599"/>
    <mergeCell ref="C620:G620"/>
    <mergeCell ref="C676:G676"/>
    <mergeCell ref="C677:G677"/>
    <mergeCell ref="C678:G678"/>
    <mergeCell ref="C680:G680"/>
    <mergeCell ref="C685:G685"/>
    <mergeCell ref="C695:G695"/>
    <mergeCell ref="C493:G493"/>
    <mergeCell ref="C486:G486"/>
    <mergeCell ref="C485:G485"/>
    <mergeCell ref="C483:G483"/>
    <mergeCell ref="C665:G665"/>
    <mergeCell ref="C673:G673"/>
    <mergeCell ref="C643:G643"/>
    <mergeCell ref="C672:G672"/>
    <mergeCell ref="C619:G619"/>
    <mergeCell ref="C615:G615"/>
    <mergeCell ref="C608:G608"/>
    <mergeCell ref="C603:G603"/>
    <mergeCell ref="C600:G600"/>
    <mergeCell ref="C601:G601"/>
    <mergeCell ref="C605:G605"/>
    <mergeCell ref="C609:G609"/>
    <mergeCell ref="C630:G630"/>
    <mergeCell ref="C642:G642"/>
    <mergeCell ref="C632:G632"/>
    <mergeCell ref="C628:G628"/>
    <mergeCell ref="C631:G631"/>
    <mergeCell ref="C626:G626"/>
    <mergeCell ref="C638:G638"/>
    <mergeCell ref="C639:G639"/>
    <mergeCell ref="C640:G640"/>
    <mergeCell ref="C641:G641"/>
    <mergeCell ref="C659:G659"/>
    <mergeCell ref="C660:G660"/>
    <mergeCell ref="C670:G670"/>
    <mergeCell ref="C661:G661"/>
    <mergeCell ref="C666:G666"/>
    <mergeCell ref="C667:G667"/>
    <mergeCell ref="C633:G633"/>
    <mergeCell ref="C636:G636"/>
    <mergeCell ref="C637:G637"/>
    <mergeCell ref="C651:G651"/>
    <mergeCell ref="C653:G653"/>
    <mergeCell ref="C649:G649"/>
    <mergeCell ref="A645:K646"/>
    <mergeCell ref="C647:G647"/>
    <mergeCell ref="C648:G648"/>
    <mergeCell ref="C655:G655"/>
    <mergeCell ref="C654:G654"/>
    <mergeCell ref="C652:G652"/>
    <mergeCell ref="C663:G663"/>
    <mergeCell ref="C1064:G1064"/>
    <mergeCell ref="C1048:G1048"/>
    <mergeCell ref="C1031:G1031"/>
    <mergeCell ref="C1032:G1032"/>
    <mergeCell ref="C1033:G1033"/>
    <mergeCell ref="A1058:K1059"/>
    <mergeCell ref="C1034:G1034"/>
    <mergeCell ref="C681:G681"/>
    <mergeCell ref="C718:G718"/>
    <mergeCell ref="C925:G925"/>
    <mergeCell ref="C907:G907"/>
    <mergeCell ref="C731:G731"/>
    <mergeCell ref="C1067:G1067"/>
    <mergeCell ref="C686:G686"/>
    <mergeCell ref="C801:G801"/>
    <mergeCell ref="C802:G802"/>
    <mergeCell ref="C839:G839"/>
    <mergeCell ref="C844:G844"/>
    <mergeCell ref="C784:G784"/>
    <mergeCell ref="C799:G799"/>
    <mergeCell ref="C841:G841"/>
    <mergeCell ref="C824:G824"/>
    <mergeCell ref="C790:G790"/>
    <mergeCell ref="C807:G807"/>
    <mergeCell ref="C808:G808"/>
    <mergeCell ref="C816:G816"/>
    <mergeCell ref="C800:G800"/>
    <mergeCell ref="C791:G791"/>
    <mergeCell ref="A786:K787"/>
    <mergeCell ref="C788:G788"/>
    <mergeCell ref="C789:G789"/>
    <mergeCell ref="C714:G714"/>
    <mergeCell ref="A79:B79"/>
    <mergeCell ref="C79:G79"/>
    <mergeCell ref="A182:B182"/>
    <mergeCell ref="C182:G182"/>
    <mergeCell ref="C234:G234"/>
    <mergeCell ref="A274:B274"/>
    <mergeCell ref="C274:G274"/>
    <mergeCell ref="A315:B315"/>
    <mergeCell ref="A367:B367"/>
    <mergeCell ref="C367:G367"/>
    <mergeCell ref="A389:B389"/>
    <mergeCell ref="C389:G389"/>
    <mergeCell ref="A487:B487"/>
    <mergeCell ref="C886:G886"/>
    <mergeCell ref="C487:G487"/>
    <mergeCell ref="C494:G494"/>
    <mergeCell ref="C495:G495"/>
    <mergeCell ref="C496:G496"/>
    <mergeCell ref="C499:G499"/>
    <mergeCell ref="C704:G704"/>
    <mergeCell ref="C705:G705"/>
    <mergeCell ref="C706:G706"/>
    <mergeCell ref="C693:G693"/>
    <mergeCell ref="C683:G683"/>
    <mergeCell ref="C779:G779"/>
    <mergeCell ref="C781:G781"/>
    <mergeCell ref="C780:G780"/>
    <mergeCell ref="C782:G782"/>
    <mergeCell ref="C795:G795"/>
    <mergeCell ref="C804:G804"/>
    <mergeCell ref="C805:G805"/>
    <mergeCell ref="C797:G797"/>
    <mergeCell ref="A562:B562"/>
    <mergeCell ref="C562:G562"/>
    <mergeCell ref="A591:B591"/>
    <mergeCell ref="C591:G591"/>
    <mergeCell ref="C696:G696"/>
    <mergeCell ref="C914:G914"/>
    <mergeCell ref="C880:G880"/>
    <mergeCell ref="C869:G869"/>
    <mergeCell ref="C635:G635"/>
    <mergeCell ref="C906:G906"/>
    <mergeCell ref="C823:G823"/>
    <mergeCell ref="C913:G913"/>
    <mergeCell ref="C859:G859"/>
    <mergeCell ref="C866:G866"/>
    <mergeCell ref="C794:G794"/>
    <mergeCell ref="C792:G792"/>
    <mergeCell ref="C828:G828"/>
    <mergeCell ref="C900:G900"/>
    <mergeCell ref="C901:G901"/>
    <mergeCell ref="C855:G855"/>
    <mergeCell ref="C798:G798"/>
    <mergeCell ref="C803:G803"/>
    <mergeCell ref="C806:G806"/>
    <mergeCell ref="C833:G833"/>
    <mergeCell ref="C838:G838"/>
    <mergeCell ref="C710:G710"/>
    <mergeCell ref="C700:G700"/>
    <mergeCell ref="C711:G711"/>
    <mergeCell ref="C701:G701"/>
    <mergeCell ref="C707:G707"/>
    <mergeCell ref="C708:G708"/>
    <mergeCell ref="C709:G709"/>
    <mergeCell ref="C975:G975"/>
    <mergeCell ref="C929:G929"/>
    <mergeCell ref="A644:B644"/>
    <mergeCell ref="A673:B673"/>
    <mergeCell ref="C684:G684"/>
    <mergeCell ref="C903:G903"/>
    <mergeCell ref="C879:G879"/>
    <mergeCell ref="C957:G957"/>
    <mergeCell ref="C834:G834"/>
    <mergeCell ref="C835:G835"/>
    <mergeCell ref="C836:G836"/>
    <mergeCell ref="C837:G837"/>
    <mergeCell ref="A831:K832"/>
    <mergeCell ref="C930:G930"/>
    <mergeCell ref="C931:G931"/>
    <mergeCell ref="C1027:G1027"/>
    <mergeCell ref="C793:G793"/>
    <mergeCell ref="C796:G796"/>
    <mergeCell ref="C679:G679"/>
    <mergeCell ref="A719:B719"/>
    <mergeCell ref="C719:G719"/>
    <mergeCell ref="A736:B736"/>
    <mergeCell ref="C736:G736"/>
    <mergeCell ref="A760:B760"/>
    <mergeCell ref="C760:G760"/>
    <mergeCell ref="C668:G668"/>
    <mergeCell ref="C669:G669"/>
    <mergeCell ref="C656:G656"/>
    <mergeCell ref="C657:G657"/>
    <mergeCell ref="C658:G658"/>
    <mergeCell ref="C671:G671"/>
    <mergeCell ref="C664:G664"/>
    <mergeCell ref="C627:G627"/>
    <mergeCell ref="C629:G629"/>
    <mergeCell ref="C598:G598"/>
    <mergeCell ref="A1085:B1085"/>
    <mergeCell ref="C1085:G1085"/>
    <mergeCell ref="A775:B775"/>
    <mergeCell ref="C775:G775"/>
    <mergeCell ref="A785:B785"/>
    <mergeCell ref="C785:G785"/>
    <mergeCell ref="A830:B830"/>
    <mergeCell ref="C830:G830"/>
    <mergeCell ref="A847:B847"/>
    <mergeCell ref="C847:G847"/>
    <mergeCell ref="A894:B894"/>
    <mergeCell ref="C894:G894"/>
    <mergeCell ref="A934:B934"/>
    <mergeCell ref="C644:G644"/>
    <mergeCell ref="A1068:B1068"/>
    <mergeCell ref="C1068:G1068"/>
    <mergeCell ref="C682:G682"/>
    <mergeCell ref="A674:K675"/>
    <mergeCell ref="C934:G934"/>
    <mergeCell ref="C1010:G1010"/>
    <mergeCell ref="A1028:B1028"/>
    <mergeCell ref="C1028:G1028"/>
    <mergeCell ref="A1057:B1057"/>
    <mergeCell ref="C1057:G1057"/>
    <mergeCell ref="C821:G821"/>
    <mergeCell ref="C820:G820"/>
    <mergeCell ref="C822:G822"/>
    <mergeCell ref="C916:G916"/>
    <mergeCell ref="C932:G932"/>
  </mergeCells>
  <pageMargins left="0.70866141732283472" right="0.70866141732283472" top="0.74803149606299213" bottom="0.74803149606299213" header="0.31496062992125984" footer="0.31496062992125984"/>
  <pageSetup scale="35" firstPageNumber="8" orientation="portrait" useFirstPageNumber="1" horizontalDpi="300" r:id="rId1"/>
  <headerFooter>
    <oddFooter>&amp;RC3-&amp;P</oddFooter>
  </headerFooter>
  <rowBreaks count="12" manualBreakCount="12">
    <brk id="58" max="10" man="1"/>
    <brk id="145" max="10" man="1"/>
    <brk id="182" max="10" man="1"/>
    <brk id="235" max="10" man="1"/>
    <brk id="315" max="10" man="1"/>
    <brk id="389" max="10" man="1"/>
    <brk id="469" max="10" man="1"/>
    <brk id="562" max="10" man="1"/>
    <brk id="673" max="10" man="1"/>
    <brk id="775" max="10" man="1"/>
    <brk id="847" max="10" man="1"/>
    <brk id="977" max="10" man="1"/>
  </rowBreaks>
  <ignoredErrors>
    <ignoredError sqref="I312 K799:K800" unlockedFormula="1"/>
    <ignoredError sqref="K153:K154 K156 K92" formula="1"/>
    <ignoredError sqref="K434" evalError="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25456E-42FC-4726-99DB-18420C13E0E2}">
  <sheetPr>
    <tabColor rgb="FF00B050"/>
  </sheetPr>
  <dimension ref="A10:J10"/>
  <sheetViews>
    <sheetView view="pageBreakPreview" zoomScaleNormal="100" zoomScaleSheetLayoutView="100" workbookViewId="0">
      <selection activeCell="H21" sqref="H21"/>
    </sheetView>
  </sheetViews>
  <sheetFormatPr defaultColWidth="8.88671875" defaultRowHeight="13.8" x14ac:dyDescent="0.25"/>
  <cols>
    <col min="1" max="16384" width="8.88671875" style="1"/>
  </cols>
  <sheetData>
    <row r="10" spans="1:10" ht="21" x14ac:dyDescent="0.4">
      <c r="A10" s="519" t="s">
        <v>1704</v>
      </c>
      <c r="B10" s="519"/>
      <c r="C10" s="519"/>
      <c r="D10" s="519"/>
      <c r="E10" s="519"/>
      <c r="F10" s="519"/>
      <c r="G10" s="519"/>
      <c r="H10" s="519"/>
      <c r="I10" s="519"/>
      <c r="J10" s="519"/>
    </row>
  </sheetData>
  <sheetProtection algorithmName="SHA-512" hashValue="8Gy6KwSc5b6e/KhtwZGypwXFAAIC3jnZksDUN7oo6Q6CEWN5x13pxalO76vlnNcqYNxxyzyllgmI+FKshFE/+A==" saltValue="bBy7zuFRDzEnScSXoIqNLA==" spinCount="100000" sheet="1" objects="1" scenarios="1"/>
  <mergeCells count="1">
    <mergeCell ref="A10:J10"/>
  </mergeCells>
  <pageMargins left="0.70866141732283472" right="0.70866141732283472" top="0.74803149606299213" bottom="0.74803149606299213" header="0.31496062992125984" footer="0.31496062992125984"/>
  <pageSetup firstPageNumber="43" orientation="portrait" useFirstPageNumber="1" horizontalDpi="300" r:id="rId1"/>
  <headerFooter>
    <oddHeader>&amp;L&amp;"Calibrint,Regular"&amp;K000000CONTRACT SANRAL NRA R.573-020-2019/5R 
FOR THE UPGRADING OF NATIONAL ROAD R573 SECTION 2: WORK PACKAGE B FROM KM 36.20 TO KM 48.16</oddHeader>
    <oddFooter>&amp;RC3-&amp;P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0A049-3498-4442-8823-DF0453C039F2}">
  <sheetPr>
    <tabColor theme="9" tint="0.79998168889431442"/>
  </sheetPr>
  <dimension ref="A10:J10"/>
  <sheetViews>
    <sheetView view="pageBreakPreview" zoomScaleNormal="100" zoomScaleSheetLayoutView="100" workbookViewId="0">
      <selection activeCell="J19" sqref="J19"/>
    </sheetView>
  </sheetViews>
  <sheetFormatPr defaultColWidth="8.88671875" defaultRowHeight="13.8" x14ac:dyDescent="0.25"/>
  <cols>
    <col min="1" max="16384" width="8.88671875" style="1"/>
  </cols>
  <sheetData>
    <row r="10" spans="1:10" ht="21" x14ac:dyDescent="0.4">
      <c r="A10" s="519" t="s">
        <v>1705</v>
      </c>
      <c r="B10" s="519"/>
      <c r="C10" s="519"/>
      <c r="D10" s="519"/>
      <c r="E10" s="519"/>
      <c r="F10" s="519"/>
      <c r="G10" s="519"/>
      <c r="H10" s="519"/>
      <c r="I10" s="519"/>
      <c r="J10" s="519"/>
    </row>
  </sheetData>
  <sheetProtection algorithmName="SHA-512" hashValue="V3TqujdabHHAamDm7dLjuCYPJ9RAvVryM5yRdoU5bAhS6BzU3P1nmQL3vc7DA1IYaGGgrOvf/ZOtzqSe1OF7sg==" saltValue="drPJwVenbXHj4l1U6AluJg==" spinCount="100000" sheet="1" objects="1" scenarios="1"/>
  <mergeCells count="1">
    <mergeCell ref="A10:J10"/>
  </mergeCells>
  <pageMargins left="0.70866141732283472" right="0.70866141732283472" top="0.74803149606299213" bottom="0.74803149606299213" header="0.31496062992125984" footer="0.31496062992125984"/>
  <pageSetup firstPageNumber="44" orientation="portrait" useFirstPageNumber="1" horizontalDpi="300" r:id="rId1"/>
  <headerFooter>
    <oddHeader>&amp;L&amp;"Calibrint,Regular"&amp;K000000CONTRACT SANRAL NRA R.573-020-2019/5R 
FOR THE UPGRADING OF NATIONAL ROAD R573 SECTION 2: WORK PACKAGE B FROM KM 36.20 TO KM 48.16</oddHeader>
    <oddFooter>&amp;RC3-&amp;P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AE876-B1D2-4AF2-A577-F14DF2146BA3}">
  <sheetPr>
    <tabColor theme="9" tint="0.79998168889431442"/>
  </sheetPr>
  <dimension ref="A1:R314"/>
  <sheetViews>
    <sheetView view="pageBreakPreview" zoomScaleNormal="100" zoomScaleSheetLayoutView="100" workbookViewId="0">
      <pane xSplit="11" ySplit="4" topLeftCell="L5" activePane="bottomRight" state="frozen"/>
      <selection pane="topRight" activeCell="M28" sqref="M28"/>
      <selection pane="bottomLeft" activeCell="M28" sqref="M28"/>
      <selection pane="bottomRight" activeCell="J18" sqref="J18"/>
    </sheetView>
  </sheetViews>
  <sheetFormatPr defaultColWidth="8.88671875" defaultRowHeight="13.2" x14ac:dyDescent="0.25"/>
  <cols>
    <col min="1" max="2" width="9.6640625" style="2" customWidth="1"/>
    <col min="3" max="3" width="4.88671875" style="2" customWidth="1"/>
    <col min="4" max="6" width="8.88671875" style="2"/>
    <col min="7" max="7" width="16.6640625" style="2" customWidth="1"/>
    <col min="8" max="8" width="15.88671875" style="2" customWidth="1"/>
    <col min="9" max="9" width="12.6640625" style="97" customWidth="1"/>
    <col min="10" max="10" width="12.6640625" style="2" customWidth="1"/>
    <col min="11" max="11" width="16.44140625" style="2" customWidth="1"/>
    <col min="12" max="16384" width="8.88671875" style="2"/>
  </cols>
  <sheetData>
    <row r="1" spans="1:14" x14ac:dyDescent="0.25">
      <c r="A1" s="600" t="s">
        <v>1</v>
      </c>
      <c r="B1" s="600"/>
      <c r="C1" s="600"/>
      <c r="D1" s="600"/>
      <c r="E1" s="600"/>
      <c r="F1" s="600"/>
      <c r="G1" s="600"/>
      <c r="H1" s="600"/>
      <c r="I1" s="600"/>
      <c r="J1" s="600"/>
      <c r="K1" s="600"/>
    </row>
    <row r="2" spans="1:14" x14ac:dyDescent="0.25">
      <c r="A2" s="600" t="s">
        <v>2</v>
      </c>
      <c r="B2" s="600"/>
      <c r="C2" s="600"/>
      <c r="D2" s="600"/>
      <c r="E2" s="600"/>
      <c r="F2" s="600"/>
      <c r="G2" s="600"/>
      <c r="H2" s="600"/>
      <c r="I2" s="600"/>
      <c r="J2" s="600"/>
      <c r="K2" s="600"/>
      <c r="L2" s="55"/>
      <c r="M2" s="55"/>
      <c r="N2" s="55"/>
    </row>
    <row r="3" spans="1:14" x14ac:dyDescent="0.25">
      <c r="A3" s="600" t="s">
        <v>1706</v>
      </c>
      <c r="B3" s="600"/>
      <c r="C3" s="600"/>
      <c r="D3" s="600"/>
      <c r="E3" s="600"/>
      <c r="F3" s="600"/>
      <c r="G3" s="600"/>
      <c r="H3" s="600"/>
      <c r="I3" s="600"/>
      <c r="J3" s="600"/>
      <c r="K3" s="600"/>
      <c r="L3" s="55"/>
      <c r="M3" s="55"/>
      <c r="N3" s="55"/>
    </row>
    <row r="4" spans="1:14" x14ac:dyDescent="0.25">
      <c r="A4" s="601" t="s">
        <v>3</v>
      </c>
      <c r="B4" s="602"/>
      <c r="C4" s="603" t="s">
        <v>4</v>
      </c>
      <c r="D4" s="604"/>
      <c r="E4" s="604"/>
      <c r="F4" s="604"/>
      <c r="G4" s="605"/>
      <c r="H4" s="82" t="s">
        <v>5</v>
      </c>
      <c r="I4" s="250" t="s">
        <v>6</v>
      </c>
      <c r="J4" s="82" t="s">
        <v>7</v>
      </c>
      <c r="K4" s="3" t="s">
        <v>8</v>
      </c>
    </row>
    <row r="5" spans="1:14" ht="12.75" customHeight="1" x14ac:dyDescent="0.25">
      <c r="A5" s="589" t="s">
        <v>334</v>
      </c>
      <c r="B5" s="606"/>
      <c r="C5" s="606"/>
      <c r="D5" s="606"/>
      <c r="E5" s="606"/>
      <c r="F5" s="606"/>
      <c r="G5" s="606"/>
      <c r="H5" s="606"/>
      <c r="I5" s="606"/>
      <c r="J5" s="606"/>
      <c r="K5" s="607"/>
    </row>
    <row r="6" spans="1:14" x14ac:dyDescent="0.25">
      <c r="A6" s="608"/>
      <c r="B6" s="609"/>
      <c r="C6" s="609"/>
      <c r="D6" s="609"/>
      <c r="E6" s="609"/>
      <c r="F6" s="609"/>
      <c r="G6" s="609"/>
      <c r="H6" s="609"/>
      <c r="I6" s="609"/>
      <c r="J6" s="609"/>
      <c r="K6" s="610"/>
    </row>
    <row r="7" spans="1:14" ht="12.75" customHeight="1" x14ac:dyDescent="0.25">
      <c r="A7" s="56"/>
      <c r="B7" s="56"/>
      <c r="C7" s="611"/>
      <c r="D7" s="612"/>
      <c r="E7" s="612"/>
      <c r="F7" s="612"/>
      <c r="G7" s="613"/>
      <c r="H7" s="57"/>
      <c r="I7" s="72"/>
      <c r="J7" s="73"/>
      <c r="K7" s="11"/>
    </row>
    <row r="8" spans="1:14" ht="13.2" customHeight="1" x14ac:dyDescent="0.25">
      <c r="A8" s="58" t="s">
        <v>345</v>
      </c>
      <c r="B8" s="99"/>
      <c r="C8" s="614" t="s">
        <v>346</v>
      </c>
      <c r="D8" s="615"/>
      <c r="E8" s="615"/>
      <c r="F8" s="615"/>
      <c r="G8" s="616"/>
      <c r="H8" s="60"/>
      <c r="I8" s="64"/>
      <c r="J8" s="63"/>
      <c r="K8" s="74"/>
    </row>
    <row r="9" spans="1:14" ht="12.75" customHeight="1" x14ac:dyDescent="0.25">
      <c r="A9" s="58"/>
      <c r="B9" s="99"/>
      <c r="C9" s="520"/>
      <c r="D9" s="527"/>
      <c r="E9" s="527"/>
      <c r="F9" s="527"/>
      <c r="G9" s="528"/>
      <c r="H9" s="60"/>
      <c r="I9" s="64"/>
      <c r="J9" s="63"/>
      <c r="K9" s="74"/>
    </row>
    <row r="10" spans="1:14" ht="26.4" customHeight="1" x14ac:dyDescent="0.25">
      <c r="A10" s="44"/>
      <c r="B10" s="251" t="s">
        <v>355</v>
      </c>
      <c r="C10" s="521" t="s">
        <v>356</v>
      </c>
      <c r="D10" s="537"/>
      <c r="E10" s="537"/>
      <c r="F10" s="537"/>
      <c r="G10" s="538"/>
      <c r="H10" s="37"/>
      <c r="I10" s="39"/>
      <c r="J10" s="40"/>
      <c r="K10" s="8"/>
    </row>
    <row r="11" spans="1:14" ht="13.5" customHeight="1" x14ac:dyDescent="0.25">
      <c r="A11" s="44"/>
      <c r="B11" s="45"/>
      <c r="C11" s="520"/>
      <c r="D11" s="527"/>
      <c r="E11" s="527"/>
      <c r="F11" s="527"/>
      <c r="G11" s="528"/>
      <c r="H11" s="37"/>
      <c r="I11" s="39"/>
      <c r="J11" s="40"/>
      <c r="K11" s="8"/>
    </row>
    <row r="12" spans="1:14" ht="12.75" customHeight="1" x14ac:dyDescent="0.25">
      <c r="A12" s="44"/>
      <c r="B12" s="152" t="s">
        <v>1707</v>
      </c>
      <c r="C12" s="520" t="s">
        <v>1708</v>
      </c>
      <c r="D12" s="527"/>
      <c r="E12" s="527"/>
      <c r="F12" s="527"/>
      <c r="G12" s="528"/>
      <c r="H12" s="37" t="s">
        <v>1709</v>
      </c>
      <c r="I12" s="39">
        <v>380</v>
      </c>
      <c r="J12" s="18"/>
      <c r="K12" s="8">
        <f>ROUNDUP(IF(H12&lt;&gt;"",I12*J12,""),2)</f>
        <v>0</v>
      </c>
    </row>
    <row r="13" spans="1:14" x14ac:dyDescent="0.25">
      <c r="A13" s="44"/>
      <c r="B13" s="152"/>
      <c r="C13" s="520"/>
      <c r="D13" s="527"/>
      <c r="E13" s="527"/>
      <c r="F13" s="527"/>
      <c r="G13" s="528"/>
      <c r="H13" s="37"/>
      <c r="I13" s="39"/>
      <c r="J13" s="40"/>
      <c r="K13" s="8"/>
    </row>
    <row r="14" spans="1:14" ht="26.4" customHeight="1" x14ac:dyDescent="0.25">
      <c r="A14" s="44"/>
      <c r="B14" s="251" t="s">
        <v>359</v>
      </c>
      <c r="C14" s="521" t="s">
        <v>360</v>
      </c>
      <c r="D14" s="537"/>
      <c r="E14" s="537"/>
      <c r="F14" s="537"/>
      <c r="G14" s="538"/>
      <c r="H14" s="37"/>
      <c r="I14" s="39"/>
      <c r="J14" s="40"/>
      <c r="K14" s="8"/>
    </row>
    <row r="15" spans="1:14" x14ac:dyDescent="0.25">
      <c r="A15" s="44"/>
      <c r="B15" s="45"/>
      <c r="C15" s="520"/>
      <c r="D15" s="527"/>
      <c r="E15" s="527"/>
      <c r="F15" s="527"/>
      <c r="G15" s="528"/>
      <c r="H15" s="37"/>
      <c r="I15" s="39"/>
      <c r="J15" s="40"/>
      <c r="K15" s="8"/>
    </row>
    <row r="16" spans="1:14" ht="26.4" customHeight="1" x14ac:dyDescent="0.25">
      <c r="A16" s="44"/>
      <c r="B16" s="45" t="s">
        <v>1073</v>
      </c>
      <c r="C16" s="617" t="s">
        <v>362</v>
      </c>
      <c r="D16" s="618"/>
      <c r="E16" s="618"/>
      <c r="F16" s="618"/>
      <c r="G16" s="619"/>
      <c r="H16" s="37" t="s">
        <v>1709</v>
      </c>
      <c r="I16" s="39">
        <v>380</v>
      </c>
      <c r="J16" s="18"/>
      <c r="K16" s="8">
        <f>ROUNDUP(IF(H16&lt;&gt;"",I16*J16,""),2)</f>
        <v>0</v>
      </c>
    </row>
    <row r="17" spans="1:11" ht="14.4" customHeight="1" x14ac:dyDescent="0.25">
      <c r="A17" s="44"/>
      <c r="B17" s="45"/>
      <c r="C17" s="620"/>
      <c r="D17" s="621"/>
      <c r="E17" s="621"/>
      <c r="F17" s="621"/>
      <c r="G17" s="622"/>
      <c r="H17" s="37"/>
      <c r="I17" s="39"/>
      <c r="J17" s="40"/>
      <c r="K17" s="8"/>
    </row>
    <row r="18" spans="1:11" ht="26.4" customHeight="1" x14ac:dyDescent="0.25">
      <c r="A18" s="59"/>
      <c r="B18" s="99" t="s">
        <v>1710</v>
      </c>
      <c r="C18" s="520" t="s">
        <v>364</v>
      </c>
      <c r="D18" s="527"/>
      <c r="E18" s="527"/>
      <c r="F18" s="527"/>
      <c r="G18" s="528"/>
      <c r="H18" s="37" t="s">
        <v>1709</v>
      </c>
      <c r="I18" s="39">
        <v>380</v>
      </c>
      <c r="J18" s="18"/>
      <c r="K18" s="8">
        <f>ROUNDUP(IF(H18&lt;&gt;"",I18*J18,""),2)</f>
        <v>0</v>
      </c>
    </row>
    <row r="19" spans="1:11" x14ac:dyDescent="0.25">
      <c r="A19" s="59"/>
      <c r="B19" s="99"/>
      <c r="C19" s="545"/>
      <c r="D19" s="595"/>
      <c r="E19" s="595"/>
      <c r="F19" s="595"/>
      <c r="G19" s="596"/>
      <c r="H19" s="60"/>
      <c r="I19" s="64"/>
      <c r="J19" s="63"/>
      <c r="K19" s="74"/>
    </row>
    <row r="20" spans="1:11" ht="12.75" customHeight="1" x14ac:dyDescent="0.25">
      <c r="A20" s="58" t="s">
        <v>390</v>
      </c>
      <c r="B20" s="98"/>
      <c r="C20" s="521" t="s">
        <v>391</v>
      </c>
      <c r="D20" s="537"/>
      <c r="E20" s="537"/>
      <c r="F20" s="537"/>
      <c r="G20" s="538"/>
      <c r="H20" s="60"/>
      <c r="I20" s="64"/>
      <c r="J20" s="63"/>
      <c r="K20" s="74"/>
    </row>
    <row r="21" spans="1:11" x14ac:dyDescent="0.25">
      <c r="A21" s="59"/>
      <c r="B21" s="99"/>
      <c r="C21" s="520"/>
      <c r="D21" s="527"/>
      <c r="E21" s="527"/>
      <c r="F21" s="527"/>
      <c r="G21" s="528"/>
      <c r="H21" s="60"/>
      <c r="I21" s="64"/>
      <c r="J21" s="63"/>
      <c r="K21" s="74"/>
    </row>
    <row r="22" spans="1:11" ht="26.4" customHeight="1" x14ac:dyDescent="0.25">
      <c r="A22" s="59"/>
      <c r="B22" s="99" t="s">
        <v>392</v>
      </c>
      <c r="C22" s="520" t="s">
        <v>393</v>
      </c>
      <c r="D22" s="527"/>
      <c r="E22" s="527"/>
      <c r="F22" s="527"/>
      <c r="G22" s="528"/>
      <c r="H22" s="60" t="s">
        <v>1711</v>
      </c>
      <c r="I22" s="64">
        <v>0.37</v>
      </c>
      <c r="J22" s="105"/>
      <c r="K22" s="8">
        <f>ROUNDUP(IF(H22&lt;&gt;"",I22*J22,""),2)</f>
        <v>0</v>
      </c>
    </row>
    <row r="23" spans="1:11" x14ac:dyDescent="0.25">
      <c r="A23" s="59"/>
      <c r="B23" s="99"/>
      <c r="C23" s="520"/>
      <c r="D23" s="527"/>
      <c r="E23" s="527"/>
      <c r="F23" s="527"/>
      <c r="G23" s="528"/>
      <c r="H23" s="60"/>
      <c r="I23" s="64"/>
      <c r="J23" s="63"/>
      <c r="K23" s="74"/>
    </row>
    <row r="24" spans="1:11" ht="26.4" customHeight="1" x14ac:dyDescent="0.25">
      <c r="A24" s="59"/>
      <c r="B24" s="99" t="s">
        <v>394</v>
      </c>
      <c r="C24" s="520" t="s">
        <v>395</v>
      </c>
      <c r="D24" s="527"/>
      <c r="E24" s="527"/>
      <c r="F24" s="527"/>
      <c r="G24" s="528"/>
      <c r="H24" s="60" t="s">
        <v>1712</v>
      </c>
      <c r="I24" s="64">
        <v>10</v>
      </c>
      <c r="J24" s="105"/>
      <c r="K24" s="8">
        <f>ROUNDUP(IF(H24&lt;&gt;"",I24*J24,""),2)</f>
        <v>0</v>
      </c>
    </row>
    <row r="25" spans="1:11" ht="12.75" customHeight="1" x14ac:dyDescent="0.25">
      <c r="A25" s="59"/>
      <c r="B25" s="99"/>
      <c r="C25" s="545"/>
      <c r="D25" s="595"/>
      <c r="E25" s="595"/>
      <c r="F25" s="595"/>
      <c r="G25" s="596"/>
      <c r="H25" s="60"/>
      <c r="I25" s="64"/>
      <c r="J25" s="63"/>
      <c r="K25" s="74"/>
    </row>
    <row r="26" spans="1:11" ht="12.75" customHeight="1" x14ac:dyDescent="0.25">
      <c r="A26" s="58" t="s">
        <v>400</v>
      </c>
      <c r="B26" s="98"/>
      <c r="C26" s="521" t="s">
        <v>401</v>
      </c>
      <c r="D26" s="537"/>
      <c r="E26" s="537"/>
      <c r="F26" s="537"/>
      <c r="G26" s="538"/>
      <c r="H26" s="60" t="s">
        <v>1711</v>
      </c>
      <c r="I26" s="64">
        <v>0.37</v>
      </c>
      <c r="J26" s="105"/>
      <c r="K26" s="8">
        <f>ROUNDUP(IF(H26&lt;&gt;"",I26*J26,""),2)</f>
        <v>0</v>
      </c>
    </row>
    <row r="27" spans="1:11" x14ac:dyDescent="0.25">
      <c r="A27" s="59"/>
      <c r="B27" s="59"/>
      <c r="C27" s="545"/>
      <c r="D27" s="595"/>
      <c r="E27" s="595"/>
      <c r="F27" s="595"/>
      <c r="G27" s="596"/>
      <c r="H27" s="60"/>
      <c r="I27" s="64"/>
      <c r="J27" s="63"/>
      <c r="K27" s="74"/>
    </row>
    <row r="28" spans="1:11" x14ac:dyDescent="0.25">
      <c r="A28" s="65"/>
      <c r="B28" s="65"/>
      <c r="C28" s="623"/>
      <c r="D28" s="624"/>
      <c r="E28" s="624"/>
      <c r="F28" s="624"/>
      <c r="G28" s="625"/>
      <c r="H28" s="66"/>
      <c r="I28" s="67"/>
      <c r="J28" s="68"/>
      <c r="K28" s="79"/>
    </row>
    <row r="29" spans="1:11" s="35" customFormat="1" x14ac:dyDescent="0.25">
      <c r="A29" s="522" t="s">
        <v>490</v>
      </c>
      <c r="B29" s="522"/>
      <c r="C29" s="522" t="s">
        <v>117</v>
      </c>
      <c r="D29" s="522"/>
      <c r="E29" s="522"/>
      <c r="F29" s="522"/>
      <c r="G29" s="522"/>
      <c r="H29" s="116"/>
      <c r="I29" s="116"/>
      <c r="J29" s="116"/>
      <c r="K29" s="42">
        <f>SUM(K8:K28)</f>
        <v>0</v>
      </c>
    </row>
    <row r="30" spans="1:11" ht="12.75" customHeight="1" x14ac:dyDescent="0.25">
      <c r="A30" s="589" t="s">
        <v>765</v>
      </c>
      <c r="B30" s="590"/>
      <c r="C30" s="590"/>
      <c r="D30" s="590"/>
      <c r="E30" s="590"/>
      <c r="F30" s="590"/>
      <c r="G30" s="590"/>
      <c r="H30" s="590"/>
      <c r="I30" s="590"/>
      <c r="J30" s="590"/>
      <c r="K30" s="591"/>
    </row>
    <row r="31" spans="1:11" x14ac:dyDescent="0.25">
      <c r="A31" s="592"/>
      <c r="B31" s="593"/>
      <c r="C31" s="593"/>
      <c r="D31" s="593"/>
      <c r="E31" s="593"/>
      <c r="F31" s="593"/>
      <c r="G31" s="593"/>
      <c r="H31" s="593"/>
      <c r="I31" s="593"/>
      <c r="J31" s="593"/>
      <c r="K31" s="594"/>
    </row>
    <row r="32" spans="1:11" x14ac:dyDescent="0.25">
      <c r="A32" s="154"/>
      <c r="B32" s="154"/>
      <c r="C32" s="629"/>
      <c r="D32" s="630"/>
      <c r="E32" s="630"/>
      <c r="F32" s="630"/>
      <c r="G32" s="631"/>
      <c r="H32" s="252"/>
      <c r="I32" s="253"/>
      <c r="J32" s="252"/>
      <c r="K32" s="254"/>
    </row>
    <row r="33" spans="1:11" ht="12.75" customHeight="1" x14ac:dyDescent="0.25">
      <c r="A33" s="44" t="s">
        <v>766</v>
      </c>
      <c r="B33" s="45"/>
      <c r="C33" s="521" t="s">
        <v>767</v>
      </c>
      <c r="D33" s="537"/>
      <c r="E33" s="537"/>
      <c r="F33" s="537"/>
      <c r="G33" s="538"/>
      <c r="H33" s="37"/>
      <c r="I33" s="61"/>
      <c r="J33" s="40"/>
      <c r="K33" s="8"/>
    </row>
    <row r="34" spans="1:11" x14ac:dyDescent="0.25">
      <c r="A34" s="44"/>
      <c r="B34" s="45"/>
      <c r="C34" s="521"/>
      <c r="D34" s="537"/>
      <c r="E34" s="537"/>
      <c r="F34" s="537"/>
      <c r="G34" s="538"/>
      <c r="H34" s="37"/>
      <c r="I34" s="61"/>
      <c r="J34" s="40"/>
      <c r="K34" s="8"/>
    </row>
    <row r="35" spans="1:11" ht="26.4" customHeight="1" x14ac:dyDescent="0.25">
      <c r="A35" s="46"/>
      <c r="B35" s="84" t="s">
        <v>768</v>
      </c>
      <c r="C35" s="520" t="s">
        <v>769</v>
      </c>
      <c r="D35" s="527"/>
      <c r="E35" s="527"/>
      <c r="F35" s="527"/>
      <c r="G35" s="528"/>
      <c r="H35" s="37"/>
      <c r="I35" s="61"/>
      <c r="J35" s="40"/>
      <c r="K35" s="8"/>
    </row>
    <row r="36" spans="1:11" x14ac:dyDescent="0.25">
      <c r="A36" s="59"/>
      <c r="B36" s="102"/>
      <c r="C36" s="545"/>
      <c r="D36" s="595"/>
      <c r="E36" s="595"/>
      <c r="F36" s="595"/>
      <c r="G36" s="596"/>
      <c r="H36" s="60"/>
      <c r="I36" s="62"/>
      <c r="J36" s="40"/>
      <c r="K36" s="8"/>
    </row>
    <row r="37" spans="1:11" ht="12.75" customHeight="1" x14ac:dyDescent="0.25">
      <c r="A37" s="59"/>
      <c r="B37" s="45" t="s">
        <v>78</v>
      </c>
      <c r="C37" s="520" t="s">
        <v>677</v>
      </c>
      <c r="D37" s="527"/>
      <c r="E37" s="527"/>
      <c r="F37" s="527"/>
      <c r="G37" s="528"/>
      <c r="H37" s="255" t="s">
        <v>1713</v>
      </c>
      <c r="I37" s="61">
        <v>810</v>
      </c>
      <c r="J37" s="18"/>
      <c r="K37" s="8">
        <f>ROUNDUP(IF(H37&lt;&gt;"",I37*J37,""),2)</f>
        <v>0</v>
      </c>
    </row>
    <row r="38" spans="1:11" ht="12.75" customHeight="1" x14ac:dyDescent="0.25">
      <c r="A38" s="59"/>
      <c r="B38" s="45"/>
      <c r="C38" s="520"/>
      <c r="D38" s="527"/>
      <c r="E38" s="527"/>
      <c r="F38" s="527"/>
      <c r="G38" s="528"/>
      <c r="H38" s="60"/>
      <c r="I38" s="62"/>
      <c r="J38" s="40"/>
      <c r="K38" s="8"/>
    </row>
    <row r="39" spans="1:11" ht="12.75" customHeight="1" x14ac:dyDescent="0.25">
      <c r="A39" s="256"/>
      <c r="B39" s="45" t="s">
        <v>81</v>
      </c>
      <c r="C39" s="520" t="s">
        <v>1714</v>
      </c>
      <c r="D39" s="527"/>
      <c r="E39" s="527"/>
      <c r="F39" s="527"/>
      <c r="G39" s="528"/>
      <c r="H39" s="255" t="s">
        <v>1713</v>
      </c>
      <c r="I39" s="61">
        <v>120</v>
      </c>
      <c r="J39" s="18"/>
      <c r="K39" s="8">
        <f>ROUNDUP(IF(H39&lt;&gt;"",I39*J39,""),2)</f>
        <v>0</v>
      </c>
    </row>
    <row r="40" spans="1:11" ht="12.75" customHeight="1" x14ac:dyDescent="0.25">
      <c r="A40" s="256"/>
      <c r="B40" s="48"/>
      <c r="C40" s="521"/>
      <c r="D40" s="537"/>
      <c r="E40" s="537"/>
      <c r="F40" s="537"/>
      <c r="G40" s="538"/>
      <c r="H40" s="255"/>
      <c r="I40" s="62"/>
      <c r="J40" s="63"/>
      <c r="K40" s="74"/>
    </row>
    <row r="41" spans="1:11" x14ac:dyDescent="0.25">
      <c r="A41" s="85" t="s">
        <v>778</v>
      </c>
      <c r="B41" s="48"/>
      <c r="C41" s="521" t="s">
        <v>779</v>
      </c>
      <c r="D41" s="537"/>
      <c r="E41" s="537"/>
      <c r="F41" s="537"/>
      <c r="G41" s="538"/>
      <c r="H41" s="255"/>
      <c r="I41" s="62"/>
      <c r="J41" s="40"/>
      <c r="K41" s="8"/>
    </row>
    <row r="42" spans="1:11" x14ac:dyDescent="0.25">
      <c r="A42" s="59"/>
      <c r="B42" s="99"/>
      <c r="C42" s="545"/>
      <c r="D42" s="595"/>
      <c r="E42" s="595"/>
      <c r="F42" s="595"/>
      <c r="G42" s="596"/>
      <c r="H42" s="60"/>
      <c r="I42" s="62"/>
      <c r="J42" s="63"/>
      <c r="K42" s="74"/>
    </row>
    <row r="43" spans="1:11" ht="12.75" customHeight="1" x14ac:dyDescent="0.25">
      <c r="A43" s="44"/>
      <c r="B43" s="45" t="s">
        <v>782</v>
      </c>
      <c r="C43" s="520" t="s">
        <v>783</v>
      </c>
      <c r="D43" s="527"/>
      <c r="E43" s="527"/>
      <c r="F43" s="527"/>
      <c r="G43" s="528"/>
      <c r="H43" s="60"/>
      <c r="I43" s="62"/>
      <c r="J43" s="63"/>
      <c r="K43" s="74"/>
    </row>
    <row r="44" spans="1:11" x14ac:dyDescent="0.25">
      <c r="A44" s="59"/>
      <c r="B44" s="99"/>
      <c r="C44" s="545"/>
      <c r="D44" s="595"/>
      <c r="E44" s="595"/>
      <c r="F44" s="595"/>
      <c r="G44" s="596"/>
      <c r="H44" s="60"/>
      <c r="I44" s="62"/>
      <c r="J44" s="63"/>
      <c r="K44" s="74"/>
    </row>
    <row r="45" spans="1:11" x14ac:dyDescent="0.25">
      <c r="A45" s="59"/>
      <c r="B45" s="99" t="s">
        <v>81</v>
      </c>
      <c r="C45" s="520" t="s">
        <v>1715</v>
      </c>
      <c r="D45" s="527"/>
      <c r="E45" s="527"/>
      <c r="F45" s="527"/>
      <c r="G45" s="528"/>
      <c r="H45" s="255" t="s">
        <v>1713</v>
      </c>
      <c r="I45" s="62">
        <v>165</v>
      </c>
      <c r="J45" s="18"/>
      <c r="K45" s="8">
        <f>ROUNDUP(IF(H45&lt;&gt;"",I45*J45,""),2)</f>
        <v>0</v>
      </c>
    </row>
    <row r="46" spans="1:11" ht="12.75" customHeight="1" x14ac:dyDescent="0.25">
      <c r="A46" s="59"/>
      <c r="B46" s="45"/>
      <c r="C46" s="520"/>
      <c r="D46" s="527"/>
      <c r="E46" s="527"/>
      <c r="F46" s="527"/>
      <c r="G46" s="528"/>
      <c r="H46" s="60"/>
      <c r="I46" s="62"/>
      <c r="J46" s="40"/>
      <c r="K46" s="8"/>
    </row>
    <row r="47" spans="1:11" x14ac:dyDescent="0.25">
      <c r="A47" s="58" t="s">
        <v>1716</v>
      </c>
      <c r="B47" s="98"/>
      <c r="C47" s="521" t="s">
        <v>1717</v>
      </c>
      <c r="D47" s="537"/>
      <c r="E47" s="537"/>
      <c r="F47" s="537"/>
      <c r="G47" s="538"/>
      <c r="H47" s="255"/>
      <c r="I47" s="62"/>
      <c r="J47" s="63"/>
      <c r="K47" s="74"/>
    </row>
    <row r="48" spans="1:11" ht="12.75" customHeight="1" x14ac:dyDescent="0.25">
      <c r="A48" s="59"/>
      <c r="B48" s="45"/>
      <c r="C48" s="520"/>
      <c r="D48" s="527"/>
      <c r="E48" s="527"/>
      <c r="F48" s="527"/>
      <c r="G48" s="528"/>
      <c r="H48" s="60"/>
      <c r="I48" s="62"/>
      <c r="J48" s="40"/>
      <c r="K48" s="8"/>
    </row>
    <row r="49" spans="1:12" ht="26.4" customHeight="1" x14ac:dyDescent="0.25">
      <c r="A49" s="59"/>
      <c r="B49" s="99" t="s">
        <v>1718</v>
      </c>
      <c r="C49" s="520" t="s">
        <v>1719</v>
      </c>
      <c r="D49" s="527"/>
      <c r="E49" s="527"/>
      <c r="F49" s="527"/>
      <c r="G49" s="528"/>
      <c r="H49" s="255" t="s">
        <v>1720</v>
      </c>
      <c r="I49" s="62">
        <v>30</v>
      </c>
      <c r="J49" s="105"/>
      <c r="K49" s="74">
        <f>ROUNDUP(IF(H49&lt;&gt;"",I49*J49,""),2)</f>
        <v>0</v>
      </c>
    </row>
    <row r="50" spans="1:12" ht="12.75" customHeight="1" x14ac:dyDescent="0.25">
      <c r="A50" s="59"/>
      <c r="B50" s="45"/>
      <c r="C50" s="520"/>
      <c r="D50" s="527"/>
      <c r="E50" s="527"/>
      <c r="F50" s="527"/>
      <c r="G50" s="528"/>
      <c r="H50" s="60"/>
      <c r="I50" s="62"/>
      <c r="J50" s="40"/>
      <c r="K50" s="8"/>
    </row>
    <row r="51" spans="1:12" ht="12.75" customHeight="1" x14ac:dyDescent="0.25">
      <c r="A51" s="59"/>
      <c r="B51" s="45" t="s">
        <v>1721</v>
      </c>
      <c r="C51" s="520" t="s">
        <v>1722</v>
      </c>
      <c r="D51" s="527"/>
      <c r="E51" s="527"/>
      <c r="F51" s="527"/>
      <c r="G51" s="528"/>
      <c r="H51" s="60" t="s">
        <v>1561</v>
      </c>
      <c r="I51" s="62">
        <v>10</v>
      </c>
      <c r="J51" s="18"/>
      <c r="K51" s="74">
        <f>ROUNDUP(IF(H51&lt;&gt;"",I51*J51,""),2)</f>
        <v>0</v>
      </c>
    </row>
    <row r="52" spans="1:12" x14ac:dyDescent="0.25">
      <c r="A52" s="59"/>
      <c r="B52" s="99"/>
      <c r="C52" s="520"/>
      <c r="D52" s="527"/>
      <c r="E52" s="527"/>
      <c r="F52" s="527"/>
      <c r="G52" s="528"/>
      <c r="H52" s="255"/>
      <c r="I52" s="62"/>
      <c r="J52" s="63"/>
      <c r="K52" s="74"/>
    </row>
    <row r="53" spans="1:12" x14ac:dyDescent="0.25">
      <c r="A53" s="59"/>
      <c r="B53" s="99" t="s">
        <v>1723</v>
      </c>
      <c r="C53" s="520" t="s">
        <v>1724</v>
      </c>
      <c r="D53" s="527"/>
      <c r="E53" s="527"/>
      <c r="F53" s="527"/>
      <c r="G53" s="528"/>
      <c r="H53" s="255" t="s">
        <v>1561</v>
      </c>
      <c r="I53" s="62">
        <v>60</v>
      </c>
      <c r="J53" s="105"/>
      <c r="K53" s="74">
        <f>ROUNDUP(IF(H53&lt;&gt;"",I53*J53,""),2)</f>
        <v>0</v>
      </c>
    </row>
    <row r="54" spans="1:12" x14ac:dyDescent="0.25">
      <c r="A54" s="59"/>
      <c r="B54" s="99"/>
      <c r="C54" s="545"/>
      <c r="D54" s="595"/>
      <c r="E54" s="595"/>
      <c r="F54" s="595"/>
      <c r="G54" s="596"/>
      <c r="H54" s="255"/>
      <c r="I54" s="62"/>
      <c r="J54" s="63"/>
      <c r="K54" s="74"/>
    </row>
    <row r="55" spans="1:12" ht="13.5" customHeight="1" x14ac:dyDescent="0.25">
      <c r="A55" s="59"/>
      <c r="B55" s="59"/>
      <c r="C55" s="545"/>
      <c r="D55" s="595"/>
      <c r="E55" s="595"/>
      <c r="F55" s="595"/>
      <c r="G55" s="596"/>
      <c r="H55" s="60"/>
      <c r="I55" s="62"/>
      <c r="J55" s="63"/>
      <c r="K55" s="74"/>
    </row>
    <row r="56" spans="1:12" s="35" customFormat="1" x14ac:dyDescent="0.25">
      <c r="A56" s="522" t="s">
        <v>850</v>
      </c>
      <c r="B56" s="522"/>
      <c r="C56" s="522" t="s">
        <v>117</v>
      </c>
      <c r="D56" s="522"/>
      <c r="E56" s="522"/>
      <c r="F56" s="522"/>
      <c r="G56" s="522"/>
      <c r="H56" s="116"/>
      <c r="I56" s="116"/>
      <c r="J56" s="116"/>
      <c r="K56" s="42">
        <f>SUM(K33:K55)</f>
        <v>0</v>
      </c>
    </row>
    <row r="57" spans="1:12" ht="12.75" customHeight="1" x14ac:dyDescent="0.25">
      <c r="A57" s="589" t="s">
        <v>1725</v>
      </c>
      <c r="B57" s="590"/>
      <c r="C57" s="590"/>
      <c r="D57" s="590"/>
      <c r="E57" s="590"/>
      <c r="F57" s="590"/>
      <c r="G57" s="590"/>
      <c r="H57" s="590"/>
      <c r="I57" s="590"/>
      <c r="J57" s="590"/>
      <c r="K57" s="591"/>
    </row>
    <row r="58" spans="1:12" ht="12.75" customHeight="1" x14ac:dyDescent="0.25">
      <c r="A58" s="592"/>
      <c r="B58" s="593"/>
      <c r="C58" s="593"/>
      <c r="D58" s="593"/>
      <c r="E58" s="593"/>
      <c r="F58" s="593"/>
      <c r="G58" s="593"/>
      <c r="H58" s="593"/>
      <c r="I58" s="593"/>
      <c r="J58" s="593"/>
      <c r="K58" s="594"/>
    </row>
    <row r="59" spans="1:12" x14ac:dyDescent="0.25">
      <c r="A59" s="153"/>
      <c r="B59" s="153"/>
      <c r="C59" s="626"/>
      <c r="D59" s="627"/>
      <c r="E59" s="627"/>
      <c r="F59" s="627"/>
      <c r="G59" s="628"/>
      <c r="H59" s="258"/>
      <c r="I59" s="259"/>
      <c r="J59" s="258"/>
      <c r="K59" s="260"/>
    </row>
    <row r="60" spans="1:12" x14ac:dyDescent="0.25">
      <c r="A60" s="44" t="s">
        <v>1726</v>
      </c>
      <c r="B60" s="46"/>
      <c r="C60" s="521" t="s">
        <v>1727</v>
      </c>
      <c r="D60" s="537"/>
      <c r="E60" s="537"/>
      <c r="F60" s="537"/>
      <c r="G60" s="538"/>
      <c r="H60" s="37"/>
      <c r="I60" s="61"/>
      <c r="J60" s="40"/>
      <c r="K60" s="8"/>
    </row>
    <row r="61" spans="1:12" ht="13.2" customHeight="1" x14ac:dyDescent="0.25">
      <c r="A61" s="44"/>
      <c r="B61" s="45"/>
      <c r="C61" s="521"/>
      <c r="D61" s="537"/>
      <c r="E61" s="537"/>
      <c r="F61" s="537"/>
      <c r="G61" s="538"/>
      <c r="H61" s="37"/>
      <c r="I61" s="61"/>
      <c r="J61" s="40"/>
      <c r="K61" s="8"/>
      <c r="L61" s="261"/>
    </row>
    <row r="62" spans="1:12" ht="39.6" customHeight="1" x14ac:dyDescent="0.25">
      <c r="A62" s="46"/>
      <c r="B62" s="84" t="s">
        <v>1728</v>
      </c>
      <c r="C62" s="520" t="s">
        <v>1729</v>
      </c>
      <c r="D62" s="527"/>
      <c r="E62" s="527"/>
      <c r="F62" s="527"/>
      <c r="G62" s="528"/>
      <c r="H62" s="37"/>
      <c r="I62" s="61"/>
      <c r="J62" s="40"/>
      <c r="K62" s="8"/>
    </row>
    <row r="63" spans="1:12" x14ac:dyDescent="0.25">
      <c r="A63" s="59"/>
      <c r="B63" s="102"/>
      <c r="C63" s="545"/>
      <c r="D63" s="595"/>
      <c r="E63" s="595"/>
      <c r="F63" s="595"/>
      <c r="G63" s="596"/>
      <c r="H63" s="60"/>
      <c r="I63" s="62"/>
      <c r="J63" s="40"/>
      <c r="K63" s="8"/>
    </row>
    <row r="64" spans="1:12" x14ac:dyDescent="0.25">
      <c r="A64" s="59"/>
      <c r="B64" s="45" t="s">
        <v>78</v>
      </c>
      <c r="C64" s="520" t="s">
        <v>677</v>
      </c>
      <c r="D64" s="527"/>
      <c r="E64" s="527"/>
      <c r="F64" s="527"/>
      <c r="G64" s="528"/>
      <c r="H64" s="255" t="s">
        <v>1713</v>
      </c>
      <c r="I64" s="61">
        <v>45</v>
      </c>
      <c r="J64" s="18"/>
      <c r="K64" s="8">
        <f>ROUNDUP(IF(H64&lt;&gt;"",I64*J64,""),2)</f>
        <v>0</v>
      </c>
    </row>
    <row r="65" spans="1:11" ht="12.75" customHeight="1" x14ac:dyDescent="0.25">
      <c r="A65" s="59"/>
      <c r="B65" s="45"/>
      <c r="C65" s="520"/>
      <c r="D65" s="527"/>
      <c r="E65" s="527"/>
      <c r="F65" s="527"/>
      <c r="G65" s="528"/>
      <c r="H65" s="60"/>
      <c r="I65" s="62"/>
      <c r="J65" s="40"/>
      <c r="K65" s="8"/>
    </row>
    <row r="66" spans="1:11" ht="26.4" customHeight="1" x14ac:dyDescent="0.25">
      <c r="A66" s="85" t="s">
        <v>1730</v>
      </c>
      <c r="B66" s="48"/>
      <c r="C66" s="521" t="s">
        <v>1731</v>
      </c>
      <c r="D66" s="537"/>
      <c r="E66" s="537"/>
      <c r="F66" s="537"/>
      <c r="G66" s="538"/>
      <c r="H66" s="255" t="s">
        <v>1732</v>
      </c>
      <c r="I66" s="62">
        <v>220</v>
      </c>
      <c r="J66" s="18"/>
      <c r="K66" s="8">
        <f>ROUNDUP(IF(H66&lt;&gt;"",I66*J66,""),2)</f>
        <v>0</v>
      </c>
    </row>
    <row r="67" spans="1:11" x14ac:dyDescent="0.25">
      <c r="A67" s="59"/>
      <c r="B67" s="99"/>
      <c r="C67" s="545"/>
      <c r="D67" s="595"/>
      <c r="E67" s="595"/>
      <c r="F67" s="595"/>
      <c r="G67" s="596"/>
      <c r="H67" s="60"/>
      <c r="I67" s="62"/>
      <c r="J67" s="63"/>
      <c r="K67" s="74"/>
    </row>
    <row r="68" spans="1:11" ht="13.2" customHeight="1" x14ac:dyDescent="0.25">
      <c r="A68" s="44" t="s">
        <v>1733</v>
      </c>
      <c r="B68" s="48"/>
      <c r="C68" s="521" t="s">
        <v>1734</v>
      </c>
      <c r="D68" s="537"/>
      <c r="E68" s="537"/>
      <c r="F68" s="537"/>
      <c r="G68" s="538"/>
      <c r="H68" s="60"/>
      <c r="I68" s="62"/>
      <c r="J68" s="63"/>
      <c r="K68" s="74"/>
    </row>
    <row r="69" spans="1:11" x14ac:dyDescent="0.25">
      <c r="A69" s="59"/>
      <c r="B69" s="99"/>
      <c r="C69" s="545"/>
      <c r="D69" s="595"/>
      <c r="E69" s="595"/>
      <c r="F69" s="595"/>
      <c r="G69" s="596"/>
      <c r="H69" s="60"/>
      <c r="I69" s="62"/>
      <c r="J69" s="63"/>
      <c r="K69" s="74"/>
    </row>
    <row r="70" spans="1:11" ht="26.4" customHeight="1" x14ac:dyDescent="0.25">
      <c r="A70" s="59"/>
      <c r="B70" s="99" t="s">
        <v>1735</v>
      </c>
      <c r="C70" s="520" t="s">
        <v>1736</v>
      </c>
      <c r="D70" s="527"/>
      <c r="E70" s="527"/>
      <c r="F70" s="527"/>
      <c r="G70" s="528"/>
      <c r="H70" s="255" t="s">
        <v>1713</v>
      </c>
      <c r="I70" s="62">
        <v>45</v>
      </c>
      <c r="J70" s="105"/>
      <c r="K70" s="74">
        <f>ROUNDUP(IF(H70&lt;&gt;"",I70*J70,""),2)</f>
        <v>0</v>
      </c>
    </row>
    <row r="71" spans="1:11" x14ac:dyDescent="0.25">
      <c r="A71" s="59"/>
      <c r="B71" s="99"/>
      <c r="C71" s="520"/>
      <c r="D71" s="527"/>
      <c r="E71" s="527"/>
      <c r="F71" s="527"/>
      <c r="G71" s="528"/>
      <c r="H71" s="255"/>
      <c r="I71" s="62"/>
      <c r="J71" s="63"/>
      <c r="K71" s="74"/>
    </row>
    <row r="72" spans="1:11" ht="26.4" customHeight="1" x14ac:dyDescent="0.25">
      <c r="A72" s="59"/>
      <c r="B72" s="99" t="s">
        <v>1737</v>
      </c>
      <c r="C72" s="520" t="s">
        <v>1738</v>
      </c>
      <c r="D72" s="527"/>
      <c r="E72" s="527"/>
      <c r="F72" s="527"/>
      <c r="G72" s="528"/>
      <c r="H72" s="255" t="s">
        <v>1713</v>
      </c>
      <c r="I72" s="62">
        <v>55</v>
      </c>
      <c r="J72" s="105"/>
      <c r="K72" s="74">
        <f>ROUNDUP(IF(H72&lt;&gt;"",I72*J72,""),2)</f>
        <v>0</v>
      </c>
    </row>
    <row r="73" spans="1:11" x14ac:dyDescent="0.25">
      <c r="A73" s="59"/>
      <c r="B73" s="99"/>
      <c r="C73" s="521"/>
      <c r="D73" s="537"/>
      <c r="E73" s="537"/>
      <c r="F73" s="537"/>
      <c r="G73" s="538"/>
      <c r="H73" s="255"/>
      <c r="I73" s="62"/>
      <c r="J73" s="63"/>
      <c r="K73" s="74"/>
    </row>
    <row r="74" spans="1:11" ht="14.4" x14ac:dyDescent="0.25">
      <c r="A74" s="256" t="s">
        <v>1739</v>
      </c>
      <c r="B74" s="48"/>
      <c r="C74" s="521" t="s">
        <v>1740</v>
      </c>
      <c r="D74" s="537"/>
      <c r="E74" s="537"/>
      <c r="F74" s="537"/>
      <c r="G74" s="538"/>
      <c r="H74" s="255" t="s">
        <v>1732</v>
      </c>
      <c r="I74" s="62">
        <v>220</v>
      </c>
      <c r="J74" s="105"/>
      <c r="K74" s="74">
        <f>ROUNDUP(IF(H74&lt;&gt;"",I74*J74,""),2)</f>
        <v>0</v>
      </c>
    </row>
    <row r="75" spans="1:11" ht="13.2" customHeight="1" x14ac:dyDescent="0.25">
      <c r="A75" s="59"/>
      <c r="B75" s="59"/>
      <c r="C75" s="545"/>
      <c r="D75" s="595"/>
      <c r="E75" s="595"/>
      <c r="F75" s="595"/>
      <c r="G75" s="596"/>
      <c r="H75" s="257"/>
      <c r="I75" s="62"/>
      <c r="J75" s="63"/>
      <c r="K75" s="74"/>
    </row>
    <row r="76" spans="1:11" ht="13.2" customHeight="1" x14ac:dyDescent="0.25">
      <c r="A76" s="59"/>
      <c r="B76" s="59"/>
      <c r="C76" s="545"/>
      <c r="D76" s="595"/>
      <c r="E76" s="595"/>
      <c r="F76" s="595"/>
      <c r="G76" s="596"/>
      <c r="H76" s="60"/>
      <c r="I76" s="62"/>
      <c r="J76" s="63"/>
      <c r="K76" s="74"/>
    </row>
    <row r="77" spans="1:11" s="35" customFormat="1" x14ac:dyDescent="0.25">
      <c r="A77" s="522" t="s">
        <v>1741</v>
      </c>
      <c r="B77" s="522"/>
      <c r="C77" s="522" t="s">
        <v>117</v>
      </c>
      <c r="D77" s="522"/>
      <c r="E77" s="522"/>
      <c r="F77" s="522"/>
      <c r="G77" s="522"/>
      <c r="H77" s="116"/>
      <c r="I77" s="116"/>
      <c r="J77" s="116"/>
      <c r="K77" s="42">
        <f>SUM(K60:K76)</f>
        <v>0</v>
      </c>
    </row>
    <row r="78" spans="1:11" ht="12.75" customHeight="1" x14ac:dyDescent="0.25">
      <c r="A78" s="589" t="s">
        <v>1742</v>
      </c>
      <c r="B78" s="590"/>
      <c r="C78" s="590"/>
      <c r="D78" s="590"/>
      <c r="E78" s="590"/>
      <c r="F78" s="590"/>
      <c r="G78" s="590"/>
      <c r="H78" s="590"/>
      <c r="I78" s="590"/>
      <c r="J78" s="590"/>
      <c r="K78" s="591"/>
    </row>
    <row r="79" spans="1:11" x14ac:dyDescent="0.25">
      <c r="A79" s="592"/>
      <c r="B79" s="593"/>
      <c r="C79" s="593"/>
      <c r="D79" s="593"/>
      <c r="E79" s="593"/>
      <c r="F79" s="593"/>
      <c r="G79" s="593"/>
      <c r="H79" s="593"/>
      <c r="I79" s="593"/>
      <c r="J79" s="593"/>
      <c r="K79" s="594"/>
    </row>
    <row r="80" spans="1:11" x14ac:dyDescent="0.25">
      <c r="A80" s="262"/>
      <c r="B80" s="262"/>
      <c r="C80" s="580"/>
      <c r="D80" s="581"/>
      <c r="E80" s="581"/>
      <c r="F80" s="581"/>
      <c r="G80" s="582"/>
      <c r="H80" s="263"/>
      <c r="I80" s="264"/>
      <c r="J80" s="263"/>
      <c r="K80" s="265"/>
    </row>
    <row r="81" spans="1:13" x14ac:dyDescent="0.25">
      <c r="A81" s="101" t="s">
        <v>1743</v>
      </c>
      <c r="B81" s="59"/>
      <c r="C81" s="626" t="s">
        <v>1744</v>
      </c>
      <c r="D81" s="627"/>
      <c r="E81" s="627"/>
      <c r="F81" s="627"/>
      <c r="G81" s="628"/>
      <c r="H81" s="60"/>
      <c r="I81" s="61"/>
      <c r="J81" s="37"/>
      <c r="K81" s="7"/>
    </row>
    <row r="82" spans="1:13" x14ac:dyDescent="0.25">
      <c r="A82" s="266"/>
      <c r="B82" s="266"/>
      <c r="C82" s="586"/>
      <c r="D82" s="587"/>
      <c r="E82" s="587"/>
      <c r="F82" s="587"/>
      <c r="G82" s="588"/>
      <c r="H82" s="77"/>
      <c r="I82" s="78"/>
      <c r="J82" s="63"/>
      <c r="K82" s="9"/>
    </row>
    <row r="83" spans="1:13" ht="12.75" customHeight="1" x14ac:dyDescent="0.25">
      <c r="A83" s="44"/>
      <c r="B83" s="152" t="s">
        <v>1745</v>
      </c>
      <c r="C83" s="520" t="s">
        <v>1746</v>
      </c>
      <c r="D83" s="527"/>
      <c r="E83" s="527"/>
      <c r="F83" s="527"/>
      <c r="G83" s="528"/>
      <c r="H83" s="37" t="s">
        <v>1747</v>
      </c>
      <c r="I83" s="61">
        <v>1</v>
      </c>
      <c r="J83" s="63">
        <v>200000</v>
      </c>
      <c r="K83" s="7">
        <f>ROUNDUP(IF(H83&lt;&gt;"",I83*J83,""),2)</f>
        <v>200000</v>
      </c>
    </row>
    <row r="84" spans="1:13" x14ac:dyDescent="0.25">
      <c r="A84" s="46"/>
      <c r="B84" s="152"/>
      <c r="C84" s="632"/>
      <c r="D84" s="633"/>
      <c r="E84" s="633"/>
      <c r="F84" s="633"/>
      <c r="G84" s="634"/>
      <c r="H84" s="37"/>
      <c r="I84" s="61"/>
      <c r="J84" s="40"/>
      <c r="K84" s="7"/>
    </row>
    <row r="85" spans="1:13" x14ac:dyDescent="0.25">
      <c r="A85" s="46"/>
      <c r="B85" s="152" t="s">
        <v>1748</v>
      </c>
      <c r="C85" s="632" t="s">
        <v>1749</v>
      </c>
      <c r="D85" s="633"/>
      <c r="E85" s="633"/>
      <c r="F85" s="633"/>
      <c r="G85" s="634"/>
      <c r="H85" s="37" t="s">
        <v>1750</v>
      </c>
      <c r="I85" s="267">
        <f>K83</f>
        <v>200000</v>
      </c>
      <c r="J85" s="110"/>
      <c r="K85" s="7">
        <f>ROUNDUP(IF(H85&lt;&gt;"",I85*J85,""),2)</f>
        <v>0</v>
      </c>
    </row>
    <row r="86" spans="1:13" ht="13.2" customHeight="1" x14ac:dyDescent="0.25">
      <c r="A86" s="46"/>
      <c r="B86" s="152"/>
      <c r="C86" s="520"/>
      <c r="D86" s="527"/>
      <c r="E86" s="527"/>
      <c r="F86" s="527"/>
      <c r="G86" s="528"/>
      <c r="H86" s="37"/>
      <c r="I86" s="61"/>
      <c r="J86" s="40"/>
      <c r="K86" s="7"/>
    </row>
    <row r="87" spans="1:13" ht="13.2" customHeight="1" x14ac:dyDescent="0.25">
      <c r="A87" s="101" t="s">
        <v>1751</v>
      </c>
      <c r="B87" s="45"/>
      <c r="C87" s="626" t="s">
        <v>1752</v>
      </c>
      <c r="D87" s="627"/>
      <c r="E87" s="627"/>
      <c r="F87" s="627"/>
      <c r="G87" s="628"/>
      <c r="H87" s="37"/>
      <c r="I87" s="61"/>
      <c r="J87" s="40"/>
      <c r="K87" s="7"/>
      <c r="M87" s="104"/>
    </row>
    <row r="88" spans="1:13" ht="13.2" customHeight="1" x14ac:dyDescent="0.25">
      <c r="A88" s="44"/>
      <c r="B88" s="45"/>
      <c r="C88" s="583"/>
      <c r="D88" s="584"/>
      <c r="E88" s="584"/>
      <c r="F88" s="584"/>
      <c r="G88" s="585"/>
      <c r="H88" s="37"/>
      <c r="I88" s="61"/>
      <c r="J88" s="40"/>
      <c r="K88" s="7"/>
    </row>
    <row r="89" spans="1:13" ht="26.4" customHeight="1" x14ac:dyDescent="0.25">
      <c r="A89" s="46"/>
      <c r="B89" s="45" t="s">
        <v>1753</v>
      </c>
      <c r="C89" s="520" t="s">
        <v>1754</v>
      </c>
      <c r="D89" s="527"/>
      <c r="E89" s="527"/>
      <c r="F89" s="527"/>
      <c r="G89" s="528"/>
      <c r="H89" s="37"/>
      <c r="I89" s="61"/>
      <c r="J89" s="40"/>
      <c r="K89" s="7"/>
    </row>
    <row r="90" spans="1:13" x14ac:dyDescent="0.25">
      <c r="A90" s="46"/>
      <c r="B90" s="45"/>
      <c r="C90" s="632"/>
      <c r="D90" s="633"/>
      <c r="E90" s="633"/>
      <c r="F90" s="633"/>
      <c r="G90" s="634"/>
      <c r="H90" s="37"/>
      <c r="I90" s="61"/>
      <c r="J90" s="40"/>
      <c r="K90" s="7"/>
    </row>
    <row r="91" spans="1:13" ht="12.75" customHeight="1" x14ac:dyDescent="0.25">
      <c r="A91" s="46"/>
      <c r="B91" s="45" t="s">
        <v>78</v>
      </c>
      <c r="C91" s="632" t="s">
        <v>1755</v>
      </c>
      <c r="D91" s="633"/>
      <c r="E91" s="633"/>
      <c r="F91" s="633"/>
      <c r="G91" s="634"/>
      <c r="H91" s="60" t="s">
        <v>1756</v>
      </c>
      <c r="I91" s="242">
        <v>1000</v>
      </c>
      <c r="J91" s="18"/>
      <c r="K91" s="7">
        <f>ROUNDUP(IF(H91&lt;&gt;"",I91*J91,""),2)</f>
        <v>0</v>
      </c>
    </row>
    <row r="92" spans="1:13" x14ac:dyDescent="0.25">
      <c r="A92" s="46"/>
      <c r="B92" s="45"/>
      <c r="C92" s="632"/>
      <c r="D92" s="633"/>
      <c r="E92" s="633"/>
      <c r="F92" s="633"/>
      <c r="G92" s="634"/>
      <c r="H92" s="37"/>
      <c r="I92" s="61"/>
      <c r="J92" s="40"/>
      <c r="K92" s="7"/>
    </row>
    <row r="93" spans="1:13" ht="13.8" x14ac:dyDescent="0.25">
      <c r="A93" s="46"/>
      <c r="B93" s="45" t="s">
        <v>81</v>
      </c>
      <c r="C93" s="632" t="s">
        <v>1757</v>
      </c>
      <c r="D93" s="633"/>
      <c r="E93" s="633"/>
      <c r="F93" s="633"/>
      <c r="G93" s="634"/>
      <c r="H93" s="60" t="s">
        <v>1756</v>
      </c>
      <c r="I93" s="62">
        <v>890</v>
      </c>
      <c r="J93" s="105"/>
      <c r="K93" s="9">
        <f>ROUNDUP(IF(H93&lt;&gt;"",I93*J93,""),2)</f>
        <v>0</v>
      </c>
    </row>
    <row r="94" spans="1:13" x14ac:dyDescent="0.25">
      <c r="A94" s="46"/>
      <c r="B94" s="45"/>
      <c r="C94" s="632"/>
      <c r="D94" s="633"/>
      <c r="E94" s="633"/>
      <c r="F94" s="633"/>
      <c r="G94" s="634"/>
      <c r="H94" s="37"/>
      <c r="I94" s="62"/>
      <c r="J94" s="63"/>
      <c r="K94" s="9"/>
    </row>
    <row r="95" spans="1:13" ht="13.8" x14ac:dyDescent="0.25">
      <c r="A95" s="46"/>
      <c r="B95" s="45" t="s">
        <v>83</v>
      </c>
      <c r="C95" s="632" t="s">
        <v>1758</v>
      </c>
      <c r="D95" s="633"/>
      <c r="E95" s="633"/>
      <c r="F95" s="633"/>
      <c r="G95" s="634"/>
      <c r="H95" s="60" t="s">
        <v>1756</v>
      </c>
      <c r="I95" s="62">
        <v>875</v>
      </c>
      <c r="J95" s="105"/>
      <c r="K95" s="9">
        <f>ROUNDUP(IF(H95&lt;&gt;"",I95*J95,""),2)</f>
        <v>0</v>
      </c>
    </row>
    <row r="96" spans="1:13" x14ac:dyDescent="0.25">
      <c r="A96" s="46"/>
      <c r="B96" s="45"/>
      <c r="C96" s="597"/>
      <c r="D96" s="598"/>
      <c r="E96" s="598"/>
      <c r="F96" s="598"/>
      <c r="G96" s="599"/>
      <c r="H96" s="37"/>
      <c r="I96" s="62"/>
      <c r="J96" s="63"/>
      <c r="K96" s="9"/>
    </row>
    <row r="97" spans="1:11" ht="12.75" customHeight="1" x14ac:dyDescent="0.25">
      <c r="A97" s="46"/>
      <c r="B97" s="45" t="s">
        <v>85</v>
      </c>
      <c r="C97" s="632" t="s">
        <v>1759</v>
      </c>
      <c r="D97" s="633"/>
      <c r="E97" s="633"/>
      <c r="F97" s="633"/>
      <c r="G97" s="634"/>
      <c r="H97" s="60" t="s">
        <v>1756</v>
      </c>
      <c r="I97" s="62">
        <v>850</v>
      </c>
      <c r="J97" s="105"/>
      <c r="K97" s="9">
        <f>ROUNDUP(IF(H97&lt;&gt;"",I97*J97,""),2)</f>
        <v>0</v>
      </c>
    </row>
    <row r="98" spans="1:11" x14ac:dyDescent="0.25">
      <c r="A98" s="46"/>
      <c r="B98" s="45"/>
      <c r="C98" s="597"/>
      <c r="D98" s="598"/>
      <c r="E98" s="598"/>
      <c r="F98" s="598"/>
      <c r="G98" s="599"/>
      <c r="H98" s="37"/>
      <c r="I98" s="62"/>
      <c r="J98" s="63"/>
      <c r="K98" s="9"/>
    </row>
    <row r="99" spans="1:11" ht="26.4" customHeight="1" x14ac:dyDescent="0.25">
      <c r="A99" s="59"/>
      <c r="B99" s="45" t="s">
        <v>1760</v>
      </c>
      <c r="C99" s="520" t="s">
        <v>1761</v>
      </c>
      <c r="D99" s="527"/>
      <c r="E99" s="527"/>
      <c r="F99" s="527"/>
      <c r="G99" s="528"/>
      <c r="H99" s="60" t="s">
        <v>1756</v>
      </c>
      <c r="I99" s="62">
        <v>50</v>
      </c>
      <c r="J99" s="105"/>
      <c r="K99" s="9">
        <f t="shared" ref="K99" si="0">ROUNDUP(IF(H99&lt;&gt;"",I99*J99,""),2)</f>
        <v>0</v>
      </c>
    </row>
    <row r="100" spans="1:11" ht="12.75" customHeight="1" x14ac:dyDescent="0.25">
      <c r="A100" s="59"/>
      <c r="B100" s="99"/>
      <c r="C100" s="586"/>
      <c r="D100" s="587"/>
      <c r="E100" s="587"/>
      <c r="F100" s="587"/>
      <c r="G100" s="588"/>
      <c r="H100" s="60"/>
      <c r="I100" s="62"/>
      <c r="J100" s="63"/>
      <c r="K100" s="9"/>
    </row>
    <row r="101" spans="1:11" ht="26.4" customHeight="1" x14ac:dyDescent="0.25">
      <c r="A101" s="59"/>
      <c r="B101" s="99" t="s">
        <v>1762</v>
      </c>
      <c r="C101" s="520" t="s">
        <v>1763</v>
      </c>
      <c r="D101" s="527"/>
      <c r="E101" s="527"/>
      <c r="F101" s="527"/>
      <c r="G101" s="528"/>
      <c r="H101" s="60" t="s">
        <v>1756</v>
      </c>
      <c r="I101" s="62">
        <v>40</v>
      </c>
      <c r="J101" s="105"/>
      <c r="K101" s="9">
        <f t="shared" ref="K101" si="1">ROUNDUP(IF(H101&lt;&gt;"",I101*J101,""),2)</f>
        <v>0</v>
      </c>
    </row>
    <row r="102" spans="1:11" x14ac:dyDescent="0.25">
      <c r="A102" s="59"/>
      <c r="B102" s="99"/>
      <c r="C102" s="520"/>
      <c r="D102" s="527"/>
      <c r="E102" s="527"/>
      <c r="F102" s="527"/>
      <c r="G102" s="528"/>
      <c r="H102" s="60"/>
      <c r="I102" s="62"/>
      <c r="J102" s="63"/>
      <c r="K102" s="9"/>
    </row>
    <row r="103" spans="1:11" ht="12.75" customHeight="1" x14ac:dyDescent="0.25">
      <c r="A103" s="101" t="s">
        <v>1764</v>
      </c>
      <c r="B103" s="99"/>
      <c r="C103" s="521" t="s">
        <v>1765</v>
      </c>
      <c r="D103" s="537"/>
      <c r="E103" s="537"/>
      <c r="F103" s="537"/>
      <c r="G103" s="538"/>
      <c r="H103" s="60"/>
      <c r="I103" s="62"/>
      <c r="J103" s="63"/>
      <c r="K103" s="9"/>
    </row>
    <row r="104" spans="1:11" x14ac:dyDescent="0.25">
      <c r="A104" s="59"/>
      <c r="B104" s="99"/>
      <c r="C104" s="520"/>
      <c r="D104" s="527"/>
      <c r="E104" s="527"/>
      <c r="F104" s="527"/>
      <c r="G104" s="528"/>
      <c r="H104" s="60"/>
      <c r="I104" s="62"/>
      <c r="J104" s="63"/>
      <c r="K104" s="9"/>
    </row>
    <row r="105" spans="1:11" x14ac:dyDescent="0.25">
      <c r="A105" s="59"/>
      <c r="B105" s="45" t="s">
        <v>1766</v>
      </c>
      <c r="C105" s="520" t="s">
        <v>1767</v>
      </c>
      <c r="D105" s="527"/>
      <c r="E105" s="527"/>
      <c r="F105" s="527"/>
      <c r="G105" s="528"/>
      <c r="H105" s="60" t="s">
        <v>21</v>
      </c>
      <c r="I105" s="62">
        <v>1</v>
      </c>
      <c r="J105" s="105"/>
      <c r="K105" s="9">
        <f t="shared" ref="K105" si="2">ROUNDUP(IF(H105&lt;&gt;"",I105*J105,""),2)</f>
        <v>0</v>
      </c>
    </row>
    <row r="106" spans="1:11" x14ac:dyDescent="0.25">
      <c r="A106" s="59"/>
      <c r="B106" s="45"/>
      <c r="C106" s="520"/>
      <c r="D106" s="527"/>
      <c r="E106" s="527"/>
      <c r="F106" s="527"/>
      <c r="G106" s="528"/>
      <c r="H106" s="60"/>
      <c r="I106" s="62"/>
      <c r="J106" s="63"/>
      <c r="K106" s="9"/>
    </row>
    <row r="107" spans="1:11" ht="12.75" customHeight="1" x14ac:dyDescent="0.25">
      <c r="A107" s="50"/>
      <c r="B107" s="99" t="s">
        <v>1768</v>
      </c>
      <c r="C107" s="520" t="s">
        <v>1769</v>
      </c>
      <c r="D107" s="527"/>
      <c r="E107" s="527"/>
      <c r="F107" s="527"/>
      <c r="G107" s="528"/>
      <c r="H107" s="60" t="s">
        <v>21</v>
      </c>
      <c r="I107" s="62">
        <v>1</v>
      </c>
      <c r="J107" s="105"/>
      <c r="K107" s="9">
        <f t="shared" ref="K107" si="3">ROUNDUP(IF(H107&lt;&gt;"",I107*J107,""),2)</f>
        <v>0</v>
      </c>
    </row>
    <row r="108" spans="1:11" x14ac:dyDescent="0.25">
      <c r="A108" s="59"/>
      <c r="B108" s="99"/>
      <c r="C108" s="520"/>
      <c r="D108" s="527"/>
      <c r="E108" s="527"/>
      <c r="F108" s="527"/>
      <c r="G108" s="528"/>
      <c r="H108" s="60"/>
      <c r="I108" s="62"/>
      <c r="J108" s="63"/>
      <c r="K108" s="9"/>
    </row>
    <row r="109" spans="1:11" x14ac:dyDescent="0.25">
      <c r="A109" s="58" t="s">
        <v>1770</v>
      </c>
      <c r="B109" s="45"/>
      <c r="C109" s="521" t="s">
        <v>1771</v>
      </c>
      <c r="D109" s="537"/>
      <c r="E109" s="537"/>
      <c r="F109" s="537"/>
      <c r="G109" s="538"/>
      <c r="H109" s="60"/>
      <c r="I109" s="62"/>
      <c r="J109" s="63"/>
      <c r="K109" s="9"/>
    </row>
    <row r="110" spans="1:11" ht="12.75" customHeight="1" x14ac:dyDescent="0.25">
      <c r="A110" s="50"/>
      <c r="B110" s="99"/>
      <c r="C110" s="520"/>
      <c r="D110" s="527"/>
      <c r="E110" s="527"/>
      <c r="F110" s="527"/>
      <c r="G110" s="528"/>
      <c r="H110" s="60"/>
      <c r="I110" s="62"/>
      <c r="J110" s="63"/>
      <c r="K110" s="9"/>
    </row>
    <row r="111" spans="1:11" ht="13.2" customHeight="1" x14ac:dyDescent="0.25">
      <c r="A111" s="59"/>
      <c r="B111" s="99" t="s">
        <v>1772</v>
      </c>
      <c r="C111" s="520" t="s">
        <v>1773</v>
      </c>
      <c r="D111" s="527"/>
      <c r="E111" s="527"/>
      <c r="F111" s="527"/>
      <c r="G111" s="528"/>
      <c r="H111" s="60" t="s">
        <v>1756</v>
      </c>
      <c r="I111" s="242">
        <v>1000</v>
      </c>
      <c r="J111" s="105"/>
      <c r="K111" s="9">
        <f t="shared" ref="K111" si="4">ROUNDUP(IF(H111&lt;&gt;"",I111*J111,""),2)</f>
        <v>0</v>
      </c>
    </row>
    <row r="112" spans="1:11" ht="13.2" customHeight="1" x14ac:dyDescent="0.25">
      <c r="A112" s="59"/>
      <c r="B112" s="45"/>
      <c r="C112" s="520"/>
      <c r="D112" s="527"/>
      <c r="E112" s="527"/>
      <c r="F112" s="527"/>
      <c r="G112" s="528"/>
      <c r="H112" s="60"/>
      <c r="I112" s="62"/>
      <c r="J112" s="63"/>
      <c r="K112" s="9"/>
    </row>
    <row r="113" spans="1:11" ht="13.2" customHeight="1" x14ac:dyDescent="0.25">
      <c r="A113" s="50"/>
      <c r="B113" s="99" t="s">
        <v>1774</v>
      </c>
      <c r="C113" s="520" t="s">
        <v>1775</v>
      </c>
      <c r="D113" s="527"/>
      <c r="E113" s="527"/>
      <c r="F113" s="527"/>
      <c r="G113" s="528"/>
      <c r="H113" s="60" t="s">
        <v>1756</v>
      </c>
      <c r="I113" s="62">
        <v>500</v>
      </c>
      <c r="J113" s="105"/>
      <c r="K113" s="9">
        <f t="shared" ref="K113" si="5">ROUNDUP(IF(H113&lt;&gt;"",I113*J113,""),2)</f>
        <v>0</v>
      </c>
    </row>
    <row r="114" spans="1:11" ht="13.2" customHeight="1" x14ac:dyDescent="0.25">
      <c r="A114" s="59"/>
      <c r="B114" s="99"/>
      <c r="C114" s="520"/>
      <c r="D114" s="527"/>
      <c r="E114" s="527"/>
      <c r="F114" s="527"/>
      <c r="G114" s="528"/>
      <c r="H114" s="60"/>
      <c r="I114" s="62"/>
      <c r="J114" s="63"/>
      <c r="K114" s="9"/>
    </row>
    <row r="115" spans="1:11" ht="13.2" customHeight="1" x14ac:dyDescent="0.25">
      <c r="A115" s="59" t="s">
        <v>1776</v>
      </c>
      <c r="B115" s="45"/>
      <c r="C115" s="521" t="s">
        <v>1777</v>
      </c>
      <c r="D115" s="537"/>
      <c r="E115" s="537"/>
      <c r="F115" s="537"/>
      <c r="G115" s="538"/>
      <c r="H115" s="60" t="s">
        <v>1778</v>
      </c>
      <c r="I115" s="62">
        <v>955</v>
      </c>
      <c r="J115" s="105"/>
      <c r="K115" s="9">
        <f t="shared" ref="K115" si="6">ROUNDUP(IF(H115&lt;&gt;"",I115*J115,""),2)</f>
        <v>0</v>
      </c>
    </row>
    <row r="116" spans="1:11" ht="13.2" customHeight="1" x14ac:dyDescent="0.25">
      <c r="A116" s="59"/>
      <c r="B116" s="45"/>
      <c r="C116" s="521"/>
      <c r="D116" s="537"/>
      <c r="E116" s="537"/>
      <c r="F116" s="537"/>
      <c r="G116" s="538"/>
      <c r="H116" s="60"/>
      <c r="I116" s="62"/>
      <c r="J116" s="63"/>
      <c r="K116" s="9"/>
    </row>
    <row r="117" spans="1:11" ht="39.6" customHeight="1" x14ac:dyDescent="0.25">
      <c r="A117" s="58" t="s">
        <v>1779</v>
      </c>
      <c r="B117" s="45"/>
      <c r="C117" s="521" t="s">
        <v>1780</v>
      </c>
      <c r="D117" s="537"/>
      <c r="E117" s="537"/>
      <c r="F117" s="537"/>
      <c r="G117" s="538"/>
      <c r="H117" s="60" t="s">
        <v>1781</v>
      </c>
      <c r="I117" s="242">
        <v>20000</v>
      </c>
      <c r="J117" s="105"/>
      <c r="K117" s="9">
        <f t="shared" ref="K117" si="7">ROUNDUP(IF(H117&lt;&gt;"",I117*J117,""),2)</f>
        <v>0</v>
      </c>
    </row>
    <row r="118" spans="1:11" ht="13.2" customHeight="1" x14ac:dyDescent="0.25">
      <c r="A118" s="59"/>
      <c r="B118" s="99"/>
      <c r="C118" s="586"/>
      <c r="D118" s="587"/>
      <c r="E118" s="587"/>
      <c r="F118" s="587"/>
      <c r="G118" s="588"/>
      <c r="H118" s="60"/>
      <c r="I118" s="62"/>
      <c r="J118" s="63"/>
      <c r="K118" s="9"/>
    </row>
    <row r="119" spans="1:11" ht="13.2" customHeight="1" x14ac:dyDescent="0.25">
      <c r="A119" s="58" t="s">
        <v>1782</v>
      </c>
      <c r="B119" s="99"/>
      <c r="C119" s="583" t="s">
        <v>1783</v>
      </c>
      <c r="D119" s="584"/>
      <c r="E119" s="584"/>
      <c r="F119" s="584"/>
      <c r="G119" s="585"/>
      <c r="H119" s="60"/>
      <c r="I119" s="62"/>
      <c r="J119" s="63"/>
      <c r="K119" s="9"/>
    </row>
    <row r="120" spans="1:11" ht="13.2" customHeight="1" x14ac:dyDescent="0.25">
      <c r="A120" s="59"/>
      <c r="B120" s="99"/>
      <c r="C120" s="632"/>
      <c r="D120" s="633"/>
      <c r="E120" s="633"/>
      <c r="F120" s="633"/>
      <c r="G120" s="634"/>
      <c r="H120" s="60"/>
      <c r="I120" s="62"/>
      <c r="J120" s="63"/>
      <c r="K120" s="9"/>
    </row>
    <row r="121" spans="1:11" ht="13.2" customHeight="1" x14ac:dyDescent="0.25">
      <c r="A121" s="59"/>
      <c r="B121" s="99" t="s">
        <v>1784</v>
      </c>
      <c r="C121" s="632" t="s">
        <v>1785</v>
      </c>
      <c r="D121" s="633"/>
      <c r="E121" s="633"/>
      <c r="F121" s="633"/>
      <c r="G121" s="634"/>
      <c r="H121" s="60" t="s">
        <v>1756</v>
      </c>
      <c r="I121" s="62">
        <v>75</v>
      </c>
      <c r="J121" s="105"/>
      <c r="K121" s="9">
        <f t="shared" ref="K121" si="8">ROUNDUP(IF(H121&lt;&gt;"",I121*J121,""),2)</f>
        <v>0</v>
      </c>
    </row>
    <row r="122" spans="1:11" ht="13.2" customHeight="1" x14ac:dyDescent="0.25">
      <c r="A122" s="59"/>
      <c r="B122" s="99"/>
      <c r="C122" s="586"/>
      <c r="D122" s="587"/>
      <c r="E122" s="587"/>
      <c r="F122" s="587"/>
      <c r="G122" s="588"/>
      <c r="H122" s="60"/>
      <c r="I122" s="62"/>
      <c r="J122" s="63"/>
      <c r="K122" s="9"/>
    </row>
    <row r="123" spans="1:11" ht="13.2" customHeight="1" x14ac:dyDescent="0.25">
      <c r="A123" s="268"/>
      <c r="B123" s="45" t="s">
        <v>1786</v>
      </c>
      <c r="C123" s="632" t="s">
        <v>1787</v>
      </c>
      <c r="D123" s="633"/>
      <c r="E123" s="633"/>
      <c r="F123" s="633"/>
      <c r="G123" s="634"/>
      <c r="H123" s="37" t="s">
        <v>1756</v>
      </c>
      <c r="I123" s="61">
        <v>950</v>
      </c>
      <c r="J123" s="105"/>
      <c r="K123" s="9">
        <f t="shared" ref="K123" si="9">ROUNDUP(IF(H123&lt;&gt;"",I123*J123,""),2)</f>
        <v>0</v>
      </c>
    </row>
    <row r="124" spans="1:11" ht="13.2" customHeight="1" x14ac:dyDescent="0.25">
      <c r="A124" s="266"/>
      <c r="B124" s="266"/>
      <c r="C124" s="586"/>
      <c r="D124" s="587"/>
      <c r="E124" s="587"/>
      <c r="F124" s="587"/>
      <c r="G124" s="588"/>
      <c r="H124" s="77"/>
      <c r="I124" s="78"/>
      <c r="J124" s="63"/>
      <c r="K124" s="9"/>
    </row>
    <row r="125" spans="1:11" ht="13.2" customHeight="1" x14ac:dyDescent="0.25">
      <c r="A125" s="266"/>
      <c r="B125" s="266"/>
      <c r="C125" s="586"/>
      <c r="D125" s="587"/>
      <c r="E125" s="587"/>
      <c r="F125" s="587"/>
      <c r="G125" s="588"/>
      <c r="H125" s="77"/>
      <c r="I125" s="78"/>
      <c r="J125" s="63"/>
      <c r="K125" s="9"/>
    </row>
    <row r="126" spans="1:11" s="35" customFormat="1" x14ac:dyDescent="0.25">
      <c r="A126" s="522" t="s">
        <v>1788</v>
      </c>
      <c r="B126" s="522"/>
      <c r="C126" s="522" t="s">
        <v>117</v>
      </c>
      <c r="D126" s="522"/>
      <c r="E126" s="522"/>
      <c r="F126" s="522"/>
      <c r="G126" s="522"/>
      <c r="H126" s="116"/>
      <c r="I126" s="116"/>
      <c r="J126" s="116"/>
      <c r="K126" s="42">
        <f>SUM(K81:K125)</f>
        <v>200000</v>
      </c>
    </row>
    <row r="127" spans="1:11" ht="13.2" customHeight="1" x14ac:dyDescent="0.25">
      <c r="A127" s="589" t="s">
        <v>1789</v>
      </c>
      <c r="B127" s="590"/>
      <c r="C127" s="590"/>
      <c r="D127" s="590"/>
      <c r="E127" s="590"/>
      <c r="F127" s="590"/>
      <c r="G127" s="590"/>
      <c r="H127" s="590"/>
      <c r="I127" s="590"/>
      <c r="J127" s="590"/>
      <c r="K127" s="591"/>
    </row>
    <row r="128" spans="1:11" ht="13.2" customHeight="1" x14ac:dyDescent="0.25">
      <c r="A128" s="592"/>
      <c r="B128" s="593"/>
      <c r="C128" s="593"/>
      <c r="D128" s="593"/>
      <c r="E128" s="593"/>
      <c r="F128" s="593"/>
      <c r="G128" s="593"/>
      <c r="H128" s="593"/>
      <c r="I128" s="593"/>
      <c r="J128" s="593"/>
      <c r="K128" s="594"/>
    </row>
    <row r="129" spans="1:11" ht="13.2" customHeight="1" x14ac:dyDescent="0.25">
      <c r="A129" s="262"/>
      <c r="B129" s="262"/>
      <c r="C129" s="580"/>
      <c r="D129" s="581"/>
      <c r="E129" s="581"/>
      <c r="F129" s="581"/>
      <c r="G129" s="582"/>
      <c r="H129" s="263"/>
      <c r="I129" s="264"/>
      <c r="J129" s="269"/>
      <c r="K129" s="270"/>
    </row>
    <row r="130" spans="1:11" ht="13.2" customHeight="1" x14ac:dyDescent="0.25">
      <c r="A130" s="44" t="s">
        <v>1790</v>
      </c>
      <c r="B130" s="99"/>
      <c r="C130" s="626" t="s">
        <v>1791</v>
      </c>
      <c r="D130" s="627"/>
      <c r="E130" s="627"/>
      <c r="F130" s="627"/>
      <c r="G130" s="628"/>
      <c r="H130" s="60"/>
      <c r="I130" s="62"/>
      <c r="J130" s="63"/>
      <c r="K130" s="74"/>
    </row>
    <row r="131" spans="1:11" ht="13.2" customHeight="1" x14ac:dyDescent="0.25">
      <c r="A131" s="59"/>
      <c r="B131" s="99"/>
      <c r="C131" s="635"/>
      <c r="D131" s="636"/>
      <c r="E131" s="636"/>
      <c r="F131" s="636"/>
      <c r="G131" s="637"/>
      <c r="H131" s="60"/>
      <c r="I131" s="62"/>
      <c r="J131" s="63"/>
      <c r="K131" s="74"/>
    </row>
    <row r="132" spans="1:11" ht="13.2" customHeight="1" x14ac:dyDescent="0.25">
      <c r="A132" s="46"/>
      <c r="B132" s="45" t="s">
        <v>78</v>
      </c>
      <c r="C132" s="520" t="s">
        <v>1792</v>
      </c>
      <c r="D132" s="527"/>
      <c r="E132" s="527"/>
      <c r="F132" s="527"/>
      <c r="G132" s="528"/>
      <c r="H132" s="37"/>
      <c r="I132" s="61"/>
      <c r="J132" s="40"/>
      <c r="K132" s="8"/>
    </row>
    <row r="133" spans="1:11" ht="13.2" customHeight="1" x14ac:dyDescent="0.25">
      <c r="A133" s="46"/>
      <c r="B133" s="45"/>
      <c r="C133" s="632"/>
      <c r="D133" s="633"/>
      <c r="E133" s="633"/>
      <c r="F133" s="633"/>
      <c r="G133" s="634"/>
      <c r="H133" s="37"/>
      <c r="I133" s="61"/>
      <c r="J133" s="40"/>
      <c r="K133" s="8"/>
    </row>
    <row r="134" spans="1:11" ht="13.2" customHeight="1" x14ac:dyDescent="0.25">
      <c r="A134" s="59"/>
      <c r="B134" s="45" t="s">
        <v>413</v>
      </c>
      <c r="C134" s="632" t="s">
        <v>1793</v>
      </c>
      <c r="D134" s="633"/>
      <c r="E134" s="633"/>
      <c r="F134" s="633"/>
      <c r="G134" s="634"/>
      <c r="H134" s="60" t="s">
        <v>1794</v>
      </c>
      <c r="I134" s="62">
        <v>390</v>
      </c>
      <c r="J134" s="105"/>
      <c r="K134" s="74">
        <f t="shared" ref="K134" si="10">ROUNDUP(IF(H134&lt;&gt;"",I134*J134,""),2)</f>
        <v>0</v>
      </c>
    </row>
    <row r="135" spans="1:11" ht="13.2" customHeight="1" x14ac:dyDescent="0.25">
      <c r="A135" s="59"/>
      <c r="B135" s="102"/>
      <c r="C135" s="586"/>
      <c r="D135" s="587"/>
      <c r="E135" s="587"/>
      <c r="F135" s="587"/>
      <c r="G135" s="588"/>
      <c r="H135" s="77"/>
      <c r="I135" s="78"/>
      <c r="J135" s="75"/>
      <c r="K135" s="76"/>
    </row>
    <row r="136" spans="1:11" ht="13.2" customHeight="1" x14ac:dyDescent="0.25">
      <c r="A136" s="59"/>
      <c r="B136" s="99" t="s">
        <v>81</v>
      </c>
      <c r="C136" s="520" t="s">
        <v>1795</v>
      </c>
      <c r="D136" s="527"/>
      <c r="E136" s="527"/>
      <c r="F136" s="527"/>
      <c r="G136" s="528"/>
      <c r="H136" s="60"/>
      <c r="I136" s="62"/>
      <c r="J136" s="63"/>
      <c r="K136" s="74"/>
    </row>
    <row r="137" spans="1:11" ht="13.2" customHeight="1" x14ac:dyDescent="0.25">
      <c r="A137" s="59"/>
      <c r="B137" s="99"/>
      <c r="C137" s="586"/>
      <c r="D137" s="587"/>
      <c r="E137" s="587"/>
      <c r="F137" s="587"/>
      <c r="G137" s="588"/>
      <c r="H137" s="60"/>
      <c r="I137" s="62"/>
      <c r="J137" s="63"/>
      <c r="K137" s="74"/>
    </row>
    <row r="138" spans="1:11" ht="13.2" customHeight="1" x14ac:dyDescent="0.25">
      <c r="A138" s="59"/>
      <c r="B138" s="99" t="s">
        <v>413</v>
      </c>
      <c r="C138" s="632" t="s">
        <v>1796</v>
      </c>
      <c r="D138" s="633"/>
      <c r="E138" s="633"/>
      <c r="F138" s="633"/>
      <c r="G138" s="634"/>
      <c r="H138" s="60" t="s">
        <v>1797</v>
      </c>
      <c r="I138" s="242">
        <v>1450</v>
      </c>
      <c r="J138" s="105"/>
      <c r="K138" s="74">
        <f t="shared" ref="K138" si="11">ROUNDUP(IF(H138&lt;&gt;"",I138*J138,""),2)</f>
        <v>0</v>
      </c>
    </row>
    <row r="139" spans="1:11" ht="13.2" customHeight="1" x14ac:dyDescent="0.25">
      <c r="A139" s="59"/>
      <c r="B139" s="99"/>
      <c r="C139" s="586"/>
      <c r="D139" s="587"/>
      <c r="E139" s="587"/>
      <c r="F139" s="587"/>
      <c r="G139" s="588"/>
      <c r="H139" s="60"/>
      <c r="I139" s="62"/>
      <c r="J139" s="63"/>
      <c r="K139" s="74"/>
    </row>
    <row r="140" spans="1:11" ht="13.2" customHeight="1" x14ac:dyDescent="0.25">
      <c r="A140" s="59"/>
      <c r="B140" s="99" t="s">
        <v>83</v>
      </c>
      <c r="C140" s="520" t="s">
        <v>1798</v>
      </c>
      <c r="D140" s="527"/>
      <c r="E140" s="527"/>
      <c r="F140" s="527"/>
      <c r="G140" s="528"/>
      <c r="H140" s="60"/>
      <c r="I140" s="62"/>
      <c r="J140" s="63"/>
      <c r="K140" s="74"/>
    </row>
    <row r="141" spans="1:11" ht="13.2" customHeight="1" x14ac:dyDescent="0.25">
      <c r="A141" s="59"/>
      <c r="B141" s="99"/>
      <c r="C141" s="586"/>
      <c r="D141" s="587"/>
      <c r="E141" s="587"/>
      <c r="F141" s="587"/>
      <c r="G141" s="588"/>
      <c r="H141" s="60"/>
      <c r="I141" s="62"/>
      <c r="J141" s="63"/>
      <c r="K141" s="74"/>
    </row>
    <row r="142" spans="1:11" ht="13.2" customHeight="1" x14ac:dyDescent="0.25">
      <c r="A142" s="59"/>
      <c r="B142" s="99" t="s">
        <v>413</v>
      </c>
      <c r="C142" s="632" t="s">
        <v>1799</v>
      </c>
      <c r="D142" s="633"/>
      <c r="E142" s="633"/>
      <c r="F142" s="633"/>
      <c r="G142" s="634"/>
      <c r="H142" s="60" t="s">
        <v>1797</v>
      </c>
      <c r="I142" s="62">
        <v>160</v>
      </c>
      <c r="J142" s="105"/>
      <c r="K142" s="74">
        <f t="shared" ref="K142" si="12">ROUNDUP(IF(H142&lt;&gt;"",I142*J142,""),2)</f>
        <v>0</v>
      </c>
    </row>
    <row r="143" spans="1:11" ht="13.2" customHeight="1" x14ac:dyDescent="0.25">
      <c r="A143" s="59"/>
      <c r="B143" s="99"/>
      <c r="C143" s="586"/>
      <c r="D143" s="587"/>
      <c r="E143" s="587"/>
      <c r="F143" s="587"/>
      <c r="G143" s="588"/>
      <c r="H143" s="60"/>
      <c r="I143" s="62"/>
      <c r="J143" s="63"/>
      <c r="K143" s="74"/>
    </row>
    <row r="144" spans="1:11" ht="13.2" customHeight="1" x14ac:dyDescent="0.25">
      <c r="A144" s="44" t="s">
        <v>1800</v>
      </c>
      <c r="B144" s="99"/>
      <c r="C144" s="626" t="s">
        <v>1801</v>
      </c>
      <c r="D144" s="627"/>
      <c r="E144" s="627"/>
      <c r="F144" s="627"/>
      <c r="G144" s="628"/>
      <c r="H144" s="60"/>
      <c r="I144" s="62"/>
      <c r="J144" s="63"/>
      <c r="K144" s="74"/>
    </row>
    <row r="145" spans="1:13" ht="13.2" customHeight="1" x14ac:dyDescent="0.25">
      <c r="A145" s="59"/>
      <c r="B145" s="99"/>
      <c r="C145" s="586"/>
      <c r="D145" s="587"/>
      <c r="E145" s="587"/>
      <c r="F145" s="587"/>
      <c r="G145" s="588"/>
      <c r="H145" s="60"/>
      <c r="I145" s="62"/>
      <c r="J145" s="63"/>
      <c r="K145" s="74"/>
    </row>
    <row r="146" spans="1:13" ht="13.2" customHeight="1" x14ac:dyDescent="0.25">
      <c r="A146" s="59"/>
      <c r="B146" s="99" t="s">
        <v>81</v>
      </c>
      <c r="C146" s="520" t="s">
        <v>1795</v>
      </c>
      <c r="D146" s="527"/>
      <c r="E146" s="527"/>
      <c r="F146" s="527"/>
      <c r="G146" s="528"/>
      <c r="H146" s="60"/>
      <c r="I146" s="62"/>
      <c r="J146" s="63"/>
      <c r="K146" s="74"/>
    </row>
    <row r="147" spans="1:13" ht="13.2" customHeight="1" x14ac:dyDescent="0.25">
      <c r="A147" s="59"/>
      <c r="B147" s="99"/>
      <c r="C147" s="586"/>
      <c r="D147" s="587"/>
      <c r="E147" s="587"/>
      <c r="F147" s="587"/>
      <c r="G147" s="588"/>
      <c r="H147" s="60"/>
      <c r="I147" s="62"/>
      <c r="J147" s="63"/>
      <c r="K147" s="74"/>
    </row>
    <row r="148" spans="1:13" ht="13.2" customHeight="1" x14ac:dyDescent="0.25">
      <c r="A148" s="59"/>
      <c r="B148" s="99" t="s">
        <v>413</v>
      </c>
      <c r="C148" s="632" t="s">
        <v>1802</v>
      </c>
      <c r="D148" s="633"/>
      <c r="E148" s="633"/>
      <c r="F148" s="633"/>
      <c r="G148" s="634"/>
      <c r="H148" s="60" t="s">
        <v>1797</v>
      </c>
      <c r="I148" s="62">
        <v>560</v>
      </c>
      <c r="J148" s="105"/>
      <c r="K148" s="74">
        <f t="shared" ref="K148" si="13">ROUNDUP(IF(H148&lt;&gt;"",I148*J148,""),2)</f>
        <v>0</v>
      </c>
    </row>
    <row r="149" spans="1:13" ht="13.2" customHeight="1" x14ac:dyDescent="0.25">
      <c r="A149" s="59"/>
      <c r="B149" s="99"/>
      <c r="C149" s="632"/>
      <c r="D149" s="633"/>
      <c r="E149" s="633"/>
      <c r="F149" s="633"/>
      <c r="G149" s="634"/>
      <c r="H149" s="60"/>
      <c r="I149" s="62"/>
      <c r="J149" s="63"/>
      <c r="K149" s="74"/>
    </row>
    <row r="150" spans="1:13" ht="13.2" customHeight="1" x14ac:dyDescent="0.25">
      <c r="A150" s="44" t="s">
        <v>1803</v>
      </c>
      <c r="B150" s="99"/>
      <c r="C150" s="626" t="s">
        <v>1804</v>
      </c>
      <c r="D150" s="627"/>
      <c r="E150" s="627"/>
      <c r="F150" s="627"/>
      <c r="G150" s="628"/>
      <c r="H150" s="60"/>
      <c r="I150" s="62"/>
      <c r="J150" s="63"/>
      <c r="K150" s="74"/>
    </row>
    <row r="151" spans="1:13" ht="13.2" customHeight="1" x14ac:dyDescent="0.25">
      <c r="A151" s="59"/>
      <c r="B151" s="99"/>
      <c r="C151" s="586"/>
      <c r="D151" s="587"/>
      <c r="E151" s="587"/>
      <c r="F151" s="587"/>
      <c r="G151" s="588"/>
      <c r="H151" s="60"/>
      <c r="I151" s="62"/>
      <c r="J151" s="63"/>
      <c r="K151" s="74"/>
    </row>
    <row r="152" spans="1:13" ht="13.2" customHeight="1" x14ac:dyDescent="0.25">
      <c r="A152" s="59"/>
      <c r="B152" s="99" t="s">
        <v>81</v>
      </c>
      <c r="C152" s="520" t="s">
        <v>1795</v>
      </c>
      <c r="D152" s="527"/>
      <c r="E152" s="527"/>
      <c r="F152" s="527"/>
      <c r="G152" s="528"/>
      <c r="H152" s="60"/>
      <c r="I152" s="62"/>
      <c r="J152" s="63"/>
      <c r="K152" s="74"/>
    </row>
    <row r="153" spans="1:13" ht="13.2" customHeight="1" x14ac:dyDescent="0.25">
      <c r="A153" s="59"/>
      <c r="B153" s="99"/>
      <c r="C153" s="586"/>
      <c r="D153" s="587"/>
      <c r="E153" s="587"/>
      <c r="F153" s="587"/>
      <c r="G153" s="588"/>
      <c r="H153" s="60"/>
      <c r="I153" s="62"/>
      <c r="J153" s="63"/>
      <c r="K153" s="74"/>
    </row>
    <row r="154" spans="1:13" ht="13.2" customHeight="1" x14ac:dyDescent="0.25">
      <c r="A154" s="59"/>
      <c r="B154" s="99" t="s">
        <v>413</v>
      </c>
      <c r="C154" s="632" t="s">
        <v>1805</v>
      </c>
      <c r="D154" s="633"/>
      <c r="E154" s="633"/>
      <c r="F154" s="633"/>
      <c r="G154" s="634"/>
      <c r="H154" s="60" t="s">
        <v>1797</v>
      </c>
      <c r="I154" s="62">
        <v>295</v>
      </c>
      <c r="J154" s="105"/>
      <c r="K154" s="74">
        <f t="shared" ref="K154" si="14">ROUNDUP(IF(H154&lt;&gt;"",I154*J154,""),2)</f>
        <v>0</v>
      </c>
      <c r="L154" s="180"/>
    </row>
    <row r="155" spans="1:13" ht="13.2" customHeight="1" x14ac:dyDescent="0.25">
      <c r="A155" s="59"/>
      <c r="B155" s="99"/>
      <c r="C155" s="586"/>
      <c r="D155" s="587"/>
      <c r="E155" s="587"/>
      <c r="F155" s="587"/>
      <c r="G155" s="588"/>
      <c r="H155" s="60"/>
      <c r="I155" s="62"/>
      <c r="J155" s="63"/>
      <c r="K155" s="74"/>
    </row>
    <row r="156" spans="1:13" ht="13.2" customHeight="1" x14ac:dyDescent="0.25">
      <c r="A156" s="44" t="s">
        <v>1806</v>
      </c>
      <c r="B156" s="48"/>
      <c r="C156" s="583" t="s">
        <v>1807</v>
      </c>
      <c r="D156" s="584"/>
      <c r="E156" s="584"/>
      <c r="F156" s="584"/>
      <c r="G156" s="585"/>
      <c r="H156" s="60"/>
      <c r="I156" s="62"/>
      <c r="J156" s="63"/>
      <c r="K156" s="74"/>
    </row>
    <row r="157" spans="1:13" ht="13.2" customHeight="1" x14ac:dyDescent="0.25">
      <c r="A157" s="44"/>
      <c r="B157" s="48"/>
      <c r="C157" s="583"/>
      <c r="D157" s="584"/>
      <c r="E157" s="584"/>
      <c r="F157" s="584"/>
      <c r="G157" s="585"/>
      <c r="H157" s="60"/>
      <c r="I157" s="62"/>
      <c r="J157" s="63"/>
      <c r="K157" s="74"/>
    </row>
    <row r="158" spans="1:13" ht="13.2" customHeight="1" x14ac:dyDescent="0.25">
      <c r="A158" s="59"/>
      <c r="B158" s="99" t="s">
        <v>78</v>
      </c>
      <c r="C158" s="632" t="s">
        <v>1808</v>
      </c>
      <c r="D158" s="633"/>
      <c r="E158" s="633"/>
      <c r="F158" s="633"/>
      <c r="G158" s="634"/>
      <c r="H158" s="60" t="s">
        <v>1797</v>
      </c>
      <c r="I158" s="62">
        <v>30</v>
      </c>
      <c r="J158" s="105"/>
      <c r="K158" s="74">
        <f t="shared" ref="K158" si="15">ROUNDUP(IF(H158&lt;&gt;"",I158*J158,""),2)</f>
        <v>0</v>
      </c>
    </row>
    <row r="159" spans="1:13" ht="13.2" customHeight="1" x14ac:dyDescent="0.25">
      <c r="A159" s="59"/>
      <c r="B159" s="59"/>
      <c r="C159" s="586"/>
      <c r="D159" s="587"/>
      <c r="E159" s="587"/>
      <c r="F159" s="587"/>
      <c r="G159" s="588"/>
      <c r="H159" s="60"/>
      <c r="I159" s="62"/>
      <c r="J159" s="63"/>
      <c r="K159" s="74"/>
    </row>
    <row r="160" spans="1:13" ht="13.2" customHeight="1" x14ac:dyDescent="0.25">
      <c r="A160" s="262"/>
      <c r="B160" s="271"/>
      <c r="C160" s="577"/>
      <c r="D160" s="578"/>
      <c r="E160" s="578"/>
      <c r="F160" s="578"/>
      <c r="G160" s="579"/>
      <c r="H160" s="272"/>
      <c r="I160" s="273"/>
      <c r="J160" s="274"/>
      <c r="K160" s="275"/>
      <c r="M160" s="644"/>
    </row>
    <row r="161" spans="1:18" s="35" customFormat="1" x14ac:dyDescent="0.25">
      <c r="A161" s="522" t="s">
        <v>1809</v>
      </c>
      <c r="B161" s="522"/>
      <c r="C161" s="522" t="s">
        <v>117</v>
      </c>
      <c r="D161" s="522"/>
      <c r="E161" s="522"/>
      <c r="F161" s="522"/>
      <c r="G161" s="522"/>
      <c r="H161" s="116"/>
      <c r="I161" s="116"/>
      <c r="J161" s="116"/>
      <c r="K161" s="42">
        <f>SUM(K130:K160)</f>
        <v>0</v>
      </c>
      <c r="M161" s="644"/>
    </row>
    <row r="162" spans="1:18" ht="13.2" customHeight="1" x14ac:dyDescent="0.25">
      <c r="A162" s="589" t="s">
        <v>1810</v>
      </c>
      <c r="B162" s="590"/>
      <c r="C162" s="590"/>
      <c r="D162" s="590"/>
      <c r="E162" s="590"/>
      <c r="F162" s="590"/>
      <c r="G162" s="590"/>
      <c r="H162" s="590"/>
      <c r="I162" s="590"/>
      <c r="J162" s="590"/>
      <c r="K162" s="591"/>
      <c r="M162" s="644"/>
    </row>
    <row r="163" spans="1:18" ht="13.2" customHeight="1" x14ac:dyDescent="0.25">
      <c r="A163" s="592"/>
      <c r="B163" s="593"/>
      <c r="C163" s="593"/>
      <c r="D163" s="593"/>
      <c r="E163" s="593"/>
      <c r="F163" s="593"/>
      <c r="G163" s="593"/>
      <c r="H163" s="593"/>
      <c r="I163" s="593"/>
      <c r="J163" s="593"/>
      <c r="K163" s="594"/>
    </row>
    <row r="164" spans="1:18" ht="12.75" customHeight="1" x14ac:dyDescent="0.25">
      <c r="A164" s="262"/>
      <c r="B164" s="262"/>
      <c r="C164" s="580"/>
      <c r="D164" s="581"/>
      <c r="E164" s="581"/>
      <c r="F164" s="581"/>
      <c r="G164" s="582"/>
      <c r="H164" s="263"/>
      <c r="I164" s="264"/>
      <c r="J164" s="269"/>
      <c r="K164" s="270"/>
    </row>
    <row r="165" spans="1:18" ht="12.75" customHeight="1" x14ac:dyDescent="0.25">
      <c r="A165" s="58" t="s">
        <v>1811</v>
      </c>
      <c r="B165" s="99"/>
      <c r="C165" s="583" t="s">
        <v>1812</v>
      </c>
      <c r="D165" s="584"/>
      <c r="E165" s="584"/>
      <c r="F165" s="584"/>
      <c r="G165" s="585"/>
      <c r="H165" s="60"/>
      <c r="I165" s="62"/>
      <c r="J165" s="40"/>
      <c r="K165" s="8"/>
    </row>
    <row r="166" spans="1:18" ht="13.5" customHeight="1" x14ac:dyDescent="0.25">
      <c r="A166" s="59"/>
      <c r="B166" s="99"/>
      <c r="C166" s="586"/>
      <c r="D166" s="587"/>
      <c r="E166" s="587"/>
      <c r="F166" s="587"/>
      <c r="G166" s="588"/>
      <c r="H166" s="60"/>
      <c r="I166" s="62"/>
      <c r="J166" s="40"/>
      <c r="K166" s="8"/>
    </row>
    <row r="167" spans="1:18" x14ac:dyDescent="0.25">
      <c r="A167" s="59"/>
      <c r="B167" s="99"/>
      <c r="C167" s="632" t="s">
        <v>1813</v>
      </c>
      <c r="D167" s="633"/>
      <c r="E167" s="633"/>
      <c r="F167" s="633"/>
      <c r="G167" s="634"/>
      <c r="H167" s="60"/>
      <c r="I167" s="62"/>
      <c r="J167" s="63"/>
      <c r="K167" s="74"/>
    </row>
    <row r="168" spans="1:18" ht="13.5" customHeight="1" x14ac:dyDescent="0.25">
      <c r="A168" s="59"/>
      <c r="B168" s="45"/>
      <c r="C168" s="632"/>
      <c r="D168" s="633"/>
      <c r="E168" s="633"/>
      <c r="F168" s="633"/>
      <c r="G168" s="634"/>
      <c r="H168" s="60"/>
      <c r="I168" s="61"/>
      <c r="J168" s="75"/>
      <c r="K168" s="76"/>
    </row>
    <row r="169" spans="1:18" ht="12.75" customHeight="1" x14ac:dyDescent="0.25">
      <c r="A169" s="59"/>
      <c r="B169" s="87" t="s">
        <v>78</v>
      </c>
      <c r="C169" s="632" t="s">
        <v>839</v>
      </c>
      <c r="D169" s="633"/>
      <c r="E169" s="633"/>
      <c r="F169" s="633"/>
      <c r="G169" s="634"/>
      <c r="H169" s="60" t="s">
        <v>1814</v>
      </c>
      <c r="I169" s="39">
        <v>1.2</v>
      </c>
      <c r="J169" s="105"/>
      <c r="K169" s="74">
        <f>ROUNDUP(IF(H169&lt;&gt;"",I169*J169,""),2)</f>
        <v>0</v>
      </c>
    </row>
    <row r="170" spans="1:18" ht="13.5" customHeight="1" x14ac:dyDescent="0.25">
      <c r="A170" s="59"/>
      <c r="B170" s="87"/>
      <c r="C170" s="632"/>
      <c r="D170" s="633"/>
      <c r="E170" s="633"/>
      <c r="F170" s="633"/>
      <c r="G170" s="634"/>
      <c r="H170" s="60"/>
      <c r="I170" s="61"/>
      <c r="J170" s="63"/>
      <c r="K170" s="74"/>
    </row>
    <row r="171" spans="1:18" x14ac:dyDescent="0.25">
      <c r="A171" s="59"/>
      <c r="B171" s="87" t="s">
        <v>81</v>
      </c>
      <c r="C171" s="520" t="s">
        <v>1815</v>
      </c>
      <c r="D171" s="527"/>
      <c r="E171" s="527"/>
      <c r="F171" s="527"/>
      <c r="G171" s="528"/>
      <c r="H171" s="60" t="s">
        <v>1814</v>
      </c>
      <c r="I171" s="61">
        <v>129</v>
      </c>
      <c r="J171" s="105"/>
      <c r="K171" s="74">
        <f>ROUNDUP(IF(H171&lt;&gt;"",I171*J171,""),2)</f>
        <v>0</v>
      </c>
    </row>
    <row r="172" spans="1:18" ht="13.2" customHeight="1" x14ac:dyDescent="0.25">
      <c r="A172" s="59"/>
      <c r="B172" s="99"/>
      <c r="C172" s="586"/>
      <c r="D172" s="587"/>
      <c r="E172" s="587"/>
      <c r="F172" s="587"/>
      <c r="G172" s="588"/>
      <c r="H172" s="60"/>
      <c r="I172" s="78"/>
      <c r="J172" s="63"/>
      <c r="K172" s="74"/>
    </row>
    <row r="173" spans="1:18" ht="26.4" customHeight="1" x14ac:dyDescent="0.25">
      <c r="A173" s="44" t="s">
        <v>1816</v>
      </c>
      <c r="B173" s="48"/>
      <c r="C173" s="521" t="s">
        <v>1817</v>
      </c>
      <c r="D173" s="537"/>
      <c r="E173" s="537"/>
      <c r="F173" s="537"/>
      <c r="G173" s="538"/>
      <c r="H173" s="60" t="s">
        <v>1814</v>
      </c>
      <c r="I173" s="61">
        <v>3</v>
      </c>
      <c r="J173" s="105"/>
      <c r="K173" s="74">
        <f t="shared" ref="K173" si="16">ROUNDUP(IF(H173&lt;&gt;"",I173*J173,""),2)</f>
        <v>0</v>
      </c>
    </row>
    <row r="174" spans="1:18" ht="13.2" customHeight="1" x14ac:dyDescent="0.25">
      <c r="A174" s="59"/>
      <c r="B174" s="59"/>
      <c r="C174" s="586"/>
      <c r="D174" s="587"/>
      <c r="E174" s="587"/>
      <c r="F174" s="587"/>
      <c r="G174" s="588"/>
      <c r="H174" s="60"/>
      <c r="I174" s="62"/>
      <c r="J174" s="63"/>
      <c r="K174" s="74"/>
      <c r="R174" s="86"/>
    </row>
    <row r="175" spans="1:18" x14ac:dyDescent="0.25">
      <c r="A175" s="59"/>
      <c r="B175" s="59"/>
      <c r="C175" s="586"/>
      <c r="D175" s="587"/>
      <c r="E175" s="587"/>
      <c r="F175" s="587"/>
      <c r="G175" s="588"/>
      <c r="H175" s="60"/>
      <c r="I175" s="62"/>
      <c r="J175" s="63"/>
      <c r="K175" s="74"/>
    </row>
    <row r="176" spans="1:18" s="35" customFormat="1" x14ac:dyDescent="0.25">
      <c r="A176" s="522" t="s">
        <v>1818</v>
      </c>
      <c r="B176" s="522"/>
      <c r="C176" s="522" t="s">
        <v>117</v>
      </c>
      <c r="D176" s="522"/>
      <c r="E176" s="522"/>
      <c r="F176" s="522"/>
      <c r="G176" s="522"/>
      <c r="H176" s="116"/>
      <c r="I176" s="116"/>
      <c r="J176" s="116"/>
      <c r="K176" s="42">
        <f>SUM(K165:K175)</f>
        <v>0</v>
      </c>
      <c r="M176" s="2"/>
    </row>
    <row r="177" spans="1:13" x14ac:dyDescent="0.25">
      <c r="A177" s="589" t="s">
        <v>1819</v>
      </c>
      <c r="B177" s="590"/>
      <c r="C177" s="590"/>
      <c r="D177" s="590"/>
      <c r="E177" s="590"/>
      <c r="F177" s="590"/>
      <c r="G177" s="590"/>
      <c r="H177" s="590"/>
      <c r="I177" s="590"/>
      <c r="J177" s="590"/>
      <c r="K177" s="591"/>
    </row>
    <row r="178" spans="1:13" ht="12.75" customHeight="1" x14ac:dyDescent="0.25">
      <c r="A178" s="592"/>
      <c r="B178" s="593"/>
      <c r="C178" s="593"/>
      <c r="D178" s="593"/>
      <c r="E178" s="593"/>
      <c r="F178" s="593"/>
      <c r="G178" s="593"/>
      <c r="H178" s="593"/>
      <c r="I178" s="593"/>
      <c r="J178" s="593"/>
      <c r="K178" s="594"/>
    </row>
    <row r="179" spans="1:13" ht="12.75" customHeight="1" x14ac:dyDescent="0.25">
      <c r="A179" s="262"/>
      <c r="B179" s="262"/>
      <c r="C179" s="580"/>
      <c r="D179" s="581"/>
      <c r="E179" s="581"/>
      <c r="F179" s="581"/>
      <c r="G179" s="582"/>
      <c r="H179" s="263"/>
      <c r="I179" s="264"/>
      <c r="J179" s="269"/>
      <c r="K179" s="270"/>
    </row>
    <row r="180" spans="1:13" x14ac:dyDescent="0.25">
      <c r="A180" s="44" t="s">
        <v>1820</v>
      </c>
      <c r="B180" s="46"/>
      <c r="C180" s="521" t="s">
        <v>1821</v>
      </c>
      <c r="D180" s="537"/>
      <c r="E180" s="537"/>
      <c r="F180" s="537"/>
      <c r="G180" s="538"/>
      <c r="H180" s="37"/>
      <c r="I180" s="39"/>
      <c r="J180" s="40"/>
      <c r="K180" s="8"/>
      <c r="M180" s="180"/>
    </row>
    <row r="181" spans="1:13" ht="12.75" customHeight="1" x14ac:dyDescent="0.25">
      <c r="A181" s="46"/>
      <c r="B181" s="46"/>
      <c r="C181" s="632"/>
      <c r="D181" s="633"/>
      <c r="E181" s="633"/>
      <c r="F181" s="633"/>
      <c r="G181" s="634"/>
      <c r="H181" s="37"/>
      <c r="I181" s="39"/>
      <c r="J181" s="40"/>
      <c r="K181" s="8"/>
      <c r="L181" s="47"/>
    </row>
    <row r="182" spans="1:13" x14ac:dyDescent="0.25">
      <c r="A182" s="59"/>
      <c r="B182" s="45" t="s">
        <v>1822</v>
      </c>
      <c r="C182" s="632" t="s">
        <v>1823</v>
      </c>
      <c r="D182" s="633"/>
      <c r="E182" s="633"/>
      <c r="F182" s="633"/>
      <c r="G182" s="634"/>
      <c r="H182" s="60"/>
      <c r="I182" s="64"/>
      <c r="J182" s="63"/>
      <c r="K182" s="74"/>
    </row>
    <row r="183" spans="1:13" x14ac:dyDescent="0.25">
      <c r="A183" s="59"/>
      <c r="B183" s="45"/>
      <c r="C183" s="632"/>
      <c r="D183" s="633"/>
      <c r="E183" s="633"/>
      <c r="F183" s="633"/>
      <c r="G183" s="634"/>
      <c r="H183" s="77"/>
      <c r="I183" s="81"/>
      <c r="J183" s="75"/>
      <c r="K183" s="76"/>
    </row>
    <row r="184" spans="1:13" ht="12.75" customHeight="1" x14ac:dyDescent="0.25">
      <c r="A184" s="59"/>
      <c r="B184" s="45" t="s">
        <v>78</v>
      </c>
      <c r="C184" s="632" t="s">
        <v>1824</v>
      </c>
      <c r="D184" s="633"/>
      <c r="E184" s="633"/>
      <c r="F184" s="633"/>
      <c r="G184" s="634"/>
      <c r="H184" s="60" t="s">
        <v>1756</v>
      </c>
      <c r="I184" s="39">
        <v>865</v>
      </c>
      <c r="J184" s="18"/>
      <c r="K184" s="74">
        <f t="shared" ref="K184" si="17">ROUNDUP(IF(H184&lt;&gt;"",I184*J184,""),2)</f>
        <v>0</v>
      </c>
    </row>
    <row r="185" spans="1:13" ht="13.2" customHeight="1" x14ac:dyDescent="0.25">
      <c r="A185" s="59"/>
      <c r="B185" s="45"/>
      <c r="C185" s="632"/>
      <c r="D185" s="633"/>
      <c r="E185" s="633"/>
      <c r="F185" s="633"/>
      <c r="G185" s="634"/>
      <c r="H185" s="60"/>
      <c r="I185" s="64"/>
      <c r="J185" s="63"/>
      <c r="K185" s="74"/>
    </row>
    <row r="186" spans="1:13" ht="12.75" customHeight="1" x14ac:dyDescent="0.25">
      <c r="A186" s="59"/>
      <c r="B186" s="45" t="s">
        <v>81</v>
      </c>
      <c r="C186" s="632" t="s">
        <v>1825</v>
      </c>
      <c r="D186" s="633"/>
      <c r="E186" s="633"/>
      <c r="F186" s="633"/>
      <c r="G186" s="634"/>
      <c r="H186" s="60" t="s">
        <v>1756</v>
      </c>
      <c r="I186" s="39">
        <v>135</v>
      </c>
      <c r="J186" s="18"/>
      <c r="K186" s="74">
        <f t="shared" ref="K186:K188" si="18">ROUNDUP(IF(H186&lt;&gt;"",I186*J186,""),2)</f>
        <v>0</v>
      </c>
    </row>
    <row r="187" spans="1:13" x14ac:dyDescent="0.25">
      <c r="A187" s="59"/>
      <c r="B187" s="99"/>
      <c r="C187" s="586"/>
      <c r="D187" s="587"/>
      <c r="E187" s="587"/>
      <c r="F187" s="587"/>
      <c r="G187" s="588"/>
      <c r="H187" s="60"/>
      <c r="I187" s="64"/>
      <c r="J187" s="63"/>
      <c r="K187" s="74"/>
    </row>
    <row r="188" spans="1:13" ht="12.75" customHeight="1" x14ac:dyDescent="0.25">
      <c r="A188" s="59"/>
      <c r="B188" s="99" t="s">
        <v>83</v>
      </c>
      <c r="C188" s="632" t="s">
        <v>1826</v>
      </c>
      <c r="D188" s="633"/>
      <c r="E188" s="633"/>
      <c r="F188" s="633"/>
      <c r="G188" s="634"/>
      <c r="H188" s="60" t="s">
        <v>1756</v>
      </c>
      <c r="I188" s="39">
        <v>30</v>
      </c>
      <c r="J188" s="18"/>
      <c r="K188" s="74">
        <f t="shared" si="18"/>
        <v>0</v>
      </c>
    </row>
    <row r="189" spans="1:13" x14ac:dyDescent="0.25">
      <c r="A189" s="59"/>
      <c r="B189" s="99"/>
      <c r="C189" s="586"/>
      <c r="D189" s="587"/>
      <c r="E189" s="587"/>
      <c r="F189" s="587"/>
      <c r="G189" s="588"/>
      <c r="H189" s="60"/>
      <c r="I189" s="64"/>
      <c r="J189" s="63"/>
      <c r="K189" s="74"/>
    </row>
    <row r="190" spans="1:13" ht="26.4" customHeight="1" x14ac:dyDescent="0.25">
      <c r="A190" s="58" t="s">
        <v>1827</v>
      </c>
      <c r="B190" s="99"/>
      <c r="C190" s="521" t="s">
        <v>1828</v>
      </c>
      <c r="D190" s="537"/>
      <c r="E190" s="537"/>
      <c r="F190" s="537"/>
      <c r="G190" s="538"/>
      <c r="H190" s="60"/>
      <c r="I190" s="64"/>
      <c r="J190" s="63"/>
      <c r="K190" s="74"/>
    </row>
    <row r="191" spans="1:13" x14ac:dyDescent="0.25">
      <c r="A191" s="59"/>
      <c r="B191" s="99"/>
      <c r="C191" s="521"/>
      <c r="D191" s="537"/>
      <c r="E191" s="537"/>
      <c r="F191" s="537"/>
      <c r="G191" s="538"/>
      <c r="H191" s="60"/>
      <c r="I191" s="64"/>
      <c r="J191" s="63"/>
      <c r="K191" s="74"/>
    </row>
    <row r="192" spans="1:13" ht="12.75" customHeight="1" x14ac:dyDescent="0.25">
      <c r="A192" s="59"/>
      <c r="B192" s="45" t="s">
        <v>1829</v>
      </c>
      <c r="C192" s="632" t="s">
        <v>1823</v>
      </c>
      <c r="D192" s="633"/>
      <c r="E192" s="633"/>
      <c r="F192" s="633"/>
      <c r="G192" s="634"/>
      <c r="H192" s="60"/>
      <c r="I192" s="64"/>
      <c r="J192" s="63"/>
      <c r="K192" s="74"/>
    </row>
    <row r="193" spans="1:11" ht="12.75" customHeight="1" x14ac:dyDescent="0.25">
      <c r="A193" s="59"/>
      <c r="B193" s="45"/>
      <c r="C193" s="632"/>
      <c r="D193" s="633"/>
      <c r="E193" s="633"/>
      <c r="F193" s="633"/>
      <c r="G193" s="634"/>
      <c r="H193" s="77"/>
      <c r="I193" s="81"/>
      <c r="J193" s="75"/>
      <c r="K193" s="74"/>
    </row>
    <row r="194" spans="1:11" ht="12.75" customHeight="1" x14ac:dyDescent="0.25">
      <c r="A194" s="59"/>
      <c r="B194" s="45" t="s">
        <v>78</v>
      </c>
      <c r="C194" s="632" t="s">
        <v>1824</v>
      </c>
      <c r="D194" s="633"/>
      <c r="E194" s="633"/>
      <c r="F194" s="633"/>
      <c r="G194" s="634"/>
      <c r="H194" s="60" t="s">
        <v>1756</v>
      </c>
      <c r="I194" s="39">
        <v>865</v>
      </c>
      <c r="J194" s="18"/>
      <c r="K194" s="74">
        <f t="shared" ref="K194" si="19">ROUNDUP(IF(H194&lt;&gt;"",I194*J194,""),2)</f>
        <v>0</v>
      </c>
    </row>
    <row r="195" spans="1:11" x14ac:dyDescent="0.25">
      <c r="A195" s="59"/>
      <c r="B195" s="45"/>
      <c r="C195" s="632"/>
      <c r="D195" s="633"/>
      <c r="E195" s="633"/>
      <c r="F195" s="633"/>
      <c r="G195" s="634"/>
      <c r="H195" s="60"/>
      <c r="I195" s="64"/>
      <c r="J195" s="63"/>
      <c r="K195" s="74"/>
    </row>
    <row r="196" spans="1:11" ht="12.75" customHeight="1" x14ac:dyDescent="0.25">
      <c r="A196" s="59"/>
      <c r="B196" s="45" t="s">
        <v>81</v>
      </c>
      <c r="C196" s="632" t="s">
        <v>1825</v>
      </c>
      <c r="D196" s="633"/>
      <c r="E196" s="633"/>
      <c r="F196" s="633"/>
      <c r="G196" s="634"/>
      <c r="H196" s="60" t="s">
        <v>1756</v>
      </c>
      <c r="I196" s="39">
        <v>135</v>
      </c>
      <c r="J196" s="18"/>
      <c r="K196" s="74">
        <f t="shared" ref="K196" si="20">ROUNDUP(IF(H196&lt;&gt;"",I196*J196,""),2)</f>
        <v>0</v>
      </c>
    </row>
    <row r="197" spans="1:11" x14ac:dyDescent="0.25">
      <c r="A197" s="59"/>
      <c r="B197" s="99"/>
      <c r="C197" s="586"/>
      <c r="D197" s="587"/>
      <c r="E197" s="587"/>
      <c r="F197" s="587"/>
      <c r="G197" s="588"/>
      <c r="H197" s="60"/>
      <c r="I197" s="64"/>
      <c r="J197" s="63"/>
      <c r="K197" s="74"/>
    </row>
    <row r="198" spans="1:11" ht="13.8" x14ac:dyDescent="0.25">
      <c r="A198" s="59"/>
      <c r="B198" s="99" t="s">
        <v>83</v>
      </c>
      <c r="C198" s="632" t="s">
        <v>1830</v>
      </c>
      <c r="D198" s="633"/>
      <c r="E198" s="633"/>
      <c r="F198" s="633"/>
      <c r="G198" s="634"/>
      <c r="H198" s="60" t="s">
        <v>1756</v>
      </c>
      <c r="I198" s="39">
        <v>30</v>
      </c>
      <c r="J198" s="18"/>
      <c r="K198" s="74">
        <f>ROUNDUP(IF(H198&lt;&gt;"",I198*J198,""),2)</f>
        <v>0</v>
      </c>
    </row>
    <row r="199" spans="1:11" x14ac:dyDescent="0.25">
      <c r="A199" s="59"/>
      <c r="B199" s="99"/>
      <c r="C199" s="586"/>
      <c r="D199" s="587"/>
      <c r="E199" s="587"/>
      <c r="F199" s="587"/>
      <c r="G199" s="588"/>
      <c r="H199" s="60"/>
      <c r="I199" s="64"/>
      <c r="J199" s="63"/>
      <c r="K199" s="74"/>
    </row>
    <row r="200" spans="1:11" ht="26.4" customHeight="1" x14ac:dyDescent="0.25">
      <c r="A200" s="58" t="s">
        <v>1831</v>
      </c>
      <c r="B200" s="99"/>
      <c r="C200" s="521" t="s">
        <v>1832</v>
      </c>
      <c r="D200" s="537"/>
      <c r="E200" s="537"/>
      <c r="F200" s="537"/>
      <c r="G200" s="538"/>
      <c r="H200" s="60"/>
      <c r="I200" s="64"/>
      <c r="J200" s="63"/>
      <c r="K200" s="74"/>
    </row>
    <row r="201" spans="1:11" x14ac:dyDescent="0.25">
      <c r="A201" s="59"/>
      <c r="B201" s="99"/>
      <c r="C201" s="586"/>
      <c r="D201" s="587"/>
      <c r="E201" s="587"/>
      <c r="F201" s="587"/>
      <c r="G201" s="588"/>
      <c r="H201" s="60"/>
      <c r="I201" s="64"/>
      <c r="J201" s="63"/>
      <c r="K201" s="74"/>
    </row>
    <row r="202" spans="1:11" x14ac:dyDescent="0.25">
      <c r="A202" s="59"/>
      <c r="B202" s="99" t="s">
        <v>1833</v>
      </c>
      <c r="C202" s="520" t="s">
        <v>1834</v>
      </c>
      <c r="D202" s="527"/>
      <c r="E202" s="527"/>
      <c r="F202" s="527"/>
      <c r="G202" s="528"/>
      <c r="H202" s="60" t="s">
        <v>1797</v>
      </c>
      <c r="I202" s="242">
        <v>2120</v>
      </c>
      <c r="J202" s="18"/>
      <c r="K202" s="74">
        <f>ROUNDUP(IF(H202&lt;&gt;"",I202*J202,""),2)</f>
        <v>0</v>
      </c>
    </row>
    <row r="203" spans="1:11" x14ac:dyDescent="0.25">
      <c r="A203" s="59"/>
      <c r="B203" s="99"/>
      <c r="C203" s="632" t="s">
        <v>1835</v>
      </c>
      <c r="D203" s="633"/>
      <c r="E203" s="633"/>
      <c r="F203" s="633"/>
      <c r="G203" s="634"/>
      <c r="H203" s="60"/>
      <c r="I203" s="64"/>
      <c r="J203" s="63"/>
      <c r="K203" s="74"/>
    </row>
    <row r="204" spans="1:11" x14ac:dyDescent="0.25">
      <c r="A204" s="59"/>
      <c r="B204" s="99"/>
      <c r="C204" s="586"/>
      <c r="D204" s="587"/>
      <c r="E204" s="587"/>
      <c r="F204" s="587"/>
      <c r="G204" s="588"/>
      <c r="H204" s="60"/>
      <c r="I204" s="64"/>
      <c r="J204" s="63"/>
      <c r="K204" s="74"/>
    </row>
    <row r="205" spans="1:11" ht="26.4" customHeight="1" x14ac:dyDescent="0.25">
      <c r="A205" s="59"/>
      <c r="B205" s="99" t="s">
        <v>1836</v>
      </c>
      <c r="C205" s="520" t="s">
        <v>1837</v>
      </c>
      <c r="D205" s="527"/>
      <c r="E205" s="527"/>
      <c r="F205" s="527"/>
      <c r="G205" s="528"/>
      <c r="H205" s="60" t="s">
        <v>1797</v>
      </c>
      <c r="I205" s="39">
        <v>650</v>
      </c>
      <c r="J205" s="18"/>
      <c r="K205" s="74">
        <f>ROUNDUP(IF(H205&lt;&gt;"",I205*J205,""),2)</f>
        <v>0</v>
      </c>
    </row>
    <row r="206" spans="1:11" x14ac:dyDescent="0.25">
      <c r="A206" s="59"/>
      <c r="B206" s="99"/>
      <c r="C206" s="632" t="s">
        <v>1835</v>
      </c>
      <c r="D206" s="633"/>
      <c r="E206" s="633"/>
      <c r="F206" s="633"/>
      <c r="G206" s="634"/>
      <c r="H206" s="60"/>
      <c r="I206" s="64"/>
      <c r="J206" s="63"/>
      <c r="K206" s="74"/>
    </row>
    <row r="207" spans="1:11" x14ac:dyDescent="0.25">
      <c r="A207" s="59"/>
      <c r="B207" s="99"/>
      <c r="C207" s="632"/>
      <c r="D207" s="633"/>
      <c r="E207" s="633"/>
      <c r="F207" s="633"/>
      <c r="G207" s="634"/>
      <c r="H207" s="60"/>
      <c r="I207" s="64"/>
      <c r="J207" s="63"/>
      <c r="K207" s="74"/>
    </row>
    <row r="208" spans="1:11" ht="26.4" customHeight="1" x14ac:dyDescent="0.25">
      <c r="A208" s="59"/>
      <c r="B208" s="99" t="s">
        <v>1836</v>
      </c>
      <c r="C208" s="520" t="s">
        <v>1838</v>
      </c>
      <c r="D208" s="527"/>
      <c r="E208" s="527"/>
      <c r="F208" s="527"/>
      <c r="G208" s="528"/>
      <c r="H208" s="60" t="s">
        <v>1797</v>
      </c>
      <c r="I208" s="39">
        <v>220</v>
      </c>
      <c r="J208" s="18"/>
      <c r="K208" s="74">
        <f>ROUNDUP(IF(H208&lt;&gt;"",I208*J208,""),2)</f>
        <v>0</v>
      </c>
    </row>
    <row r="209" spans="1:13" x14ac:dyDescent="0.25">
      <c r="A209" s="59"/>
      <c r="B209" s="99"/>
      <c r="C209" s="632" t="s">
        <v>1835</v>
      </c>
      <c r="D209" s="633"/>
      <c r="E209" s="633"/>
      <c r="F209" s="633"/>
      <c r="G209" s="634"/>
      <c r="H209" s="60"/>
      <c r="I209" s="64"/>
      <c r="J209" s="63"/>
      <c r="K209" s="74"/>
    </row>
    <row r="210" spans="1:13" ht="12.75" customHeight="1" x14ac:dyDescent="0.25">
      <c r="A210" s="59"/>
      <c r="B210" s="99"/>
      <c r="C210" s="586"/>
      <c r="D210" s="587"/>
      <c r="E210" s="587"/>
      <c r="F210" s="587"/>
      <c r="G210" s="588"/>
      <c r="H210" s="60"/>
      <c r="I210" s="64"/>
      <c r="J210" s="63"/>
      <c r="K210" s="74"/>
    </row>
    <row r="211" spans="1:13" ht="26.4" customHeight="1" x14ac:dyDescent="0.25">
      <c r="A211" s="58" t="s">
        <v>1839</v>
      </c>
      <c r="B211" s="99"/>
      <c r="C211" s="521" t="s">
        <v>1840</v>
      </c>
      <c r="D211" s="537"/>
      <c r="E211" s="537"/>
      <c r="F211" s="537"/>
      <c r="G211" s="538"/>
      <c r="H211" s="60"/>
      <c r="I211" s="64"/>
      <c r="J211" s="63"/>
      <c r="K211" s="74"/>
    </row>
    <row r="212" spans="1:13" ht="12.75" customHeight="1" x14ac:dyDescent="0.25">
      <c r="A212" s="59"/>
      <c r="B212" s="99"/>
      <c r="C212" s="521"/>
      <c r="D212" s="537"/>
      <c r="E212" s="537"/>
      <c r="F212" s="537"/>
      <c r="G212" s="538"/>
      <c r="H212" s="60"/>
      <c r="I212" s="64"/>
      <c r="J212" s="63"/>
      <c r="K212" s="74"/>
    </row>
    <row r="213" spans="1:13" ht="13.8" x14ac:dyDescent="0.25">
      <c r="A213" s="59"/>
      <c r="B213" s="99" t="s">
        <v>1841</v>
      </c>
      <c r="C213" s="520" t="s">
        <v>1842</v>
      </c>
      <c r="D213" s="527"/>
      <c r="E213" s="527"/>
      <c r="F213" s="527"/>
      <c r="G213" s="528"/>
      <c r="H213" s="60" t="s">
        <v>1756</v>
      </c>
      <c r="I213" s="39">
        <v>885</v>
      </c>
      <c r="J213" s="18"/>
      <c r="K213" s="74">
        <f>ROUNDUP(IF(H213&lt;&gt;"",I213*J213,""),2)</f>
        <v>0</v>
      </c>
    </row>
    <row r="214" spans="1:13" ht="12.75" customHeight="1" x14ac:dyDescent="0.25">
      <c r="A214" s="59"/>
      <c r="B214" s="99"/>
      <c r="C214" s="520"/>
      <c r="D214" s="527"/>
      <c r="E214" s="527"/>
      <c r="F214" s="527"/>
      <c r="G214" s="528"/>
      <c r="H214" s="60"/>
      <c r="I214" s="62"/>
      <c r="J214" s="63"/>
      <c r="K214" s="74"/>
    </row>
    <row r="215" spans="1:13" x14ac:dyDescent="0.25">
      <c r="A215" s="59"/>
      <c r="B215" s="59"/>
      <c r="C215" s="586"/>
      <c r="D215" s="587"/>
      <c r="E215" s="587"/>
      <c r="F215" s="587"/>
      <c r="G215" s="588"/>
      <c r="H215" s="60"/>
      <c r="I215" s="62"/>
      <c r="J215" s="63"/>
      <c r="K215" s="74"/>
    </row>
    <row r="216" spans="1:13" s="35" customFormat="1" x14ac:dyDescent="0.25">
      <c r="A216" s="522" t="s">
        <v>1843</v>
      </c>
      <c r="B216" s="522"/>
      <c r="C216" s="522" t="s">
        <v>117</v>
      </c>
      <c r="D216" s="522"/>
      <c r="E216" s="522"/>
      <c r="F216" s="522"/>
      <c r="G216" s="522"/>
      <c r="H216" s="116"/>
      <c r="I216" s="116"/>
      <c r="J216" s="116"/>
      <c r="K216" s="42">
        <f>SUM(K180:K215)</f>
        <v>0</v>
      </c>
      <c r="M216" s="2"/>
    </row>
    <row r="217" spans="1:13" x14ac:dyDescent="0.25">
      <c r="A217" s="589" t="s">
        <v>1844</v>
      </c>
      <c r="B217" s="590"/>
      <c r="C217" s="590"/>
      <c r="D217" s="590"/>
      <c r="E217" s="590"/>
      <c r="F217" s="590"/>
      <c r="G217" s="590"/>
      <c r="H217" s="590"/>
      <c r="I217" s="590"/>
      <c r="J217" s="590"/>
      <c r="K217" s="591"/>
    </row>
    <row r="218" spans="1:13" x14ac:dyDescent="0.25">
      <c r="A218" s="592"/>
      <c r="B218" s="593"/>
      <c r="C218" s="593"/>
      <c r="D218" s="593"/>
      <c r="E218" s="593"/>
      <c r="F218" s="593"/>
      <c r="G218" s="593"/>
      <c r="H218" s="593"/>
      <c r="I218" s="593"/>
      <c r="J218" s="593"/>
      <c r="K218" s="594"/>
    </row>
    <row r="219" spans="1:13" x14ac:dyDescent="0.25">
      <c r="A219" s="262"/>
      <c r="B219" s="262"/>
      <c r="C219" s="580"/>
      <c r="D219" s="581"/>
      <c r="E219" s="581"/>
      <c r="F219" s="581"/>
      <c r="G219" s="582"/>
      <c r="H219" s="263"/>
      <c r="I219" s="264"/>
      <c r="J219" s="269"/>
      <c r="K219" s="270"/>
    </row>
    <row r="220" spans="1:13" x14ac:dyDescent="0.25">
      <c r="A220" s="44" t="s">
        <v>1845</v>
      </c>
      <c r="B220" s="45"/>
      <c r="C220" s="521" t="s">
        <v>1846</v>
      </c>
      <c r="D220" s="537"/>
      <c r="E220" s="537"/>
      <c r="F220" s="537"/>
      <c r="G220" s="538"/>
      <c r="H220" s="37"/>
      <c r="I220" s="61"/>
      <c r="J220" s="40"/>
      <c r="K220" s="8"/>
    </row>
    <row r="221" spans="1:13" x14ac:dyDescent="0.25">
      <c r="A221" s="46"/>
      <c r="B221" s="45"/>
      <c r="C221" s="632"/>
      <c r="D221" s="633"/>
      <c r="E221" s="633"/>
      <c r="F221" s="633"/>
      <c r="G221" s="634"/>
      <c r="H221" s="37"/>
      <c r="I221" s="61"/>
      <c r="J221" s="40"/>
      <c r="K221" s="8"/>
    </row>
    <row r="222" spans="1:13" ht="12.75" customHeight="1" x14ac:dyDescent="0.25">
      <c r="A222" s="59"/>
      <c r="B222" s="152" t="s">
        <v>78</v>
      </c>
      <c r="C222" s="520" t="s">
        <v>1847</v>
      </c>
      <c r="D222" s="527"/>
      <c r="E222" s="527"/>
      <c r="F222" s="527"/>
      <c r="G222" s="528"/>
      <c r="H222" s="103" t="s">
        <v>1797</v>
      </c>
      <c r="I222" s="62">
        <v>50</v>
      </c>
      <c r="J222" s="105"/>
      <c r="K222" s="74">
        <f t="shared" ref="K222" si="21">ROUNDUP(IF(H222&lt;&gt;"",I222*J222,""),2)</f>
        <v>0</v>
      </c>
    </row>
    <row r="223" spans="1:13" x14ac:dyDescent="0.25">
      <c r="A223" s="59"/>
      <c r="B223" s="152"/>
      <c r="C223" s="520"/>
      <c r="D223" s="527"/>
      <c r="E223" s="527"/>
      <c r="F223" s="527"/>
      <c r="G223" s="528"/>
      <c r="H223" s="103"/>
      <c r="I223" s="62"/>
      <c r="J223" s="63"/>
      <c r="K223" s="74"/>
    </row>
    <row r="224" spans="1:13" x14ac:dyDescent="0.25">
      <c r="A224" s="44" t="s">
        <v>1848</v>
      </c>
      <c r="B224" s="99"/>
      <c r="C224" s="583" t="s">
        <v>1849</v>
      </c>
      <c r="D224" s="584"/>
      <c r="E224" s="584"/>
      <c r="F224" s="584"/>
      <c r="G224" s="585"/>
      <c r="H224" s="60"/>
      <c r="I224" s="62"/>
      <c r="J224" s="63"/>
      <c r="K224" s="74"/>
    </row>
    <row r="225" spans="1:13" ht="12.75" customHeight="1" x14ac:dyDescent="0.25">
      <c r="A225" s="59"/>
      <c r="B225" s="99"/>
      <c r="C225" s="586"/>
      <c r="D225" s="587"/>
      <c r="E225" s="587"/>
      <c r="F225" s="587"/>
      <c r="G225" s="588"/>
      <c r="H225" s="60"/>
      <c r="I225" s="62"/>
      <c r="J225" s="63"/>
      <c r="K225" s="74"/>
    </row>
    <row r="226" spans="1:13" x14ac:dyDescent="0.25">
      <c r="A226" s="59"/>
      <c r="B226" s="99" t="s">
        <v>78</v>
      </c>
      <c r="C226" s="520" t="s">
        <v>1850</v>
      </c>
      <c r="D226" s="527"/>
      <c r="E226" s="527"/>
      <c r="F226" s="527"/>
      <c r="G226" s="528"/>
      <c r="H226" s="60" t="s">
        <v>1561</v>
      </c>
      <c r="I226" s="62">
        <v>46</v>
      </c>
      <c r="J226" s="105"/>
      <c r="K226" s="74">
        <f t="shared" ref="K226" si="22">ROUNDUP(IF(H226&lt;&gt;"",I226*J226,""),2)</f>
        <v>0</v>
      </c>
    </row>
    <row r="227" spans="1:13" x14ac:dyDescent="0.25">
      <c r="A227" s="59"/>
      <c r="B227" s="99"/>
      <c r="C227" s="520"/>
      <c r="D227" s="527"/>
      <c r="E227" s="527"/>
      <c r="F227" s="527"/>
      <c r="G227" s="528"/>
      <c r="H227" s="60"/>
      <c r="I227" s="62"/>
      <c r="J227" s="63"/>
      <c r="K227" s="74"/>
    </row>
    <row r="228" spans="1:13" ht="12.75" customHeight="1" x14ac:dyDescent="0.25">
      <c r="A228" s="59"/>
      <c r="B228" s="99" t="s">
        <v>81</v>
      </c>
      <c r="C228" s="520" t="s">
        <v>1851</v>
      </c>
      <c r="D228" s="527"/>
      <c r="E228" s="527"/>
      <c r="F228" s="527"/>
      <c r="G228" s="528"/>
      <c r="H228" s="60" t="s">
        <v>1561</v>
      </c>
      <c r="I228" s="62">
        <v>222</v>
      </c>
      <c r="J228" s="105"/>
      <c r="K228" s="74">
        <f t="shared" ref="K228" si="23">ROUNDUP(IF(H228&lt;&gt;"",I228*J228,""),2)</f>
        <v>0</v>
      </c>
    </row>
    <row r="229" spans="1:13" ht="13.2" customHeight="1" x14ac:dyDescent="0.25">
      <c r="A229" s="59"/>
      <c r="B229" s="59"/>
      <c r="C229" s="520"/>
      <c r="D229" s="527"/>
      <c r="E229" s="527"/>
      <c r="F229" s="527"/>
      <c r="G229" s="528"/>
      <c r="H229" s="60"/>
      <c r="I229" s="62"/>
      <c r="J229" s="63"/>
      <c r="K229" s="74"/>
    </row>
    <row r="230" spans="1:13" x14ac:dyDescent="0.25">
      <c r="A230" s="59"/>
      <c r="B230" s="59"/>
      <c r="C230" s="586"/>
      <c r="D230" s="587"/>
      <c r="E230" s="587"/>
      <c r="F230" s="587"/>
      <c r="G230" s="588"/>
      <c r="H230" s="60"/>
      <c r="I230" s="62"/>
      <c r="J230" s="63"/>
      <c r="K230" s="74"/>
    </row>
    <row r="231" spans="1:13" s="35" customFormat="1" x14ac:dyDescent="0.25">
      <c r="A231" s="522" t="s">
        <v>1852</v>
      </c>
      <c r="B231" s="522"/>
      <c r="C231" s="522" t="s">
        <v>117</v>
      </c>
      <c r="D231" s="522"/>
      <c r="E231" s="522"/>
      <c r="F231" s="522"/>
      <c r="G231" s="522"/>
      <c r="H231" s="116"/>
      <c r="I231" s="116"/>
      <c r="J231" s="116"/>
      <c r="K231" s="42">
        <f>SUM(K220:K230)</f>
        <v>0</v>
      </c>
      <c r="M231" s="2"/>
    </row>
    <row r="232" spans="1:13" x14ac:dyDescent="0.25">
      <c r="A232" s="589" t="s">
        <v>1853</v>
      </c>
      <c r="B232" s="590"/>
      <c r="C232" s="590"/>
      <c r="D232" s="590"/>
      <c r="E232" s="590"/>
      <c r="F232" s="590"/>
      <c r="G232" s="590"/>
      <c r="H232" s="590"/>
      <c r="I232" s="590"/>
      <c r="J232" s="590"/>
      <c r="K232" s="591"/>
    </row>
    <row r="233" spans="1:13" x14ac:dyDescent="0.25">
      <c r="A233" s="592"/>
      <c r="B233" s="593"/>
      <c r="C233" s="593"/>
      <c r="D233" s="593"/>
      <c r="E233" s="593"/>
      <c r="F233" s="593"/>
      <c r="G233" s="593"/>
      <c r="H233" s="593"/>
      <c r="I233" s="593"/>
      <c r="J233" s="593"/>
      <c r="K233" s="594"/>
    </row>
    <row r="234" spans="1:13" ht="12.75" customHeight="1" x14ac:dyDescent="0.25">
      <c r="A234" s="262"/>
      <c r="B234" s="262"/>
      <c r="C234" s="580"/>
      <c r="D234" s="581"/>
      <c r="E234" s="581"/>
      <c r="F234" s="581"/>
      <c r="G234" s="582"/>
      <c r="H234" s="263"/>
      <c r="I234" s="264"/>
      <c r="J234" s="269"/>
      <c r="K234" s="270"/>
    </row>
    <row r="235" spans="1:13" x14ac:dyDescent="0.25">
      <c r="A235" s="44" t="s">
        <v>1854</v>
      </c>
      <c r="B235" s="48"/>
      <c r="C235" s="583" t="s">
        <v>1855</v>
      </c>
      <c r="D235" s="584"/>
      <c r="E235" s="584"/>
      <c r="F235" s="584"/>
      <c r="G235" s="585"/>
      <c r="H235" s="60"/>
      <c r="I235" s="62"/>
      <c r="J235" s="63"/>
      <c r="K235" s="74"/>
    </row>
    <row r="236" spans="1:13" x14ac:dyDescent="0.25">
      <c r="A236" s="59"/>
      <c r="B236" s="99"/>
      <c r="C236" s="586"/>
      <c r="D236" s="587"/>
      <c r="E236" s="587"/>
      <c r="F236" s="587"/>
      <c r="G236" s="588"/>
      <c r="H236" s="60"/>
      <c r="I236" s="62"/>
      <c r="J236" s="63"/>
      <c r="K236" s="74"/>
    </row>
    <row r="237" spans="1:13" x14ac:dyDescent="0.25">
      <c r="A237" s="59"/>
      <c r="B237" s="45" t="s">
        <v>1856</v>
      </c>
      <c r="C237" s="520" t="s">
        <v>1857</v>
      </c>
      <c r="D237" s="527"/>
      <c r="E237" s="527"/>
      <c r="F237" s="527"/>
      <c r="G237" s="528"/>
      <c r="H237" s="103"/>
      <c r="I237" s="62"/>
      <c r="J237" s="63"/>
      <c r="K237" s="74"/>
    </row>
    <row r="238" spans="1:13" ht="12.75" customHeight="1" x14ac:dyDescent="0.25">
      <c r="A238" s="59"/>
      <c r="B238" s="99"/>
      <c r="C238" s="586"/>
      <c r="D238" s="587"/>
      <c r="E238" s="587"/>
      <c r="F238" s="587"/>
      <c r="G238" s="588"/>
      <c r="H238" s="60"/>
      <c r="I238" s="62"/>
      <c r="J238" s="63"/>
      <c r="K238" s="74"/>
    </row>
    <row r="239" spans="1:13" ht="26.4" customHeight="1" x14ac:dyDescent="0.25">
      <c r="A239" s="59"/>
      <c r="B239" s="99" t="s">
        <v>78</v>
      </c>
      <c r="C239" s="520" t="s">
        <v>1858</v>
      </c>
      <c r="D239" s="527"/>
      <c r="E239" s="527"/>
      <c r="F239" s="527"/>
      <c r="G239" s="528"/>
      <c r="H239" s="103" t="s">
        <v>1797</v>
      </c>
      <c r="I239" s="62">
        <v>50</v>
      </c>
      <c r="J239" s="105"/>
      <c r="K239" s="74">
        <f t="shared" ref="K239" si="24">ROUNDUP(IF(H239&lt;&gt;"",I239*J239,""),2)</f>
        <v>0</v>
      </c>
    </row>
    <row r="240" spans="1:13" x14ac:dyDescent="0.25">
      <c r="A240" s="59"/>
      <c r="B240" s="99"/>
      <c r="C240" s="586"/>
      <c r="D240" s="587"/>
      <c r="E240" s="587"/>
      <c r="F240" s="587"/>
      <c r="G240" s="588"/>
      <c r="H240" s="60"/>
      <c r="I240" s="62"/>
      <c r="J240" s="63"/>
      <c r="K240" s="74"/>
    </row>
    <row r="241" spans="1:13" x14ac:dyDescent="0.25">
      <c r="A241" s="58" t="s">
        <v>1859</v>
      </c>
      <c r="B241" s="99"/>
      <c r="C241" s="583" t="s">
        <v>1860</v>
      </c>
      <c r="D241" s="584"/>
      <c r="E241" s="584"/>
      <c r="F241" s="584"/>
      <c r="G241" s="585"/>
      <c r="H241" s="60"/>
      <c r="I241" s="62"/>
      <c r="J241" s="63"/>
      <c r="K241" s="74"/>
    </row>
    <row r="242" spans="1:13" x14ac:dyDescent="0.25">
      <c r="A242" s="59"/>
      <c r="B242" s="99"/>
      <c r="C242" s="586"/>
      <c r="D242" s="587"/>
      <c r="E242" s="587"/>
      <c r="F242" s="587"/>
      <c r="G242" s="588"/>
      <c r="H242" s="60"/>
      <c r="I242" s="62"/>
      <c r="J242" s="63"/>
      <c r="K242" s="74"/>
    </row>
    <row r="243" spans="1:13" x14ac:dyDescent="0.25">
      <c r="A243" s="59"/>
      <c r="B243" s="45" t="s">
        <v>1861</v>
      </c>
      <c r="C243" s="520" t="s">
        <v>1862</v>
      </c>
      <c r="D243" s="527"/>
      <c r="E243" s="527"/>
      <c r="F243" s="527"/>
      <c r="G243" s="528"/>
      <c r="H243" s="60"/>
      <c r="I243" s="62"/>
      <c r="J243" s="63"/>
      <c r="K243" s="74"/>
    </row>
    <row r="244" spans="1:13" s="47" customFormat="1" x14ac:dyDescent="0.25">
      <c r="A244" s="266"/>
      <c r="B244" s="102"/>
      <c r="C244" s="545"/>
      <c r="D244" s="595"/>
      <c r="E244" s="595"/>
      <c r="F244" s="595"/>
      <c r="G244" s="596"/>
      <c r="H244" s="77"/>
      <c r="I244" s="78"/>
      <c r="J244" s="75"/>
      <c r="K244" s="76"/>
    </row>
    <row r="245" spans="1:13" ht="26.4" customHeight="1" x14ac:dyDescent="0.25">
      <c r="A245" s="59"/>
      <c r="B245" s="99" t="s">
        <v>1863</v>
      </c>
      <c r="C245" s="520" t="s">
        <v>1864</v>
      </c>
      <c r="D245" s="527"/>
      <c r="E245" s="527"/>
      <c r="F245" s="527"/>
      <c r="G245" s="528"/>
      <c r="H245" s="60" t="s">
        <v>1720</v>
      </c>
      <c r="I245" s="62">
        <v>15</v>
      </c>
      <c r="J245" s="105"/>
      <c r="K245" s="74">
        <f t="shared" ref="K245" si="25">ROUNDUP(IF(H245&lt;&gt;"",I245*J245,""),2)</f>
        <v>0</v>
      </c>
    </row>
    <row r="246" spans="1:13" x14ac:dyDescent="0.25">
      <c r="A246" s="59"/>
      <c r="B246" s="99"/>
      <c r="C246" s="520"/>
      <c r="D246" s="527"/>
      <c r="E246" s="527"/>
      <c r="F246" s="527"/>
      <c r="G246" s="528"/>
      <c r="H246" s="60"/>
      <c r="I246" s="62"/>
      <c r="J246" s="63"/>
      <c r="K246" s="74"/>
    </row>
    <row r="247" spans="1:13" ht="26.4" customHeight="1" x14ac:dyDescent="0.25">
      <c r="A247" s="59"/>
      <c r="B247" s="99" t="s">
        <v>415</v>
      </c>
      <c r="C247" s="520" t="s">
        <v>1865</v>
      </c>
      <c r="D247" s="527"/>
      <c r="E247" s="527"/>
      <c r="F247" s="527"/>
      <c r="G247" s="528"/>
      <c r="H247" s="60" t="s">
        <v>1720</v>
      </c>
      <c r="I247" s="62">
        <v>65</v>
      </c>
      <c r="J247" s="105"/>
      <c r="K247" s="74">
        <f t="shared" ref="K247" si="26">ROUNDUP(IF(H247&lt;&gt;"",I247*J247,""),2)</f>
        <v>0</v>
      </c>
    </row>
    <row r="248" spans="1:13" x14ac:dyDescent="0.25">
      <c r="A248" s="59"/>
      <c r="B248" s="80"/>
      <c r="C248" s="520"/>
      <c r="D248" s="527"/>
      <c r="E248" s="527"/>
      <c r="F248" s="527"/>
      <c r="G248" s="528"/>
      <c r="H248" s="60"/>
      <c r="I248" s="88"/>
      <c r="J248" s="63"/>
      <c r="K248" s="74"/>
    </row>
    <row r="249" spans="1:13" x14ac:dyDescent="0.25">
      <c r="A249" s="262"/>
      <c r="B249" s="262"/>
      <c r="C249" s="638"/>
      <c r="D249" s="639"/>
      <c r="E249" s="639"/>
      <c r="F249" s="639"/>
      <c r="G249" s="640"/>
      <c r="H249" s="272"/>
      <c r="I249" s="273"/>
      <c r="J249" s="274"/>
      <c r="K249" s="275"/>
    </row>
    <row r="250" spans="1:13" s="35" customFormat="1" x14ac:dyDescent="0.25">
      <c r="A250" s="522" t="s">
        <v>1866</v>
      </c>
      <c r="B250" s="522"/>
      <c r="C250" s="522" t="s">
        <v>117</v>
      </c>
      <c r="D250" s="522"/>
      <c r="E250" s="522"/>
      <c r="F250" s="522"/>
      <c r="G250" s="522"/>
      <c r="H250" s="116"/>
      <c r="I250" s="116"/>
      <c r="J250" s="116"/>
      <c r="K250" s="42">
        <f>SUM(K235:K249)</f>
        <v>0</v>
      </c>
      <c r="M250" s="2"/>
    </row>
    <row r="251" spans="1:13" x14ac:dyDescent="0.25">
      <c r="A251" s="589" t="s">
        <v>1867</v>
      </c>
      <c r="B251" s="590"/>
      <c r="C251" s="590"/>
      <c r="D251" s="590"/>
      <c r="E251" s="590"/>
      <c r="F251" s="590"/>
      <c r="G251" s="590"/>
      <c r="H251" s="590"/>
      <c r="I251" s="590"/>
      <c r="J251" s="590"/>
      <c r="K251" s="591"/>
    </row>
    <row r="252" spans="1:13" x14ac:dyDescent="0.25">
      <c r="A252" s="592"/>
      <c r="B252" s="593"/>
      <c r="C252" s="593"/>
      <c r="D252" s="593"/>
      <c r="E252" s="593"/>
      <c r="F252" s="593"/>
      <c r="G252" s="593"/>
      <c r="H252" s="593"/>
      <c r="I252" s="593"/>
      <c r="J252" s="593"/>
      <c r="K252" s="594"/>
    </row>
    <row r="253" spans="1:13" ht="12.75" customHeight="1" x14ac:dyDescent="0.25">
      <c r="A253" s="262"/>
      <c r="B253" s="262"/>
      <c r="C253" s="580"/>
      <c r="D253" s="581"/>
      <c r="E253" s="581"/>
      <c r="F253" s="581"/>
      <c r="G253" s="582"/>
      <c r="H253" s="263"/>
      <c r="I253" s="264"/>
      <c r="J253" s="269"/>
      <c r="K253" s="270"/>
    </row>
    <row r="254" spans="1:13" x14ac:dyDescent="0.25">
      <c r="A254" s="44" t="s">
        <v>1868</v>
      </c>
      <c r="B254" s="45"/>
      <c r="C254" s="521" t="s">
        <v>1869</v>
      </c>
      <c r="D254" s="537"/>
      <c r="E254" s="537"/>
      <c r="F254" s="537"/>
      <c r="G254" s="538"/>
      <c r="H254" s="37"/>
      <c r="I254" s="61"/>
      <c r="J254" s="40"/>
      <c r="K254" s="8"/>
    </row>
    <row r="255" spans="1:13" x14ac:dyDescent="0.25">
      <c r="A255" s="46"/>
      <c r="B255" s="45"/>
      <c r="C255" s="632"/>
      <c r="D255" s="633"/>
      <c r="E255" s="633"/>
      <c r="F255" s="633"/>
      <c r="G255" s="634"/>
      <c r="H255" s="37"/>
      <c r="I255" s="61"/>
      <c r="J255" s="40"/>
      <c r="K255" s="8"/>
    </row>
    <row r="256" spans="1:13" ht="12.75" customHeight="1" x14ac:dyDescent="0.25">
      <c r="A256" s="59"/>
      <c r="B256" s="45" t="s">
        <v>1870</v>
      </c>
      <c r="C256" s="632" t="s">
        <v>1871</v>
      </c>
      <c r="D256" s="633"/>
      <c r="E256" s="633"/>
      <c r="F256" s="633"/>
      <c r="G256" s="634"/>
      <c r="H256" s="60" t="s">
        <v>1720</v>
      </c>
      <c r="I256" s="62">
        <v>44</v>
      </c>
      <c r="J256" s="105"/>
      <c r="K256" s="74">
        <f t="shared" ref="K256" si="27">ROUNDUP(IF(H256&lt;&gt;"",I256*J256,""),2)</f>
        <v>0</v>
      </c>
    </row>
    <row r="257" spans="1:14" ht="12.75" customHeight="1" x14ac:dyDescent="0.25">
      <c r="A257" s="59"/>
      <c r="B257" s="45"/>
      <c r="C257" s="632"/>
      <c r="D257" s="633"/>
      <c r="E257" s="633"/>
      <c r="F257" s="633"/>
      <c r="G257" s="634"/>
      <c r="H257" s="77"/>
      <c r="I257" s="78"/>
      <c r="J257" s="75"/>
      <c r="K257" s="76"/>
    </row>
    <row r="258" spans="1:14" x14ac:dyDescent="0.25">
      <c r="A258" s="59"/>
      <c r="B258" s="45" t="s">
        <v>1872</v>
      </c>
      <c r="C258" s="632" t="s">
        <v>1873</v>
      </c>
      <c r="D258" s="633"/>
      <c r="E258" s="633"/>
      <c r="F258" s="633"/>
      <c r="G258" s="634"/>
      <c r="H258" s="60" t="s">
        <v>1720</v>
      </c>
      <c r="I258" s="62">
        <v>22</v>
      </c>
      <c r="J258" s="105"/>
      <c r="K258" s="74">
        <f t="shared" ref="K258" si="28">ROUNDUP(IF(H258&lt;&gt;"",I258*J258,""),2)</f>
        <v>0</v>
      </c>
    </row>
    <row r="259" spans="1:14" x14ac:dyDescent="0.25">
      <c r="A259" s="59"/>
      <c r="B259" s="99"/>
      <c r="C259" s="586"/>
      <c r="D259" s="587"/>
      <c r="E259" s="587"/>
      <c r="F259" s="587"/>
      <c r="G259" s="588"/>
      <c r="H259" s="60"/>
      <c r="I259" s="62"/>
      <c r="J259" s="63"/>
      <c r="K259" s="74"/>
    </row>
    <row r="260" spans="1:14" ht="12.75" customHeight="1" x14ac:dyDescent="0.25">
      <c r="A260" s="58" t="s">
        <v>1874</v>
      </c>
      <c r="B260" s="48"/>
      <c r="C260" s="583" t="s">
        <v>1875</v>
      </c>
      <c r="D260" s="584"/>
      <c r="E260" s="584"/>
      <c r="F260" s="584"/>
      <c r="G260" s="585"/>
      <c r="H260" s="60"/>
      <c r="I260" s="62"/>
      <c r="J260" s="63"/>
      <c r="K260" s="74"/>
      <c r="M260" s="180"/>
    </row>
    <row r="261" spans="1:14" ht="12.75" customHeight="1" x14ac:dyDescent="0.25">
      <c r="A261" s="59"/>
      <c r="B261" s="45"/>
      <c r="C261" s="632"/>
      <c r="D261" s="633"/>
      <c r="E261" s="633"/>
      <c r="F261" s="633"/>
      <c r="G261" s="634"/>
      <c r="H261" s="60"/>
      <c r="I261" s="62"/>
      <c r="J261" s="63"/>
      <c r="K261" s="74"/>
    </row>
    <row r="262" spans="1:14" ht="12.75" customHeight="1" x14ac:dyDescent="0.25">
      <c r="A262" s="59"/>
      <c r="B262" s="45" t="s">
        <v>78</v>
      </c>
      <c r="C262" s="632" t="s">
        <v>1876</v>
      </c>
      <c r="D262" s="633"/>
      <c r="E262" s="633"/>
      <c r="F262" s="633"/>
      <c r="G262" s="634"/>
      <c r="H262" s="60" t="s">
        <v>1877</v>
      </c>
      <c r="I262" s="62">
        <v>2</v>
      </c>
      <c r="J262" s="105"/>
      <c r="K262" s="74">
        <f t="shared" ref="K262" si="29">ROUNDUP(IF(H262&lt;&gt;"",I262*J262,""),2)</f>
        <v>0</v>
      </c>
    </row>
    <row r="263" spans="1:14" x14ac:dyDescent="0.25">
      <c r="A263" s="59"/>
      <c r="B263" s="45"/>
      <c r="C263" s="632"/>
      <c r="D263" s="633"/>
      <c r="E263" s="633"/>
      <c r="F263" s="633"/>
      <c r="G263" s="634"/>
      <c r="H263" s="60"/>
      <c r="I263" s="62"/>
      <c r="J263" s="63"/>
      <c r="K263" s="74"/>
      <c r="N263" s="104"/>
    </row>
    <row r="264" spans="1:14" ht="12.75" customHeight="1" x14ac:dyDescent="0.25">
      <c r="A264" s="59"/>
      <c r="B264" s="45" t="s">
        <v>81</v>
      </c>
      <c r="C264" s="632" t="s">
        <v>1878</v>
      </c>
      <c r="D264" s="633"/>
      <c r="E264" s="633"/>
      <c r="F264" s="633"/>
      <c r="G264" s="634"/>
      <c r="H264" s="60" t="s">
        <v>1877</v>
      </c>
      <c r="I264" s="62">
        <v>2</v>
      </c>
      <c r="J264" s="105"/>
      <c r="K264" s="74">
        <f t="shared" ref="K264" si="30">ROUNDUP(IF(H264&lt;&gt;"",I264*J264,""),2)</f>
        <v>0</v>
      </c>
    </row>
    <row r="265" spans="1:14" x14ac:dyDescent="0.25">
      <c r="A265" s="59"/>
      <c r="B265" s="45"/>
      <c r="C265" s="632"/>
      <c r="D265" s="633"/>
      <c r="E265" s="633"/>
      <c r="F265" s="633"/>
      <c r="G265" s="634"/>
      <c r="H265" s="60"/>
      <c r="I265" s="62"/>
      <c r="J265" s="63"/>
      <c r="K265" s="74"/>
    </row>
    <row r="266" spans="1:14" ht="12.75" customHeight="1" x14ac:dyDescent="0.25">
      <c r="A266" s="59"/>
      <c r="B266" s="45" t="s">
        <v>83</v>
      </c>
      <c r="C266" s="632" t="s">
        <v>1879</v>
      </c>
      <c r="D266" s="633"/>
      <c r="E266" s="633"/>
      <c r="F266" s="633"/>
      <c r="G266" s="634"/>
      <c r="H266" s="60" t="s">
        <v>1877</v>
      </c>
      <c r="I266" s="62">
        <v>2</v>
      </c>
      <c r="J266" s="105"/>
      <c r="K266" s="74">
        <f>I266*J266</f>
        <v>0</v>
      </c>
    </row>
    <row r="267" spans="1:14" x14ac:dyDescent="0.25">
      <c r="A267" s="59"/>
      <c r="B267" s="45"/>
      <c r="C267" s="632"/>
      <c r="D267" s="633"/>
      <c r="E267" s="633"/>
      <c r="F267" s="633"/>
      <c r="G267" s="634"/>
      <c r="H267" s="60"/>
      <c r="I267" s="276"/>
      <c r="J267" s="63"/>
      <c r="K267" s="74"/>
    </row>
    <row r="268" spans="1:14" x14ac:dyDescent="0.25">
      <c r="A268" s="277" t="s">
        <v>1880</v>
      </c>
      <c r="B268" s="45"/>
      <c r="C268" s="148" t="s">
        <v>1881</v>
      </c>
      <c r="D268" s="149"/>
      <c r="E268" s="150"/>
      <c r="F268" s="150"/>
      <c r="G268" s="151"/>
      <c r="H268" s="60" t="s">
        <v>1720</v>
      </c>
      <c r="I268" s="62">
        <v>44</v>
      </c>
      <c r="J268" s="105"/>
      <c r="K268" s="74">
        <f t="shared" ref="K268" si="31">ROUNDUP(IF(H268&lt;&gt;"",I268*J268,""),2)</f>
        <v>0</v>
      </c>
    </row>
    <row r="269" spans="1:14" x14ac:dyDescent="0.25">
      <c r="A269" s="59"/>
      <c r="B269" s="45"/>
      <c r="C269" s="632"/>
      <c r="D269" s="633"/>
      <c r="E269" s="633"/>
      <c r="F269" s="633"/>
      <c r="G269" s="634"/>
      <c r="H269" s="60"/>
      <c r="I269" s="62"/>
      <c r="J269" s="63"/>
      <c r="K269" s="74"/>
    </row>
    <row r="270" spans="1:14" x14ac:dyDescent="0.25">
      <c r="A270" s="58" t="s">
        <v>1882</v>
      </c>
      <c r="B270" s="99"/>
      <c r="C270" s="583" t="s">
        <v>1883</v>
      </c>
      <c r="D270" s="584"/>
      <c r="E270" s="584"/>
      <c r="F270" s="584"/>
      <c r="G270" s="585"/>
      <c r="H270" s="60"/>
      <c r="I270" s="62"/>
      <c r="J270" s="63"/>
      <c r="K270" s="74"/>
    </row>
    <row r="271" spans="1:14" ht="12.75" customHeight="1" x14ac:dyDescent="0.25">
      <c r="A271" s="59"/>
      <c r="B271" s="99"/>
      <c r="C271" s="632"/>
      <c r="D271" s="633"/>
      <c r="E271" s="633"/>
      <c r="F271" s="633"/>
      <c r="G271" s="634"/>
      <c r="H271" s="60"/>
      <c r="I271" s="62"/>
      <c r="J271" s="63"/>
      <c r="K271" s="74"/>
    </row>
    <row r="272" spans="1:14" ht="13.2" customHeight="1" x14ac:dyDescent="0.25">
      <c r="A272" s="59"/>
      <c r="B272" s="99" t="s">
        <v>1884</v>
      </c>
      <c r="C272" s="632" t="s">
        <v>1885</v>
      </c>
      <c r="D272" s="633"/>
      <c r="E272" s="633"/>
      <c r="F272" s="633"/>
      <c r="G272" s="634"/>
      <c r="H272" s="60" t="s">
        <v>1877</v>
      </c>
      <c r="I272" s="62">
        <v>2</v>
      </c>
      <c r="J272" s="105"/>
      <c r="K272" s="74">
        <f t="shared" ref="K272" si="32">ROUNDUP(IF(H272&lt;&gt;"",I272*J272,""),2)</f>
        <v>0</v>
      </c>
      <c r="L272" s="35"/>
      <c r="M272" s="180"/>
    </row>
    <row r="273" spans="1:13" x14ac:dyDescent="0.25">
      <c r="A273" s="59"/>
      <c r="B273" s="99"/>
      <c r="C273" s="632"/>
      <c r="D273" s="633"/>
      <c r="E273" s="633"/>
      <c r="F273" s="633"/>
      <c r="G273" s="634"/>
      <c r="H273" s="60"/>
      <c r="I273" s="62"/>
      <c r="J273" s="63"/>
      <c r="K273" s="74"/>
    </row>
    <row r="274" spans="1:13" x14ac:dyDescent="0.25">
      <c r="A274" s="58" t="s">
        <v>1886</v>
      </c>
      <c r="B274" s="99"/>
      <c r="C274" s="583" t="s">
        <v>1887</v>
      </c>
      <c r="D274" s="584"/>
      <c r="E274" s="584"/>
      <c r="F274" s="584"/>
      <c r="G274" s="585"/>
      <c r="H274" s="60"/>
      <c r="I274" s="62"/>
      <c r="J274" s="63"/>
      <c r="K274" s="74"/>
    </row>
    <row r="275" spans="1:13" x14ac:dyDescent="0.25">
      <c r="A275" s="59"/>
      <c r="B275" s="99"/>
      <c r="C275" s="586"/>
      <c r="D275" s="587"/>
      <c r="E275" s="587"/>
      <c r="F275" s="587"/>
      <c r="G275" s="588"/>
      <c r="H275" s="60"/>
      <c r="I275" s="62"/>
      <c r="J275" s="63"/>
      <c r="K275" s="74"/>
    </row>
    <row r="276" spans="1:13" x14ac:dyDescent="0.25">
      <c r="A276" s="59"/>
      <c r="B276" s="99" t="s">
        <v>1888</v>
      </c>
      <c r="C276" s="632" t="s">
        <v>1889</v>
      </c>
      <c r="D276" s="633"/>
      <c r="E276" s="633"/>
      <c r="F276" s="633"/>
      <c r="G276" s="634"/>
      <c r="H276" s="60"/>
      <c r="I276" s="62"/>
      <c r="J276" s="63"/>
      <c r="K276" s="74"/>
      <c r="L276" s="180"/>
    </row>
    <row r="277" spans="1:13" x14ac:dyDescent="0.25">
      <c r="A277" s="59"/>
      <c r="B277" s="99"/>
      <c r="C277" s="632"/>
      <c r="D277" s="633"/>
      <c r="E277" s="633"/>
      <c r="F277" s="633"/>
      <c r="G277" s="634"/>
      <c r="H277" s="60"/>
      <c r="I277" s="62"/>
      <c r="J277" s="63"/>
      <c r="K277" s="74"/>
      <c r="L277" s="180"/>
    </row>
    <row r="278" spans="1:13" x14ac:dyDescent="0.25">
      <c r="A278" s="59"/>
      <c r="B278" s="99" t="s">
        <v>1863</v>
      </c>
      <c r="C278" s="632" t="s">
        <v>1890</v>
      </c>
      <c r="D278" s="633"/>
      <c r="E278" s="633"/>
      <c r="F278" s="633"/>
      <c r="G278" s="634"/>
      <c r="H278" s="60" t="s">
        <v>1877</v>
      </c>
      <c r="I278" s="62">
        <v>84</v>
      </c>
      <c r="J278" s="105"/>
      <c r="K278" s="74">
        <f t="shared" ref="K278" si="33">ROUNDUP(IF(H278&lt;&gt;"",I278*J278,""),2)</f>
        <v>0</v>
      </c>
      <c r="L278" s="180"/>
    </row>
    <row r="279" spans="1:13" x14ac:dyDescent="0.25">
      <c r="A279" s="59"/>
      <c r="B279" s="99"/>
      <c r="C279" s="632"/>
      <c r="D279" s="633"/>
      <c r="E279" s="633"/>
      <c r="F279" s="633"/>
      <c r="G279" s="634"/>
      <c r="H279" s="60"/>
      <c r="I279" s="62"/>
      <c r="J279" s="63"/>
      <c r="K279" s="74"/>
      <c r="L279" s="180"/>
    </row>
    <row r="280" spans="1:13" x14ac:dyDescent="0.25">
      <c r="A280" s="59"/>
      <c r="B280" s="99" t="s">
        <v>415</v>
      </c>
      <c r="C280" s="632" t="s">
        <v>1891</v>
      </c>
      <c r="D280" s="633"/>
      <c r="E280" s="633"/>
      <c r="F280" s="633"/>
      <c r="G280" s="634"/>
      <c r="H280" s="60" t="s">
        <v>1877</v>
      </c>
      <c r="I280" s="62">
        <v>60</v>
      </c>
      <c r="J280" s="105"/>
      <c r="K280" s="74">
        <f t="shared" ref="K280" si="34">ROUNDUP(IF(H280&lt;&gt;"",I280*J280,""),2)</f>
        <v>0</v>
      </c>
    </row>
    <row r="281" spans="1:13" x14ac:dyDescent="0.25">
      <c r="A281" s="59"/>
      <c r="B281" s="99"/>
      <c r="C281" s="632"/>
      <c r="D281" s="633"/>
      <c r="E281" s="633"/>
      <c r="F281" s="633"/>
      <c r="G281" s="634"/>
      <c r="H281" s="60"/>
      <c r="I281" s="62"/>
      <c r="J281" s="63"/>
      <c r="K281" s="74"/>
    </row>
    <row r="282" spans="1:13" ht="13.2" customHeight="1" x14ac:dyDescent="0.25">
      <c r="A282" s="58" t="s">
        <v>1892</v>
      </c>
      <c r="B282" s="99"/>
      <c r="C282" s="583" t="s">
        <v>1893</v>
      </c>
      <c r="D282" s="584"/>
      <c r="E282" s="584"/>
      <c r="F282" s="584"/>
      <c r="G282" s="585"/>
      <c r="H282" s="60"/>
      <c r="I282" s="62"/>
      <c r="J282" s="63"/>
      <c r="K282" s="74"/>
      <c r="L282" s="180"/>
    </row>
    <row r="283" spans="1:13" ht="13.2" customHeight="1" x14ac:dyDescent="0.25">
      <c r="A283" s="59"/>
      <c r="B283" s="99"/>
      <c r="C283" s="632"/>
      <c r="D283" s="633"/>
      <c r="E283" s="633"/>
      <c r="F283" s="633"/>
      <c r="G283" s="634"/>
      <c r="H283" s="60"/>
      <c r="I283" s="62"/>
      <c r="J283" s="63"/>
      <c r="K283" s="74"/>
    </row>
    <row r="284" spans="1:13" ht="13.2" customHeight="1" x14ac:dyDescent="0.25">
      <c r="A284" s="59"/>
      <c r="B284" s="99" t="s">
        <v>78</v>
      </c>
      <c r="C284" s="632" t="s">
        <v>1894</v>
      </c>
      <c r="D284" s="633"/>
      <c r="E284" s="633"/>
      <c r="F284" s="633"/>
      <c r="G284" s="634"/>
      <c r="H284" s="60" t="s">
        <v>1797</v>
      </c>
      <c r="I284" s="62">
        <v>270</v>
      </c>
      <c r="J284" s="105"/>
      <c r="K284" s="74">
        <f t="shared" ref="K284" si="35">ROUNDUP(IF(H284&lt;&gt;"",I284*J284,""),2)</f>
        <v>0</v>
      </c>
      <c r="L284" s="180"/>
    </row>
    <row r="285" spans="1:13" ht="13.2" customHeight="1" x14ac:dyDescent="0.25">
      <c r="A285" s="59"/>
      <c r="B285" s="59"/>
      <c r="C285" s="632"/>
      <c r="D285" s="633"/>
      <c r="E285" s="633"/>
      <c r="F285" s="633"/>
      <c r="G285" s="634"/>
      <c r="H285" s="60"/>
      <c r="I285" s="62"/>
      <c r="J285" s="63"/>
      <c r="K285" s="74"/>
    </row>
    <row r="286" spans="1:13" ht="13.2" customHeight="1" x14ac:dyDescent="0.25">
      <c r="A286" s="59"/>
      <c r="B286" s="59"/>
      <c r="C286" s="586"/>
      <c r="D286" s="587"/>
      <c r="E286" s="587"/>
      <c r="F286" s="587"/>
      <c r="G286" s="588"/>
      <c r="H286" s="60"/>
      <c r="I286" s="62"/>
      <c r="J286" s="63"/>
      <c r="K286" s="74"/>
    </row>
    <row r="287" spans="1:13" s="35" customFormat="1" x14ac:dyDescent="0.25">
      <c r="A287" s="522" t="s">
        <v>1895</v>
      </c>
      <c r="B287" s="522"/>
      <c r="C287" s="522" t="s">
        <v>117</v>
      </c>
      <c r="D287" s="522"/>
      <c r="E287" s="522"/>
      <c r="F287" s="522"/>
      <c r="G287" s="522"/>
      <c r="H287" s="116"/>
      <c r="I287" s="116"/>
      <c r="J287" s="116"/>
      <c r="K287" s="42">
        <f>SUM(K254:K286)</f>
        <v>0</v>
      </c>
      <c r="M287" s="2"/>
    </row>
    <row r="288" spans="1:13" ht="13.2" customHeight="1" x14ac:dyDescent="0.25">
      <c r="A288" s="589" t="s">
        <v>1896</v>
      </c>
      <c r="B288" s="590"/>
      <c r="C288" s="590"/>
      <c r="D288" s="590"/>
      <c r="E288" s="590"/>
      <c r="F288" s="590"/>
      <c r="G288" s="590"/>
      <c r="H288" s="590"/>
      <c r="I288" s="590"/>
      <c r="J288" s="590"/>
      <c r="K288" s="591"/>
    </row>
    <row r="289" spans="1:13" ht="13.2" customHeight="1" x14ac:dyDescent="0.25">
      <c r="A289" s="592"/>
      <c r="B289" s="593"/>
      <c r="C289" s="593"/>
      <c r="D289" s="593"/>
      <c r="E289" s="593"/>
      <c r="F289" s="593"/>
      <c r="G289" s="593"/>
      <c r="H289" s="593"/>
      <c r="I289" s="593"/>
      <c r="J289" s="593"/>
      <c r="K289" s="594"/>
      <c r="L289" s="180"/>
    </row>
    <row r="290" spans="1:13" ht="13.2" customHeight="1" x14ac:dyDescent="0.25">
      <c r="A290" s="262"/>
      <c r="B290" s="262"/>
      <c r="C290" s="641"/>
      <c r="D290" s="642"/>
      <c r="E290" s="642"/>
      <c r="F290" s="642"/>
      <c r="G290" s="643"/>
      <c r="H290" s="263"/>
      <c r="I290" s="264"/>
      <c r="J290" s="269"/>
      <c r="K290" s="270"/>
    </row>
    <row r="291" spans="1:13" ht="13.2" customHeight="1" x14ac:dyDescent="0.25">
      <c r="A291" s="58" t="s">
        <v>1897</v>
      </c>
      <c r="B291" s="45"/>
      <c r="C291" s="521" t="s">
        <v>1898</v>
      </c>
      <c r="D291" s="537"/>
      <c r="E291" s="537"/>
      <c r="F291" s="537"/>
      <c r="G291" s="538"/>
      <c r="H291" s="37"/>
      <c r="I291" s="61"/>
      <c r="J291" s="40"/>
      <c r="K291" s="8"/>
    </row>
    <row r="292" spans="1:13" x14ac:dyDescent="0.25">
      <c r="A292" s="46"/>
      <c r="B292" s="45"/>
      <c r="C292" s="520"/>
      <c r="D292" s="527"/>
      <c r="E292" s="527"/>
      <c r="F292" s="527"/>
      <c r="G292" s="528"/>
      <c r="H292" s="37"/>
      <c r="I292" s="61"/>
      <c r="J292" s="40"/>
      <c r="K292" s="8"/>
    </row>
    <row r="293" spans="1:13" x14ac:dyDescent="0.25">
      <c r="A293" s="59"/>
      <c r="B293" s="45" t="s">
        <v>1899</v>
      </c>
      <c r="C293" s="520" t="s">
        <v>1900</v>
      </c>
      <c r="D293" s="527"/>
      <c r="E293" s="527"/>
      <c r="F293" s="527"/>
      <c r="G293" s="528"/>
      <c r="H293" s="60"/>
      <c r="I293" s="62"/>
      <c r="J293" s="63"/>
      <c r="K293" s="74"/>
    </row>
    <row r="294" spans="1:13" x14ac:dyDescent="0.25">
      <c r="A294" s="59"/>
      <c r="B294" s="102"/>
      <c r="C294" s="545"/>
      <c r="D294" s="595"/>
      <c r="E294" s="595"/>
      <c r="F294" s="595"/>
      <c r="G294" s="596"/>
      <c r="H294" s="77"/>
      <c r="I294" s="78"/>
      <c r="J294" s="75"/>
      <c r="K294" s="76"/>
    </row>
    <row r="295" spans="1:13" ht="13.8" x14ac:dyDescent="0.25">
      <c r="A295" s="59"/>
      <c r="B295" s="99" t="s">
        <v>78</v>
      </c>
      <c r="C295" s="520" t="s">
        <v>1842</v>
      </c>
      <c r="D295" s="527"/>
      <c r="E295" s="527"/>
      <c r="F295" s="527"/>
      <c r="G295" s="528"/>
      <c r="H295" s="60" t="s">
        <v>1756</v>
      </c>
      <c r="I295" s="62">
        <v>880</v>
      </c>
      <c r="J295" s="105"/>
      <c r="K295" s="74">
        <f t="shared" ref="K295" si="36">ROUNDUP(IF(H295&lt;&gt;"",I295*J295,""),2)</f>
        <v>0</v>
      </c>
    </row>
    <row r="296" spans="1:13" ht="26.4" customHeight="1" x14ac:dyDescent="0.25">
      <c r="A296" s="59"/>
      <c r="B296" s="59"/>
      <c r="C296" s="520"/>
      <c r="D296" s="527"/>
      <c r="E296" s="527"/>
      <c r="F296" s="527"/>
      <c r="G296" s="528"/>
      <c r="H296" s="60"/>
      <c r="I296" s="62"/>
      <c r="J296" s="63"/>
      <c r="K296" s="74"/>
    </row>
    <row r="297" spans="1:13" x14ac:dyDescent="0.25">
      <c r="A297" s="59"/>
      <c r="B297" s="59"/>
      <c r="C297" s="545"/>
      <c r="D297" s="595"/>
      <c r="E297" s="595"/>
      <c r="F297" s="595"/>
      <c r="G297" s="596"/>
      <c r="H297" s="60"/>
      <c r="I297" s="62"/>
      <c r="J297" s="63"/>
      <c r="K297" s="74"/>
    </row>
    <row r="298" spans="1:13" s="35" customFormat="1" x14ac:dyDescent="0.25">
      <c r="A298" s="522" t="s">
        <v>1901</v>
      </c>
      <c r="B298" s="522"/>
      <c r="C298" s="522" t="s">
        <v>117</v>
      </c>
      <c r="D298" s="522"/>
      <c r="E298" s="522"/>
      <c r="F298" s="522"/>
      <c r="G298" s="522"/>
      <c r="H298" s="116"/>
      <c r="I298" s="116"/>
      <c r="J298" s="116"/>
      <c r="K298" s="42">
        <f>SUM(K291:K297)</f>
        <v>0</v>
      </c>
      <c r="M298" s="2"/>
    </row>
    <row r="299" spans="1:13" x14ac:dyDescent="0.25">
      <c r="A299" s="589" t="s">
        <v>1683</v>
      </c>
      <c r="B299" s="590"/>
      <c r="C299" s="590"/>
      <c r="D299" s="590"/>
      <c r="E299" s="590"/>
      <c r="F299" s="590"/>
      <c r="G299" s="590"/>
      <c r="H299" s="590"/>
      <c r="I299" s="590"/>
      <c r="J299" s="590"/>
      <c r="K299" s="591"/>
    </row>
    <row r="300" spans="1:13" x14ac:dyDescent="0.25">
      <c r="A300" s="592"/>
      <c r="B300" s="593"/>
      <c r="C300" s="593"/>
      <c r="D300" s="593"/>
      <c r="E300" s="593"/>
      <c r="F300" s="593"/>
      <c r="G300" s="593"/>
      <c r="H300" s="593"/>
      <c r="I300" s="593"/>
      <c r="J300" s="593"/>
      <c r="K300" s="594"/>
    </row>
    <row r="301" spans="1:13" x14ac:dyDescent="0.25">
      <c r="A301" s="262"/>
      <c r="B301" s="262"/>
      <c r="C301" s="641"/>
      <c r="D301" s="642"/>
      <c r="E301" s="642"/>
      <c r="F301" s="642"/>
      <c r="G301" s="643"/>
      <c r="H301" s="263"/>
      <c r="I301" s="264"/>
      <c r="J301" s="269"/>
      <c r="K301" s="270"/>
    </row>
    <row r="302" spans="1:13" ht="26.4" customHeight="1" x14ac:dyDescent="0.25">
      <c r="A302" s="44" t="s">
        <v>1902</v>
      </c>
      <c r="B302" s="48"/>
      <c r="C302" s="521" t="s">
        <v>1903</v>
      </c>
      <c r="D302" s="521"/>
      <c r="E302" s="521"/>
      <c r="F302" s="521"/>
      <c r="G302" s="521"/>
      <c r="H302" s="37"/>
      <c r="I302" s="39"/>
      <c r="J302" s="40"/>
      <c r="K302" s="8"/>
    </row>
    <row r="303" spans="1:13" x14ac:dyDescent="0.25">
      <c r="A303" s="46"/>
      <c r="B303" s="45" t="s">
        <v>1904</v>
      </c>
      <c r="C303" s="520" t="s">
        <v>1905</v>
      </c>
      <c r="D303" s="520"/>
      <c r="E303" s="520"/>
      <c r="F303" s="520"/>
      <c r="G303" s="520"/>
      <c r="H303" s="37"/>
      <c r="I303" s="39"/>
      <c r="J303" s="40"/>
      <c r="K303" s="8"/>
    </row>
    <row r="304" spans="1:13" x14ac:dyDescent="0.25">
      <c r="A304" s="46"/>
      <c r="B304" s="45" t="s">
        <v>78</v>
      </c>
      <c r="C304" s="520" t="s">
        <v>1906</v>
      </c>
      <c r="D304" s="520"/>
      <c r="E304" s="520"/>
      <c r="F304" s="520"/>
      <c r="G304" s="520"/>
      <c r="H304" s="37" t="s">
        <v>113</v>
      </c>
      <c r="I304" s="39" t="s">
        <v>114</v>
      </c>
      <c r="J304" s="40" t="s">
        <v>115</v>
      </c>
      <c r="K304" s="7">
        <v>125000</v>
      </c>
    </row>
    <row r="305" spans="1:13" x14ac:dyDescent="0.25">
      <c r="A305" s="46"/>
      <c r="B305" s="45" t="s">
        <v>413</v>
      </c>
      <c r="C305" s="520" t="s">
        <v>1907</v>
      </c>
      <c r="D305" s="520"/>
      <c r="E305" s="520"/>
      <c r="F305" s="520"/>
      <c r="G305" s="520"/>
      <c r="H305" s="41" t="s">
        <v>55</v>
      </c>
      <c r="I305" s="243">
        <f>K304</f>
        <v>125000</v>
      </c>
      <c r="J305" s="20"/>
      <c r="K305" s="7">
        <f>I305*J305</f>
        <v>0</v>
      </c>
    </row>
    <row r="306" spans="1:13" x14ac:dyDescent="0.25">
      <c r="A306" s="46"/>
      <c r="B306" s="45" t="s">
        <v>81</v>
      </c>
      <c r="C306" s="520" t="s">
        <v>1908</v>
      </c>
      <c r="D306" s="520"/>
      <c r="E306" s="520"/>
      <c r="F306" s="520"/>
      <c r="G306" s="520"/>
      <c r="H306" s="37" t="s">
        <v>113</v>
      </c>
      <c r="I306" s="39" t="s">
        <v>114</v>
      </c>
      <c r="J306" s="40" t="s">
        <v>115</v>
      </c>
      <c r="K306" s="7">
        <v>125000</v>
      </c>
    </row>
    <row r="307" spans="1:13" x14ac:dyDescent="0.25">
      <c r="A307" s="46"/>
      <c r="B307" s="45" t="s">
        <v>413</v>
      </c>
      <c r="C307" s="520" t="s">
        <v>1909</v>
      </c>
      <c r="D307" s="520"/>
      <c r="E307" s="520"/>
      <c r="F307" s="520"/>
      <c r="G307" s="520"/>
      <c r="H307" s="41" t="s">
        <v>55</v>
      </c>
      <c r="I307" s="243">
        <f>K306</f>
        <v>125000</v>
      </c>
      <c r="J307" s="20"/>
      <c r="K307" s="7">
        <f>I307*J307</f>
        <v>0</v>
      </c>
    </row>
    <row r="308" spans="1:13" x14ac:dyDescent="0.25">
      <c r="A308" s="46"/>
      <c r="B308" s="45" t="s">
        <v>83</v>
      </c>
      <c r="C308" s="520" t="s">
        <v>1910</v>
      </c>
      <c r="D308" s="520"/>
      <c r="E308" s="520"/>
      <c r="F308" s="520"/>
      <c r="G308" s="520"/>
      <c r="H308" s="37" t="s">
        <v>113</v>
      </c>
      <c r="I308" s="39" t="s">
        <v>114</v>
      </c>
      <c r="J308" s="40" t="s">
        <v>115</v>
      </c>
      <c r="K308" s="7">
        <v>125000</v>
      </c>
    </row>
    <row r="309" spans="1:13" x14ac:dyDescent="0.25">
      <c r="A309" s="46"/>
      <c r="B309" s="45" t="s">
        <v>413</v>
      </c>
      <c r="C309" s="520" t="s">
        <v>1911</v>
      </c>
      <c r="D309" s="520"/>
      <c r="E309" s="520"/>
      <c r="F309" s="520"/>
      <c r="G309" s="520"/>
      <c r="H309" s="41" t="s">
        <v>55</v>
      </c>
      <c r="I309" s="243">
        <f>K308</f>
        <v>125000</v>
      </c>
      <c r="J309" s="20"/>
      <c r="K309" s="7">
        <f>I309*J309</f>
        <v>0</v>
      </c>
    </row>
    <row r="310" spans="1:13" x14ac:dyDescent="0.25">
      <c r="A310" s="46"/>
      <c r="B310" s="45" t="s">
        <v>85</v>
      </c>
      <c r="C310" s="520" t="s">
        <v>1912</v>
      </c>
      <c r="D310" s="520"/>
      <c r="E310" s="520"/>
      <c r="F310" s="520"/>
      <c r="G310" s="520"/>
      <c r="H310" s="37" t="s">
        <v>113</v>
      </c>
      <c r="I310" s="39" t="s">
        <v>114</v>
      </c>
      <c r="J310" s="40" t="s">
        <v>115</v>
      </c>
      <c r="K310" s="7">
        <v>75000</v>
      </c>
    </row>
    <row r="311" spans="1:13" x14ac:dyDescent="0.25">
      <c r="A311" s="46"/>
      <c r="B311" s="45" t="s">
        <v>413</v>
      </c>
      <c r="C311" s="520" t="s">
        <v>1913</v>
      </c>
      <c r="D311" s="520"/>
      <c r="E311" s="520"/>
      <c r="F311" s="520"/>
      <c r="G311" s="520"/>
      <c r="H311" s="41" t="s">
        <v>55</v>
      </c>
      <c r="I311" s="243">
        <f>K310</f>
        <v>75000</v>
      </c>
      <c r="J311" s="20"/>
      <c r="K311" s="7">
        <f>I311*J311</f>
        <v>0</v>
      </c>
    </row>
    <row r="312" spans="1:13" x14ac:dyDescent="0.25">
      <c r="A312" s="46"/>
      <c r="B312" s="45"/>
      <c r="C312" s="520"/>
      <c r="D312" s="520"/>
      <c r="E312" s="520"/>
      <c r="F312" s="520"/>
      <c r="G312" s="520"/>
      <c r="H312" s="37"/>
      <c r="I312" s="39"/>
      <c r="J312" s="40"/>
      <c r="K312" s="8"/>
    </row>
    <row r="313" spans="1:13" x14ac:dyDescent="0.25">
      <c r="A313" s="59"/>
      <c r="B313" s="59"/>
      <c r="C313" s="545"/>
      <c r="D313" s="595"/>
      <c r="E313" s="595"/>
      <c r="F313" s="595"/>
      <c r="G313" s="596"/>
      <c r="H313" s="60"/>
      <c r="I313" s="62"/>
      <c r="J313" s="63"/>
      <c r="K313" s="74"/>
    </row>
    <row r="314" spans="1:13" s="35" customFormat="1" x14ac:dyDescent="0.25">
      <c r="A314" s="522" t="s">
        <v>1703</v>
      </c>
      <c r="B314" s="522"/>
      <c r="C314" s="522" t="s">
        <v>117</v>
      </c>
      <c r="D314" s="522"/>
      <c r="E314" s="522"/>
      <c r="F314" s="522"/>
      <c r="G314" s="522"/>
      <c r="H314" s="116"/>
      <c r="I314" s="116"/>
      <c r="J314" s="116"/>
      <c r="K314" s="42">
        <f>SUM(K302:K313)</f>
        <v>450000</v>
      </c>
      <c r="M314" s="2"/>
    </row>
  </sheetData>
  <sheetProtection algorithmName="SHA-512" hashValue="RlyN9ehraXYf3ka4UGrAKvXZD9aP8K5BmC1/q2iqAg6H8X/xnOwk5LGZKIN6siNDkHYAeToA4aJCLsNsZB2Yyw==" saltValue="ISbtWKEyXA7kidz7xWsB0Q==" spinCount="100000" sheet="1" objects="1" scenarios="1"/>
  <mergeCells count="315">
    <mergeCell ref="C210:G210"/>
    <mergeCell ref="C200:G200"/>
    <mergeCell ref="C201:G201"/>
    <mergeCell ref="C202:G202"/>
    <mergeCell ref="C213:G213"/>
    <mergeCell ref="C214:G214"/>
    <mergeCell ref="C196:G196"/>
    <mergeCell ref="C241:G241"/>
    <mergeCell ref="C242:G242"/>
    <mergeCell ref="A217:K218"/>
    <mergeCell ref="C219:G219"/>
    <mergeCell ref="C221:G221"/>
    <mergeCell ref="C225:G225"/>
    <mergeCell ref="C220:G220"/>
    <mergeCell ref="C222:G222"/>
    <mergeCell ref="C223:G223"/>
    <mergeCell ref="C224:G224"/>
    <mergeCell ref="C215:G215"/>
    <mergeCell ref="C204:G204"/>
    <mergeCell ref="C206:G206"/>
    <mergeCell ref="C209:G209"/>
    <mergeCell ref="C211:G211"/>
    <mergeCell ref="C212:G212"/>
    <mergeCell ref="C205:G205"/>
    <mergeCell ref="C243:G243"/>
    <mergeCell ref="C244:G244"/>
    <mergeCell ref="C234:G234"/>
    <mergeCell ref="C240:G240"/>
    <mergeCell ref="C239:G239"/>
    <mergeCell ref="C312:G312"/>
    <mergeCell ref="C226:G226"/>
    <mergeCell ref="C227:G227"/>
    <mergeCell ref="C228:G228"/>
    <mergeCell ref="C229:G229"/>
    <mergeCell ref="C296:G296"/>
    <mergeCell ref="C291:G291"/>
    <mergeCell ref="C292:G292"/>
    <mergeCell ref="C293:G293"/>
    <mergeCell ref="A288:K289"/>
    <mergeCell ref="C290:G290"/>
    <mergeCell ref="C286:G286"/>
    <mergeCell ref="C278:G278"/>
    <mergeCell ref="C279:G279"/>
    <mergeCell ref="C280:G280"/>
    <mergeCell ref="C281:G281"/>
    <mergeCell ref="C282:G282"/>
    <mergeCell ref="C283:G283"/>
    <mergeCell ref="C284:G284"/>
    <mergeCell ref="C123:G123"/>
    <mergeCell ref="C124:G124"/>
    <mergeCell ref="M160:M162"/>
    <mergeCell ref="C175:G175"/>
    <mergeCell ref="C171:G171"/>
    <mergeCell ref="C172:G172"/>
    <mergeCell ref="C174:G174"/>
    <mergeCell ref="C117:G117"/>
    <mergeCell ref="C111:G111"/>
    <mergeCell ref="C112:G112"/>
    <mergeCell ref="C118:G118"/>
    <mergeCell ref="C119:G119"/>
    <mergeCell ref="C120:G120"/>
    <mergeCell ref="C121:G121"/>
    <mergeCell ref="C122:G122"/>
    <mergeCell ref="A162:K163"/>
    <mergeCell ref="A161:B161"/>
    <mergeCell ref="C157:G157"/>
    <mergeCell ref="C158:G158"/>
    <mergeCell ref="C159:G159"/>
    <mergeCell ref="C146:G146"/>
    <mergeCell ref="C147:G147"/>
    <mergeCell ref="C152:G152"/>
    <mergeCell ref="C153:G153"/>
    <mergeCell ref="C103:G103"/>
    <mergeCell ref="C104:G104"/>
    <mergeCell ref="C105:G105"/>
    <mergeCell ref="C113:G113"/>
    <mergeCell ref="C114:G114"/>
    <mergeCell ref="C115:G115"/>
    <mergeCell ref="C116:G116"/>
    <mergeCell ref="C106:G106"/>
    <mergeCell ref="C107:G107"/>
    <mergeCell ref="C108:G108"/>
    <mergeCell ref="C109:G109"/>
    <mergeCell ref="C110:G110"/>
    <mergeCell ref="C70:G70"/>
    <mergeCell ref="C72:G72"/>
    <mergeCell ref="C71:G71"/>
    <mergeCell ref="C73:G73"/>
    <mergeCell ref="C75:G75"/>
    <mergeCell ref="C74:G74"/>
    <mergeCell ref="C313:G313"/>
    <mergeCell ref="C311:G311"/>
    <mergeCell ref="C303:G303"/>
    <mergeCell ref="C304:G304"/>
    <mergeCell ref="C297:G297"/>
    <mergeCell ref="A299:K300"/>
    <mergeCell ref="C301:G301"/>
    <mergeCell ref="C302:G302"/>
    <mergeCell ref="C305:G305"/>
    <mergeCell ref="C306:G306"/>
    <mergeCell ref="C307:G307"/>
    <mergeCell ref="C308:G308"/>
    <mergeCell ref="C309:G309"/>
    <mergeCell ref="C310:G310"/>
    <mergeCell ref="A298:B298"/>
    <mergeCell ref="C298:G298"/>
    <mergeCell ref="C294:G294"/>
    <mergeCell ref="C295:G295"/>
    <mergeCell ref="C285:G285"/>
    <mergeCell ref="C265:G265"/>
    <mergeCell ref="C271:G271"/>
    <mergeCell ref="C272:G272"/>
    <mergeCell ref="C273:G273"/>
    <mergeCell ref="C274:G274"/>
    <mergeCell ref="C275:G275"/>
    <mergeCell ref="C276:G276"/>
    <mergeCell ref="C277:G277"/>
    <mergeCell ref="C270:G270"/>
    <mergeCell ref="C266:G266"/>
    <mergeCell ref="C267:G267"/>
    <mergeCell ref="C269:G269"/>
    <mergeCell ref="C258:G258"/>
    <mergeCell ref="C259:G259"/>
    <mergeCell ref="C260:G260"/>
    <mergeCell ref="C261:G261"/>
    <mergeCell ref="C262:G262"/>
    <mergeCell ref="C263:G263"/>
    <mergeCell ref="C264:G264"/>
    <mergeCell ref="A251:K252"/>
    <mergeCell ref="C253:G253"/>
    <mergeCell ref="C249:G249"/>
    <mergeCell ref="C254:G254"/>
    <mergeCell ref="C255:G255"/>
    <mergeCell ref="C256:G256"/>
    <mergeCell ref="C257:G257"/>
    <mergeCell ref="C245:G245"/>
    <mergeCell ref="C246:G246"/>
    <mergeCell ref="C248:G248"/>
    <mergeCell ref="C247:G247"/>
    <mergeCell ref="C207:G207"/>
    <mergeCell ref="C208:G208"/>
    <mergeCell ref="C184:G184"/>
    <mergeCell ref="C185:G185"/>
    <mergeCell ref="C198:G198"/>
    <mergeCell ref="C199:G199"/>
    <mergeCell ref="C203:G203"/>
    <mergeCell ref="C186:G186"/>
    <mergeCell ref="C187:G187"/>
    <mergeCell ref="C192:G192"/>
    <mergeCell ref="C193:G193"/>
    <mergeCell ref="C194:G194"/>
    <mergeCell ref="C197:G197"/>
    <mergeCell ref="C190:G190"/>
    <mergeCell ref="C191:G191"/>
    <mergeCell ref="C188:G188"/>
    <mergeCell ref="C189:G189"/>
    <mergeCell ref="C195:G195"/>
    <mergeCell ref="C181:G181"/>
    <mergeCell ref="C182:G182"/>
    <mergeCell ref="C183:G183"/>
    <mergeCell ref="C173:G173"/>
    <mergeCell ref="C165:G165"/>
    <mergeCell ref="C166:G166"/>
    <mergeCell ref="C167:G167"/>
    <mergeCell ref="C168:G168"/>
    <mergeCell ref="C169:G169"/>
    <mergeCell ref="C170:G170"/>
    <mergeCell ref="C154:G154"/>
    <mergeCell ref="C148:G148"/>
    <mergeCell ref="C151:G151"/>
    <mergeCell ref="C155:G155"/>
    <mergeCell ref="C156:G156"/>
    <mergeCell ref="C149:G149"/>
    <mergeCell ref="C150:G150"/>
    <mergeCell ref="C136:G136"/>
    <mergeCell ref="C137:G137"/>
    <mergeCell ref="C138:G138"/>
    <mergeCell ref="C139:G139"/>
    <mergeCell ref="C140:G140"/>
    <mergeCell ref="C141:G141"/>
    <mergeCell ref="C142:G142"/>
    <mergeCell ref="C143:G143"/>
    <mergeCell ref="C145:G145"/>
    <mergeCell ref="C144:G144"/>
    <mergeCell ref="A127:K128"/>
    <mergeCell ref="C129:G129"/>
    <mergeCell ref="C132:G132"/>
    <mergeCell ref="C133:G133"/>
    <mergeCell ref="C134:G134"/>
    <mergeCell ref="C135:G135"/>
    <mergeCell ref="C125:G125"/>
    <mergeCell ref="C131:G131"/>
    <mergeCell ref="C130:G130"/>
    <mergeCell ref="C99:G99"/>
    <mergeCell ref="C101:G101"/>
    <mergeCell ref="C100:G100"/>
    <mergeCell ref="C102:G102"/>
    <mergeCell ref="A78:K79"/>
    <mergeCell ref="C80:G80"/>
    <mergeCell ref="C81:G81"/>
    <mergeCell ref="C84:G84"/>
    <mergeCell ref="C85:G85"/>
    <mergeCell ref="C86:G86"/>
    <mergeCell ref="C87:G87"/>
    <mergeCell ref="C83:G83"/>
    <mergeCell ref="C82:G82"/>
    <mergeCell ref="C88:G88"/>
    <mergeCell ref="C90:G90"/>
    <mergeCell ref="C91:G91"/>
    <mergeCell ref="C92:G92"/>
    <mergeCell ref="C93:G93"/>
    <mergeCell ref="C94:G94"/>
    <mergeCell ref="C95:G95"/>
    <mergeCell ref="C97:G97"/>
    <mergeCell ref="C89:G89"/>
    <mergeCell ref="C96:G96"/>
    <mergeCell ref="C28:G28"/>
    <mergeCell ref="C60:G60"/>
    <mergeCell ref="A57:K58"/>
    <mergeCell ref="C59:G59"/>
    <mergeCell ref="A30:K31"/>
    <mergeCell ref="C32:G32"/>
    <mergeCell ref="C33:G33"/>
    <mergeCell ref="C34:G34"/>
    <mergeCell ref="C35:G35"/>
    <mergeCell ref="C36:G36"/>
    <mergeCell ref="C37:G37"/>
    <mergeCell ref="C38:G38"/>
    <mergeCell ref="C41:G41"/>
    <mergeCell ref="C42:G42"/>
    <mergeCell ref="C43:G43"/>
    <mergeCell ref="C44:G44"/>
    <mergeCell ref="C47:G47"/>
    <mergeCell ref="C52:G52"/>
    <mergeCell ref="C53:G53"/>
    <mergeCell ref="C54:G54"/>
    <mergeCell ref="C55:G55"/>
    <mergeCell ref="A29:B29"/>
    <mergeCell ref="C29:G29"/>
    <mergeCell ref="A56:B56"/>
    <mergeCell ref="C20:G20"/>
    <mergeCell ref="C21:G21"/>
    <mergeCell ref="C23:G23"/>
    <mergeCell ref="C25:G25"/>
    <mergeCell ref="C26:G26"/>
    <mergeCell ref="C27:G27"/>
    <mergeCell ref="C22:G22"/>
    <mergeCell ref="C24:G24"/>
    <mergeCell ref="C10:G10"/>
    <mergeCell ref="C11:G11"/>
    <mergeCell ref="C12:G12"/>
    <mergeCell ref="C13:G13"/>
    <mergeCell ref="C14:G14"/>
    <mergeCell ref="C15:G15"/>
    <mergeCell ref="C18:G18"/>
    <mergeCell ref="C19:G19"/>
    <mergeCell ref="C16:G16"/>
    <mergeCell ref="C17:G17"/>
    <mergeCell ref="A1:K1"/>
    <mergeCell ref="A2:K2"/>
    <mergeCell ref="A3:K3"/>
    <mergeCell ref="A4:B4"/>
    <mergeCell ref="C4:G4"/>
    <mergeCell ref="A5:K6"/>
    <mergeCell ref="C7:G7"/>
    <mergeCell ref="C8:G8"/>
    <mergeCell ref="C9:G9"/>
    <mergeCell ref="C56:G56"/>
    <mergeCell ref="A77:B77"/>
    <mergeCell ref="C77:G77"/>
    <mergeCell ref="A126:B126"/>
    <mergeCell ref="C126:G126"/>
    <mergeCell ref="C40:G40"/>
    <mergeCell ref="C39:G39"/>
    <mergeCell ref="C45:G45"/>
    <mergeCell ref="C48:G48"/>
    <mergeCell ref="C49:G49"/>
    <mergeCell ref="C50:G50"/>
    <mergeCell ref="C51:G51"/>
    <mergeCell ref="C46:G46"/>
    <mergeCell ref="C76:G76"/>
    <mergeCell ref="C61:G61"/>
    <mergeCell ref="C63:G63"/>
    <mergeCell ref="C64:G64"/>
    <mergeCell ref="C65:G65"/>
    <mergeCell ref="C67:G67"/>
    <mergeCell ref="C68:G68"/>
    <mergeCell ref="C69:G69"/>
    <mergeCell ref="C62:G62"/>
    <mergeCell ref="C66:G66"/>
    <mergeCell ref="C98:G98"/>
    <mergeCell ref="C161:G161"/>
    <mergeCell ref="A176:B176"/>
    <mergeCell ref="C176:G176"/>
    <mergeCell ref="A216:B216"/>
    <mergeCell ref="C216:G216"/>
    <mergeCell ref="C160:G160"/>
    <mergeCell ref="C164:G164"/>
    <mergeCell ref="A314:B314"/>
    <mergeCell ref="C314:G314"/>
    <mergeCell ref="A231:B231"/>
    <mergeCell ref="C231:G231"/>
    <mergeCell ref="A250:B250"/>
    <mergeCell ref="C250:G250"/>
    <mergeCell ref="A287:B287"/>
    <mergeCell ref="C287:G287"/>
    <mergeCell ref="C235:G235"/>
    <mergeCell ref="C236:G236"/>
    <mergeCell ref="A232:K233"/>
    <mergeCell ref="C237:G237"/>
    <mergeCell ref="C238:G238"/>
    <mergeCell ref="C230:G230"/>
    <mergeCell ref="A177:K178"/>
    <mergeCell ref="C179:G179"/>
    <mergeCell ref="C180:G180"/>
  </mergeCells>
  <pageMargins left="0.70866141732283472" right="0.70866141732283472" top="0.74803149606299213" bottom="0.74803149606299213" header="0.31496062992125984" footer="0.31496062992125984"/>
  <pageSetup scale="59" firstPageNumber="45" orientation="portrait" useFirstPageNumber="1" horizontalDpi="300" r:id="rId1"/>
  <headerFooter>
    <oddFooter>&amp;RC3-&amp;P</oddFooter>
  </headerFooter>
  <rowBreaks count="4" manualBreakCount="4">
    <brk id="56" max="10" man="1"/>
    <brk id="126" max="10" man="1"/>
    <brk id="176" max="10" man="1"/>
    <brk id="250" max="10"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A2D63-A6AF-4949-9FD9-93A0CFAC23D9}">
  <sheetPr>
    <tabColor theme="9" tint="0.79998168889431442"/>
  </sheetPr>
  <dimension ref="A10:J10"/>
  <sheetViews>
    <sheetView view="pageBreakPreview" zoomScaleNormal="100" zoomScaleSheetLayoutView="100" workbookViewId="0">
      <selection activeCell="G25" sqref="G25"/>
    </sheetView>
  </sheetViews>
  <sheetFormatPr defaultColWidth="8.88671875" defaultRowHeight="13.8" x14ac:dyDescent="0.25"/>
  <cols>
    <col min="1" max="16384" width="8.88671875" style="1"/>
  </cols>
  <sheetData>
    <row r="10" spans="1:10" ht="21" x14ac:dyDescent="0.4">
      <c r="A10" s="519" t="s">
        <v>1914</v>
      </c>
      <c r="B10" s="519"/>
      <c r="C10" s="519"/>
      <c r="D10" s="519"/>
      <c r="E10" s="519"/>
      <c r="F10" s="519"/>
      <c r="G10" s="519"/>
      <c r="H10" s="519"/>
      <c r="I10" s="519"/>
      <c r="J10" s="519"/>
    </row>
  </sheetData>
  <sheetProtection algorithmName="SHA-512" hashValue="eqcxFdWLt13nGbKi3TnXUS9d1WFJoI7oY8ygNV21BlYle8R/KiCC/+J86O6Quid1gZOz4Y3BEFoKDt6AwC/Obg==" saltValue="2gFcFFyckq+SlSFnDT5prw==" spinCount="100000" sheet="1" objects="1" scenarios="1"/>
  <mergeCells count="1">
    <mergeCell ref="A10:J10"/>
  </mergeCells>
  <pageMargins left="0.70866141732283472" right="0.70866141732283472" top="0.74803149606299213" bottom="0.74803149606299213" header="0.31496062992125984" footer="0.31496062992125984"/>
  <pageSetup firstPageNumber="57" orientation="portrait" useFirstPageNumber="1" horizontalDpi="300" r:id="rId1"/>
  <headerFooter>
    <oddHeader>&amp;L&amp;"Calibrint,Regular"&amp;K000000CONTRACT SANRAL NRA R.573-020-2019/5R
FOR THE UPGRADING OF NATIONAL ROAD R573 SECTION 2: WORK PACKAGE B FROM KM 36.20 TO KM 48.16</oddHeader>
    <oddFooter>&amp;RC3-&amp;P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809774-0EA3-4E0C-BA19-EA05504091FC}">
  <sheetPr>
    <tabColor theme="9" tint="0.79998168889431442"/>
  </sheetPr>
  <dimension ref="A1:P225"/>
  <sheetViews>
    <sheetView view="pageBreakPreview" zoomScale="110" zoomScaleNormal="100" zoomScaleSheetLayoutView="110" workbookViewId="0">
      <selection activeCell="J221" sqref="J221"/>
    </sheetView>
  </sheetViews>
  <sheetFormatPr defaultColWidth="8.88671875" defaultRowHeight="13.2" x14ac:dyDescent="0.25"/>
  <cols>
    <col min="1" max="1" width="7.6640625" style="2" customWidth="1"/>
    <col min="2" max="2" width="9.6640625" style="2" bestFit="1" customWidth="1"/>
    <col min="3" max="3" width="4.6640625" style="2" customWidth="1"/>
    <col min="4" max="6" width="8.88671875" style="2"/>
    <col min="7" max="7" width="15.6640625" style="2" customWidth="1"/>
    <col min="8" max="8" width="8.6640625" style="2" customWidth="1"/>
    <col min="9" max="10" width="12.6640625" style="2" customWidth="1"/>
    <col min="11" max="11" width="15.33203125" style="2" bestFit="1" customWidth="1"/>
    <col min="12" max="16384" width="8.88671875" style="2"/>
  </cols>
  <sheetData>
    <row r="1" spans="1:14" x14ac:dyDescent="0.25">
      <c r="A1" s="600" t="s">
        <v>1</v>
      </c>
      <c r="B1" s="600"/>
      <c r="C1" s="600"/>
      <c r="D1" s="600"/>
      <c r="E1" s="600"/>
      <c r="F1" s="600"/>
      <c r="G1" s="600"/>
      <c r="H1" s="600"/>
      <c r="I1" s="600"/>
      <c r="J1" s="600"/>
      <c r="K1" s="600"/>
    </row>
    <row r="2" spans="1:14" x14ac:dyDescent="0.25">
      <c r="A2" s="600" t="s">
        <v>2</v>
      </c>
      <c r="B2" s="600"/>
      <c r="C2" s="600"/>
      <c r="D2" s="600"/>
      <c r="E2" s="600"/>
      <c r="F2" s="600"/>
      <c r="G2" s="600"/>
      <c r="H2" s="600"/>
      <c r="I2" s="600"/>
      <c r="J2" s="600"/>
      <c r="K2" s="600"/>
      <c r="L2" s="55"/>
      <c r="M2" s="55"/>
      <c r="N2" s="55"/>
    </row>
    <row r="3" spans="1:14" x14ac:dyDescent="0.25">
      <c r="A3" s="600" t="s">
        <v>1915</v>
      </c>
      <c r="B3" s="600"/>
      <c r="C3" s="600"/>
      <c r="D3" s="600"/>
      <c r="E3" s="600"/>
      <c r="F3" s="600"/>
      <c r="G3" s="600"/>
      <c r="H3" s="600"/>
      <c r="I3" s="600"/>
      <c r="J3" s="600"/>
      <c r="K3" s="600"/>
      <c r="L3" s="55"/>
      <c r="M3" s="55"/>
      <c r="N3" s="55"/>
    </row>
    <row r="4" spans="1:14" ht="12.75" customHeight="1" x14ac:dyDescent="0.25">
      <c r="A4" s="589" t="s">
        <v>1349</v>
      </c>
      <c r="B4" s="590"/>
      <c r="C4" s="590"/>
      <c r="D4" s="590"/>
      <c r="E4" s="590"/>
      <c r="F4" s="590"/>
      <c r="G4" s="590"/>
      <c r="H4" s="590"/>
      <c r="I4" s="590"/>
      <c r="J4" s="590"/>
      <c r="K4" s="591"/>
    </row>
    <row r="5" spans="1:14" x14ac:dyDescent="0.25">
      <c r="A5" s="592"/>
      <c r="B5" s="593"/>
      <c r="C5" s="593"/>
      <c r="D5" s="593"/>
      <c r="E5" s="593"/>
      <c r="F5" s="593"/>
      <c r="G5" s="593"/>
      <c r="H5" s="593"/>
      <c r="I5" s="593"/>
      <c r="J5" s="593"/>
      <c r="K5" s="594"/>
    </row>
    <row r="6" spans="1:14" x14ac:dyDescent="0.25">
      <c r="A6" s="56"/>
      <c r="B6" s="56"/>
      <c r="C6" s="652"/>
      <c r="D6" s="652"/>
      <c r="E6" s="652"/>
      <c r="F6" s="652"/>
      <c r="G6" s="652"/>
      <c r="H6" s="57"/>
      <c r="I6" s="96"/>
      <c r="J6" s="57"/>
      <c r="K6" s="95"/>
    </row>
    <row r="7" spans="1:14" ht="13.2" customHeight="1" x14ac:dyDescent="0.25">
      <c r="A7" s="58" t="s">
        <v>1356</v>
      </c>
      <c r="B7" s="278"/>
      <c r="C7" s="614" t="s">
        <v>1357</v>
      </c>
      <c r="D7" s="615"/>
      <c r="E7" s="615"/>
      <c r="F7" s="615"/>
      <c r="G7" s="615"/>
      <c r="H7" s="60"/>
      <c r="I7" s="94"/>
      <c r="J7" s="60"/>
      <c r="K7" s="93"/>
    </row>
    <row r="8" spans="1:14" x14ac:dyDescent="0.25">
      <c r="A8" s="85"/>
      <c r="B8" s="84"/>
      <c r="C8" s="521"/>
      <c r="D8" s="537"/>
      <c r="E8" s="537"/>
      <c r="F8" s="537"/>
      <c r="G8" s="538"/>
      <c r="H8" s="37"/>
      <c r="I8" s="61"/>
      <c r="J8" s="37"/>
      <c r="K8" s="7"/>
    </row>
    <row r="9" spans="1:14" ht="13.5" customHeight="1" x14ac:dyDescent="0.25">
      <c r="A9" s="279"/>
      <c r="B9" s="45" t="s">
        <v>1916</v>
      </c>
      <c r="C9" s="520" t="s">
        <v>1917</v>
      </c>
      <c r="D9" s="527"/>
      <c r="E9" s="527"/>
      <c r="F9" s="527"/>
      <c r="G9" s="528"/>
      <c r="H9" s="38" t="s">
        <v>1918</v>
      </c>
      <c r="I9" s="51">
        <v>95</v>
      </c>
      <c r="J9" s="33"/>
      <c r="K9" s="54">
        <f>I9*J9</f>
        <v>0</v>
      </c>
    </row>
    <row r="10" spans="1:14" x14ac:dyDescent="0.25">
      <c r="A10" s="279"/>
      <c r="B10" s="84"/>
      <c r="C10" s="520"/>
      <c r="D10" s="527"/>
      <c r="E10" s="527"/>
      <c r="F10" s="527"/>
      <c r="G10" s="528"/>
      <c r="H10" s="38"/>
      <c r="I10" s="61"/>
      <c r="J10" s="40"/>
      <c r="K10" s="54"/>
    </row>
    <row r="11" spans="1:14" ht="13.5" customHeight="1" x14ac:dyDescent="0.25">
      <c r="A11" s="85" t="s">
        <v>1919</v>
      </c>
      <c r="B11" s="280"/>
      <c r="C11" s="648" t="s">
        <v>1920</v>
      </c>
      <c r="D11" s="570"/>
      <c r="E11" s="570"/>
      <c r="F11" s="570"/>
      <c r="G11" s="571"/>
      <c r="H11" s="38"/>
      <c r="I11" s="61"/>
      <c r="J11" s="40"/>
      <c r="K11" s="54"/>
    </row>
    <row r="12" spans="1:14" x14ac:dyDescent="0.25">
      <c r="A12" s="279"/>
      <c r="B12" s="84"/>
      <c r="C12" s="545"/>
      <c r="D12" s="595"/>
      <c r="E12" s="595"/>
      <c r="F12" s="595"/>
      <c r="G12" s="596"/>
      <c r="H12" s="38"/>
      <c r="I12" s="61"/>
      <c r="J12" s="40"/>
      <c r="K12" s="54"/>
    </row>
    <row r="13" spans="1:14" ht="13.5" customHeight="1" x14ac:dyDescent="0.25">
      <c r="A13" s="279"/>
      <c r="B13" s="84" t="s">
        <v>1921</v>
      </c>
      <c r="C13" s="649" t="s">
        <v>1922</v>
      </c>
      <c r="D13" s="650"/>
      <c r="E13" s="650"/>
      <c r="F13" s="650"/>
      <c r="G13" s="651"/>
      <c r="H13" s="38" t="s">
        <v>1756</v>
      </c>
      <c r="I13" s="51">
        <v>15</v>
      </c>
      <c r="J13" s="33"/>
      <c r="K13" s="54">
        <f>I13*J13</f>
        <v>0</v>
      </c>
    </row>
    <row r="14" spans="1:14" x14ac:dyDescent="0.25">
      <c r="A14" s="279"/>
      <c r="B14" s="279"/>
      <c r="C14" s="545"/>
      <c r="D14" s="595"/>
      <c r="E14" s="595"/>
      <c r="F14" s="595"/>
      <c r="G14" s="596"/>
      <c r="H14" s="38"/>
      <c r="I14" s="61"/>
      <c r="J14" s="40"/>
      <c r="K14" s="54"/>
    </row>
    <row r="15" spans="1:14" x14ac:dyDescent="0.25">
      <c r="A15" s="65"/>
      <c r="B15" s="65"/>
      <c r="C15" s="623"/>
      <c r="D15" s="624"/>
      <c r="E15" s="624"/>
      <c r="F15" s="624"/>
      <c r="G15" s="625"/>
      <c r="H15" s="66"/>
      <c r="I15" s="67"/>
      <c r="J15" s="68"/>
      <c r="K15" s="10"/>
    </row>
    <row r="16" spans="1:14" s="35" customFormat="1" x14ac:dyDescent="0.25">
      <c r="A16" s="522" t="s">
        <v>1370</v>
      </c>
      <c r="B16" s="522"/>
      <c r="C16" s="522" t="s">
        <v>117</v>
      </c>
      <c r="D16" s="522"/>
      <c r="E16" s="522"/>
      <c r="F16" s="522"/>
      <c r="G16" s="522"/>
      <c r="H16" s="116"/>
      <c r="I16" s="116"/>
      <c r="J16" s="116"/>
      <c r="K16" s="42">
        <f>SUM(K7:K15)</f>
        <v>0</v>
      </c>
    </row>
    <row r="17" spans="1:13" x14ac:dyDescent="0.25">
      <c r="A17" s="589" t="s">
        <v>1725</v>
      </c>
      <c r="B17" s="590"/>
      <c r="C17" s="590"/>
      <c r="D17" s="590"/>
      <c r="E17" s="590"/>
      <c r="F17" s="590"/>
      <c r="G17" s="590"/>
      <c r="H17" s="590"/>
      <c r="I17" s="590"/>
      <c r="J17" s="590"/>
      <c r="K17" s="591"/>
    </row>
    <row r="18" spans="1:13" x14ac:dyDescent="0.25">
      <c r="A18" s="592"/>
      <c r="B18" s="593"/>
      <c r="C18" s="593"/>
      <c r="D18" s="593"/>
      <c r="E18" s="593"/>
      <c r="F18" s="593"/>
      <c r="G18" s="593"/>
      <c r="H18" s="593"/>
      <c r="I18" s="593"/>
      <c r="J18" s="593"/>
      <c r="K18" s="594"/>
    </row>
    <row r="19" spans="1:13" ht="13.2" customHeight="1" x14ac:dyDescent="0.25">
      <c r="A19" s="56"/>
      <c r="B19" s="56"/>
      <c r="C19" s="645"/>
      <c r="D19" s="646"/>
      <c r="E19" s="646"/>
      <c r="F19" s="646"/>
      <c r="G19" s="647"/>
      <c r="H19" s="57"/>
      <c r="I19" s="57"/>
      <c r="J19" s="57"/>
      <c r="K19" s="70"/>
    </row>
    <row r="20" spans="1:13" ht="26.4" customHeight="1" x14ac:dyDescent="0.25">
      <c r="A20" s="58" t="s">
        <v>1730</v>
      </c>
      <c r="B20" s="99"/>
      <c r="C20" s="614" t="s">
        <v>1731</v>
      </c>
      <c r="D20" s="615"/>
      <c r="E20" s="615"/>
      <c r="F20" s="615"/>
      <c r="G20" s="616"/>
      <c r="H20" s="37" t="s">
        <v>1918</v>
      </c>
      <c r="I20" s="39">
        <v>25</v>
      </c>
      <c r="J20" s="18"/>
      <c r="K20" s="8">
        <f>I20*J20</f>
        <v>0</v>
      </c>
      <c r="M20" s="104"/>
    </row>
    <row r="21" spans="1:13" s="71" customFormat="1" ht="13.2" customHeight="1" x14ac:dyDescent="0.25">
      <c r="A21" s="44"/>
      <c r="B21" s="45"/>
      <c r="C21" s="614"/>
      <c r="D21" s="615"/>
      <c r="E21" s="615"/>
      <c r="F21" s="615"/>
      <c r="G21" s="616"/>
      <c r="H21" s="37"/>
      <c r="I21" s="61"/>
      <c r="J21" s="37"/>
      <c r="K21" s="7"/>
    </row>
    <row r="22" spans="1:13" ht="13.2" customHeight="1" x14ac:dyDescent="0.25">
      <c r="A22" s="58" t="s">
        <v>1733</v>
      </c>
      <c r="B22" s="45"/>
      <c r="C22" s="521" t="s">
        <v>1734</v>
      </c>
      <c r="D22" s="537"/>
      <c r="E22" s="537"/>
      <c r="F22" s="537"/>
      <c r="G22" s="538"/>
      <c r="H22" s="37"/>
      <c r="I22" s="39"/>
      <c r="J22" s="40"/>
      <c r="K22" s="8"/>
    </row>
    <row r="23" spans="1:13" ht="13.2" customHeight="1" x14ac:dyDescent="0.25">
      <c r="A23" s="46"/>
      <c r="B23" s="45"/>
      <c r="C23" s="520"/>
      <c r="D23" s="527"/>
      <c r="E23" s="527"/>
      <c r="F23" s="527"/>
      <c r="G23" s="528"/>
      <c r="H23" s="37"/>
      <c r="I23" s="61"/>
      <c r="J23" s="40"/>
      <c r="K23" s="8"/>
    </row>
    <row r="24" spans="1:13" ht="26.4" customHeight="1" x14ac:dyDescent="0.25">
      <c r="A24" s="46"/>
      <c r="B24" s="45" t="s">
        <v>1735</v>
      </c>
      <c r="C24" s="520" t="s">
        <v>1923</v>
      </c>
      <c r="D24" s="527"/>
      <c r="E24" s="527"/>
      <c r="F24" s="527"/>
      <c r="G24" s="528"/>
      <c r="H24" s="37" t="s">
        <v>1756</v>
      </c>
      <c r="I24" s="39">
        <v>15</v>
      </c>
      <c r="J24" s="18"/>
      <c r="K24" s="8">
        <f>I24*J24</f>
        <v>0</v>
      </c>
    </row>
    <row r="25" spans="1:13" ht="13.2" customHeight="1" x14ac:dyDescent="0.25">
      <c r="A25" s="59"/>
      <c r="B25" s="99"/>
      <c r="C25" s="545"/>
      <c r="D25" s="595"/>
      <c r="E25" s="595"/>
      <c r="F25" s="595"/>
      <c r="G25" s="596"/>
      <c r="H25" s="60"/>
      <c r="I25" s="62"/>
      <c r="J25" s="63"/>
      <c r="K25" s="7"/>
    </row>
    <row r="26" spans="1:13" ht="13.2" customHeight="1" x14ac:dyDescent="0.25">
      <c r="A26" s="59" t="s">
        <v>1739</v>
      </c>
      <c r="B26" s="99"/>
      <c r="C26" s="521" t="s">
        <v>1924</v>
      </c>
      <c r="D26" s="537"/>
      <c r="E26" s="537"/>
      <c r="F26" s="537"/>
      <c r="G26" s="538"/>
      <c r="H26" s="37" t="s">
        <v>1918</v>
      </c>
      <c r="I26" s="62">
        <v>115</v>
      </c>
      <c r="J26" s="105"/>
      <c r="K26" s="7">
        <f>I26*J26</f>
        <v>0</v>
      </c>
    </row>
    <row r="27" spans="1:13" ht="13.2" customHeight="1" x14ac:dyDescent="0.25">
      <c r="A27" s="59"/>
      <c r="B27" s="59"/>
      <c r="C27" s="586"/>
      <c r="D27" s="587"/>
      <c r="E27" s="587"/>
      <c r="F27" s="587"/>
      <c r="G27" s="588"/>
      <c r="H27" s="60"/>
      <c r="I27" s="64"/>
      <c r="J27" s="63"/>
      <c r="K27" s="9"/>
    </row>
    <row r="28" spans="1:13" ht="13.2" customHeight="1" x14ac:dyDescent="0.25">
      <c r="A28" s="59"/>
      <c r="B28" s="59"/>
      <c r="C28" s="586"/>
      <c r="D28" s="587"/>
      <c r="E28" s="587"/>
      <c r="F28" s="587"/>
      <c r="G28" s="588"/>
      <c r="H28" s="60"/>
      <c r="I28" s="64"/>
      <c r="J28" s="63"/>
      <c r="K28" s="9"/>
    </row>
    <row r="29" spans="1:13" s="35" customFormat="1" x14ac:dyDescent="0.25">
      <c r="A29" s="522" t="s">
        <v>1741</v>
      </c>
      <c r="B29" s="522"/>
      <c r="C29" s="522" t="s">
        <v>117</v>
      </c>
      <c r="D29" s="522"/>
      <c r="E29" s="522"/>
      <c r="F29" s="522"/>
      <c r="G29" s="522"/>
      <c r="H29" s="116"/>
      <c r="I29" s="116"/>
      <c r="J29" s="116"/>
      <c r="K29" s="42">
        <f>SUM(K20:K28)</f>
        <v>0</v>
      </c>
    </row>
    <row r="30" spans="1:13" ht="13.2" customHeight="1" x14ac:dyDescent="0.25">
      <c r="A30" s="589" t="s">
        <v>1742</v>
      </c>
      <c r="B30" s="590"/>
      <c r="C30" s="590"/>
      <c r="D30" s="590"/>
      <c r="E30" s="590"/>
      <c r="F30" s="590"/>
      <c r="G30" s="590"/>
      <c r="H30" s="590"/>
      <c r="I30" s="590"/>
      <c r="J30" s="590"/>
      <c r="K30" s="591"/>
    </row>
    <row r="31" spans="1:13" ht="13.2" customHeight="1" x14ac:dyDescent="0.25">
      <c r="A31" s="592"/>
      <c r="B31" s="593"/>
      <c r="C31" s="593"/>
      <c r="D31" s="593"/>
      <c r="E31" s="593"/>
      <c r="F31" s="593"/>
      <c r="G31" s="593"/>
      <c r="H31" s="593"/>
      <c r="I31" s="593"/>
      <c r="J31" s="593"/>
      <c r="K31" s="594"/>
    </row>
    <row r="32" spans="1:13" ht="13.2" customHeight="1" x14ac:dyDescent="0.25">
      <c r="A32" s="56"/>
      <c r="B32" s="282"/>
      <c r="C32" s="645"/>
      <c r="D32" s="646"/>
      <c r="E32" s="646"/>
      <c r="F32" s="646"/>
      <c r="G32" s="647"/>
      <c r="H32" s="57"/>
      <c r="I32" s="57"/>
      <c r="J32" s="57"/>
      <c r="K32" s="70"/>
    </row>
    <row r="33" spans="1:16" x14ac:dyDescent="0.25">
      <c r="A33" s="101" t="s">
        <v>1751</v>
      </c>
      <c r="B33" s="45"/>
      <c r="C33" s="626" t="s">
        <v>1752</v>
      </c>
      <c r="D33" s="627"/>
      <c r="E33" s="627"/>
      <c r="F33" s="627"/>
      <c r="G33" s="628"/>
      <c r="H33" s="37"/>
      <c r="I33" s="61"/>
      <c r="J33" s="40"/>
      <c r="K33" s="7"/>
    </row>
    <row r="34" spans="1:16" ht="13.95" customHeight="1" x14ac:dyDescent="0.25">
      <c r="A34" s="44"/>
      <c r="B34" s="45"/>
      <c r="C34" s="583"/>
      <c r="D34" s="584"/>
      <c r="E34" s="584"/>
      <c r="F34" s="584"/>
      <c r="G34" s="585"/>
      <c r="H34" s="37"/>
      <c r="I34" s="61"/>
      <c r="J34" s="40"/>
      <c r="K34" s="7"/>
    </row>
    <row r="35" spans="1:16" ht="26.4" customHeight="1" x14ac:dyDescent="0.25">
      <c r="A35" s="46"/>
      <c r="B35" s="45" t="s">
        <v>1753</v>
      </c>
      <c r="C35" s="520" t="s">
        <v>1754</v>
      </c>
      <c r="D35" s="527"/>
      <c r="E35" s="527"/>
      <c r="F35" s="527"/>
      <c r="G35" s="528"/>
      <c r="H35" s="37"/>
      <c r="I35" s="61"/>
      <c r="J35" s="40"/>
      <c r="K35" s="7"/>
    </row>
    <row r="36" spans="1:16" x14ac:dyDescent="0.25">
      <c r="A36" s="46"/>
      <c r="B36" s="45"/>
      <c r="C36" s="632"/>
      <c r="D36" s="633"/>
      <c r="E36" s="633"/>
      <c r="F36" s="633"/>
      <c r="G36" s="634"/>
      <c r="H36" s="37"/>
      <c r="I36" s="61"/>
      <c r="J36" s="40"/>
      <c r="K36" s="7"/>
    </row>
    <row r="37" spans="1:16" ht="13.8" x14ac:dyDescent="0.25">
      <c r="A37" s="46"/>
      <c r="B37" s="45" t="s">
        <v>78</v>
      </c>
      <c r="C37" s="632" t="s">
        <v>1755</v>
      </c>
      <c r="D37" s="633"/>
      <c r="E37" s="633"/>
      <c r="F37" s="633"/>
      <c r="G37" s="634"/>
      <c r="H37" s="60" t="s">
        <v>1756</v>
      </c>
      <c r="I37" s="243">
        <v>1620</v>
      </c>
      <c r="J37" s="18"/>
      <c r="K37" s="8">
        <f>ROUNDUP(IF(H37&lt;&gt;"",I37*J37,""),2)</f>
        <v>0</v>
      </c>
      <c r="L37" s="47"/>
      <c r="P37" s="47"/>
    </row>
    <row r="38" spans="1:16" x14ac:dyDescent="0.25">
      <c r="A38" s="46"/>
      <c r="B38" s="45"/>
      <c r="C38" s="632"/>
      <c r="D38" s="633"/>
      <c r="E38" s="633"/>
      <c r="F38" s="633"/>
      <c r="G38" s="634"/>
      <c r="H38" s="37"/>
      <c r="I38" s="39"/>
      <c r="J38" s="40"/>
      <c r="K38" s="8"/>
    </row>
    <row r="39" spans="1:16" ht="26.4" customHeight="1" x14ac:dyDescent="0.25">
      <c r="A39" s="59"/>
      <c r="B39" s="99" t="s">
        <v>1760</v>
      </c>
      <c r="C39" s="520" t="s">
        <v>1761</v>
      </c>
      <c r="D39" s="527"/>
      <c r="E39" s="527"/>
      <c r="F39" s="527"/>
      <c r="G39" s="528"/>
      <c r="H39" s="60" t="s">
        <v>1756</v>
      </c>
      <c r="I39" s="39">
        <v>150</v>
      </c>
      <c r="J39" s="18"/>
      <c r="K39" s="8">
        <f>ROUNDUP(IF(H39&lt;&gt;"",I39*J39,""),2)</f>
        <v>0</v>
      </c>
    </row>
    <row r="40" spans="1:16" x14ac:dyDescent="0.25">
      <c r="A40" s="59"/>
      <c r="B40" s="99"/>
      <c r="C40" s="520"/>
      <c r="D40" s="527"/>
      <c r="E40" s="527"/>
      <c r="F40" s="527"/>
      <c r="G40" s="528"/>
      <c r="H40" s="60"/>
      <c r="I40" s="39"/>
      <c r="J40" s="40"/>
      <c r="K40" s="8"/>
    </row>
    <row r="41" spans="1:16" ht="26.4" customHeight="1" x14ac:dyDescent="0.25">
      <c r="A41" s="59"/>
      <c r="B41" s="99" t="s">
        <v>1762</v>
      </c>
      <c r="C41" s="520" t="s">
        <v>1763</v>
      </c>
      <c r="D41" s="527"/>
      <c r="E41" s="527"/>
      <c r="F41" s="527"/>
      <c r="G41" s="528"/>
      <c r="H41" s="60" t="s">
        <v>1756</v>
      </c>
      <c r="I41" s="39">
        <v>150</v>
      </c>
      <c r="J41" s="18"/>
      <c r="K41" s="8">
        <f>ROUNDUP(IF(H41&lt;&gt;"",I41*J41,""),2)</f>
        <v>0</v>
      </c>
    </row>
    <row r="42" spans="1:16" x14ac:dyDescent="0.25">
      <c r="A42" s="59"/>
      <c r="B42" s="99"/>
      <c r="C42" s="520"/>
      <c r="D42" s="527"/>
      <c r="E42" s="527"/>
      <c r="F42" s="527"/>
      <c r="G42" s="528"/>
      <c r="H42" s="60"/>
      <c r="I42" s="39"/>
      <c r="J42" s="40"/>
      <c r="K42" s="8"/>
    </row>
    <row r="43" spans="1:16" ht="13.8" x14ac:dyDescent="0.25">
      <c r="A43" s="59"/>
      <c r="B43" s="99" t="s">
        <v>1925</v>
      </c>
      <c r="C43" s="520" t="s">
        <v>1926</v>
      </c>
      <c r="D43" s="527"/>
      <c r="E43" s="527"/>
      <c r="F43" s="527"/>
      <c r="G43" s="528"/>
      <c r="H43" s="60" t="s">
        <v>1756</v>
      </c>
      <c r="I43" s="39">
        <v>50</v>
      </c>
      <c r="J43" s="18"/>
      <c r="K43" s="8">
        <f>ROUNDUP(IF(H43&lt;&gt;"",I43*J43,""),2)</f>
        <v>0</v>
      </c>
    </row>
    <row r="44" spans="1:16" x14ac:dyDescent="0.25">
      <c r="A44" s="59"/>
      <c r="B44" s="99"/>
      <c r="C44" s="586"/>
      <c r="D44" s="587"/>
      <c r="E44" s="587"/>
      <c r="F44" s="587"/>
      <c r="G44" s="588"/>
      <c r="H44" s="60"/>
      <c r="I44" s="39"/>
      <c r="J44" s="40"/>
      <c r="K44" s="8"/>
    </row>
    <row r="45" spans="1:16" x14ac:dyDescent="0.25">
      <c r="A45" s="58" t="s">
        <v>1770</v>
      </c>
      <c r="B45" s="45"/>
      <c r="C45" s="521" t="s">
        <v>1771</v>
      </c>
      <c r="D45" s="537"/>
      <c r="E45" s="537"/>
      <c r="F45" s="537"/>
      <c r="G45" s="538"/>
      <c r="H45" s="60"/>
      <c r="I45" s="39"/>
      <c r="J45" s="40"/>
      <c r="K45" s="8"/>
    </row>
    <row r="46" spans="1:16" x14ac:dyDescent="0.25">
      <c r="A46" s="50"/>
      <c r="B46" s="99"/>
      <c r="C46" s="520"/>
      <c r="D46" s="527"/>
      <c r="E46" s="527"/>
      <c r="F46" s="527"/>
      <c r="G46" s="528"/>
      <c r="H46" s="60"/>
      <c r="I46" s="39"/>
      <c r="J46" s="40"/>
      <c r="K46" s="8"/>
    </row>
    <row r="47" spans="1:16" ht="13.8" x14ac:dyDescent="0.25">
      <c r="A47" s="50"/>
      <c r="B47" s="99" t="s">
        <v>1774</v>
      </c>
      <c r="C47" s="520" t="s">
        <v>1775</v>
      </c>
      <c r="D47" s="527"/>
      <c r="E47" s="527"/>
      <c r="F47" s="527"/>
      <c r="G47" s="528"/>
      <c r="H47" s="60" t="s">
        <v>1756</v>
      </c>
      <c r="I47" s="39">
        <v>525</v>
      </c>
      <c r="J47" s="18"/>
      <c r="K47" s="8">
        <f t="shared" ref="K47" si="0">ROUNDUP(IF(H47&lt;&gt;"",I47*J47,""),2)</f>
        <v>0</v>
      </c>
      <c r="L47" s="47"/>
      <c r="P47" s="47"/>
    </row>
    <row r="48" spans="1:16" x14ac:dyDescent="0.25">
      <c r="A48" s="59"/>
      <c r="B48" s="99"/>
      <c r="C48" s="520"/>
      <c r="D48" s="527"/>
      <c r="E48" s="527"/>
      <c r="F48" s="527"/>
      <c r="G48" s="528"/>
      <c r="H48" s="60"/>
      <c r="I48" s="39"/>
      <c r="J48" s="40"/>
      <c r="K48" s="8"/>
    </row>
    <row r="49" spans="1:16" ht="13.8" x14ac:dyDescent="0.25">
      <c r="A49" s="58" t="s">
        <v>1776</v>
      </c>
      <c r="B49" s="45"/>
      <c r="C49" s="521" t="s">
        <v>1777</v>
      </c>
      <c r="D49" s="537"/>
      <c r="E49" s="537"/>
      <c r="F49" s="537"/>
      <c r="G49" s="538"/>
      <c r="H49" s="60" t="s">
        <v>1778</v>
      </c>
      <c r="I49" s="243">
        <v>1200</v>
      </c>
      <c r="J49" s="18"/>
      <c r="K49" s="8">
        <f t="shared" ref="K49" si="1">ROUNDUP(IF(H49&lt;&gt;"",I49*J49,""),2)</f>
        <v>0</v>
      </c>
      <c r="L49" s="47"/>
      <c r="P49" s="47"/>
    </row>
    <row r="50" spans="1:16" x14ac:dyDescent="0.25">
      <c r="A50" s="59"/>
      <c r="B50" s="45"/>
      <c r="C50" s="521"/>
      <c r="D50" s="537"/>
      <c r="E50" s="537"/>
      <c r="F50" s="537"/>
      <c r="G50" s="538"/>
      <c r="H50" s="60"/>
      <c r="I50" s="39"/>
      <c r="J50" s="40"/>
      <c r="K50" s="8"/>
    </row>
    <row r="51" spans="1:16" ht="39.6" customHeight="1" x14ac:dyDescent="0.25">
      <c r="A51" s="58" t="s">
        <v>1779</v>
      </c>
      <c r="B51" s="45"/>
      <c r="C51" s="521" t="s">
        <v>1780</v>
      </c>
      <c r="D51" s="537"/>
      <c r="E51" s="537"/>
      <c r="F51" s="537"/>
      <c r="G51" s="538"/>
      <c r="H51" s="60" t="s">
        <v>1781</v>
      </c>
      <c r="I51" s="243">
        <v>12000</v>
      </c>
      <c r="J51" s="18"/>
      <c r="K51" s="8">
        <f t="shared" ref="K51" si="2">ROUNDUP(IF(H51&lt;&gt;"",I51*J51,""),2)</f>
        <v>0</v>
      </c>
    </row>
    <row r="52" spans="1:16" x14ac:dyDescent="0.25">
      <c r="A52" s="59"/>
      <c r="B52" s="99"/>
      <c r="C52" s="586"/>
      <c r="D52" s="587"/>
      <c r="E52" s="587"/>
      <c r="F52" s="587"/>
      <c r="G52" s="588"/>
      <c r="H52" s="60"/>
      <c r="I52" s="39"/>
      <c r="J52" s="40"/>
      <c r="K52" s="9"/>
    </row>
    <row r="53" spans="1:16" x14ac:dyDescent="0.25">
      <c r="A53" s="58" t="s">
        <v>1782</v>
      </c>
      <c r="B53" s="99"/>
      <c r="C53" s="583" t="s">
        <v>1783</v>
      </c>
      <c r="D53" s="584"/>
      <c r="E53" s="584"/>
      <c r="F53" s="584"/>
      <c r="G53" s="585"/>
      <c r="H53" s="60"/>
      <c r="I53" s="39"/>
      <c r="J53" s="40"/>
      <c r="K53" s="9"/>
    </row>
    <row r="54" spans="1:16" x14ac:dyDescent="0.25">
      <c r="A54" s="59"/>
      <c r="B54" s="99"/>
      <c r="C54" s="632"/>
      <c r="D54" s="633"/>
      <c r="E54" s="633"/>
      <c r="F54" s="633"/>
      <c r="G54" s="634"/>
      <c r="H54" s="60"/>
      <c r="I54" s="39"/>
      <c r="J54" s="40"/>
      <c r="K54" s="9"/>
    </row>
    <row r="55" spans="1:16" ht="13.8" x14ac:dyDescent="0.25">
      <c r="A55" s="59"/>
      <c r="B55" s="99" t="s">
        <v>1784</v>
      </c>
      <c r="C55" s="632" t="s">
        <v>1785</v>
      </c>
      <c r="D55" s="633"/>
      <c r="E55" s="633"/>
      <c r="F55" s="633"/>
      <c r="G55" s="634"/>
      <c r="H55" s="60" t="s">
        <v>1756</v>
      </c>
      <c r="I55" s="39">
        <v>55</v>
      </c>
      <c r="J55" s="18"/>
      <c r="K55" s="9">
        <f>ROUNDUP(IF(H55&lt;&gt;"",I55*J55,""),2)</f>
        <v>0</v>
      </c>
      <c r="L55" s="47"/>
      <c r="P55" s="47"/>
    </row>
    <row r="56" spans="1:16" x14ac:dyDescent="0.25">
      <c r="A56" s="59"/>
      <c r="B56" s="59"/>
      <c r="C56" s="586"/>
      <c r="D56" s="587"/>
      <c r="E56" s="587"/>
      <c r="F56" s="587"/>
      <c r="G56" s="588"/>
      <c r="H56" s="60"/>
      <c r="I56" s="64"/>
      <c r="J56" s="63"/>
      <c r="K56" s="9"/>
    </row>
    <row r="57" spans="1:16" x14ac:dyDescent="0.25">
      <c r="A57" s="58" t="s">
        <v>1927</v>
      </c>
      <c r="B57" s="266"/>
      <c r="C57" s="583" t="s">
        <v>1928</v>
      </c>
      <c r="D57" s="584"/>
      <c r="E57" s="584"/>
      <c r="F57" s="584"/>
      <c r="G57" s="585"/>
      <c r="H57" s="60"/>
      <c r="I57" s="62"/>
      <c r="J57" s="63"/>
      <c r="K57" s="9"/>
    </row>
    <row r="58" spans="1:16" x14ac:dyDescent="0.25">
      <c r="A58" s="59"/>
      <c r="B58" s="59"/>
      <c r="C58" s="666"/>
      <c r="D58" s="667"/>
      <c r="E58" s="667"/>
      <c r="F58" s="667"/>
      <c r="G58" s="668"/>
      <c r="H58" s="60"/>
      <c r="I58" s="62"/>
      <c r="J58" s="63"/>
      <c r="K58" s="9"/>
    </row>
    <row r="59" spans="1:16" ht="12.75" customHeight="1" x14ac:dyDescent="0.25">
      <c r="A59" s="59"/>
      <c r="B59" s="59" t="s">
        <v>1929</v>
      </c>
      <c r="C59" s="632" t="s">
        <v>1930</v>
      </c>
      <c r="D59" s="633"/>
      <c r="E59" s="633"/>
      <c r="F59" s="633"/>
      <c r="G59" s="634"/>
      <c r="H59" s="60"/>
      <c r="I59" s="62"/>
      <c r="J59" s="63"/>
      <c r="K59" s="9"/>
    </row>
    <row r="60" spans="1:16" x14ac:dyDescent="0.25">
      <c r="A60" s="59"/>
      <c r="B60" s="59"/>
      <c r="C60" s="632"/>
      <c r="D60" s="633"/>
      <c r="E60" s="633"/>
      <c r="F60" s="633"/>
      <c r="G60" s="634"/>
      <c r="H60" s="60"/>
      <c r="I60" s="62"/>
      <c r="J60" s="63"/>
      <c r="K60" s="9"/>
    </row>
    <row r="61" spans="1:16" ht="13.8" x14ac:dyDescent="0.25">
      <c r="A61" s="59"/>
      <c r="B61" s="99" t="s">
        <v>78</v>
      </c>
      <c r="C61" s="632" t="s">
        <v>1931</v>
      </c>
      <c r="D61" s="633"/>
      <c r="E61" s="633"/>
      <c r="F61" s="633"/>
      <c r="G61" s="634"/>
      <c r="H61" s="37" t="s">
        <v>1918</v>
      </c>
      <c r="I61" s="39">
        <v>50</v>
      </c>
      <c r="J61" s="18"/>
      <c r="K61" s="9">
        <f>ROUNDUP(IF(H61&lt;&gt;"",I61*J61,""),2)</f>
        <v>0</v>
      </c>
    </row>
    <row r="62" spans="1:16" ht="12.75" customHeight="1" x14ac:dyDescent="0.25">
      <c r="A62" s="59"/>
      <c r="B62" s="59"/>
      <c r="C62" s="632"/>
      <c r="D62" s="633"/>
      <c r="E62" s="633"/>
      <c r="F62" s="633"/>
      <c r="G62" s="634"/>
      <c r="H62" s="60"/>
      <c r="I62" s="62"/>
      <c r="J62" s="63"/>
      <c r="K62" s="9"/>
    </row>
    <row r="63" spans="1:16" ht="12.75" customHeight="1" x14ac:dyDescent="0.25">
      <c r="A63" s="59"/>
      <c r="B63" s="99" t="s">
        <v>81</v>
      </c>
      <c r="C63" s="632" t="s">
        <v>1932</v>
      </c>
      <c r="D63" s="633"/>
      <c r="E63" s="633"/>
      <c r="F63" s="633"/>
      <c r="G63" s="634"/>
      <c r="H63" s="37" t="s">
        <v>1918</v>
      </c>
      <c r="I63" s="39">
        <v>50</v>
      </c>
      <c r="J63" s="18"/>
      <c r="K63" s="9">
        <f>ROUNDUP(IF(H63&lt;&gt;"",I63*J63,""),2)</f>
        <v>0</v>
      </c>
    </row>
    <row r="64" spans="1:16" ht="13.2" customHeight="1" x14ac:dyDescent="0.25">
      <c r="A64" s="59"/>
      <c r="B64" s="59"/>
      <c r="C64" s="586"/>
      <c r="D64" s="587"/>
      <c r="E64" s="587"/>
      <c r="F64" s="587"/>
      <c r="G64" s="588"/>
      <c r="H64" s="60"/>
      <c r="I64" s="64"/>
      <c r="J64" s="63"/>
      <c r="K64" s="9"/>
    </row>
    <row r="65" spans="1:11" ht="13.2" customHeight="1" x14ac:dyDescent="0.25">
      <c r="A65" s="59"/>
      <c r="B65" s="99" t="s">
        <v>83</v>
      </c>
      <c r="C65" s="632" t="s">
        <v>1933</v>
      </c>
      <c r="D65" s="633"/>
      <c r="E65" s="633"/>
      <c r="F65" s="633"/>
      <c r="G65" s="634"/>
      <c r="H65" s="37" t="s">
        <v>1918</v>
      </c>
      <c r="I65" s="39">
        <v>20</v>
      </c>
      <c r="J65" s="18"/>
      <c r="K65" s="9">
        <f>ROUNDUP(IF(H65&lt;&gt;"",I65*J65,""),2)</f>
        <v>0</v>
      </c>
    </row>
    <row r="66" spans="1:11" ht="13.2" customHeight="1" x14ac:dyDescent="0.25">
      <c r="A66" s="59"/>
      <c r="B66" s="59"/>
      <c r="C66" s="586"/>
      <c r="D66" s="587"/>
      <c r="E66" s="587"/>
      <c r="F66" s="587"/>
      <c r="G66" s="588"/>
      <c r="H66" s="60"/>
      <c r="I66" s="64"/>
      <c r="J66" s="63"/>
      <c r="K66" s="9"/>
    </row>
    <row r="67" spans="1:11" x14ac:dyDescent="0.25">
      <c r="A67" s="65"/>
      <c r="B67" s="65"/>
      <c r="C67" s="653"/>
      <c r="D67" s="654"/>
      <c r="E67" s="654"/>
      <c r="F67" s="654"/>
      <c r="G67" s="655"/>
      <c r="H67" s="66"/>
      <c r="I67" s="83"/>
      <c r="J67" s="68"/>
      <c r="K67" s="10"/>
    </row>
    <row r="68" spans="1:11" s="35" customFormat="1" x14ac:dyDescent="0.25">
      <c r="A68" s="522" t="s">
        <v>1788</v>
      </c>
      <c r="B68" s="522"/>
      <c r="C68" s="522" t="s">
        <v>117</v>
      </c>
      <c r="D68" s="522"/>
      <c r="E68" s="522"/>
      <c r="F68" s="522"/>
      <c r="G68" s="522"/>
      <c r="H68" s="116"/>
      <c r="I68" s="116"/>
      <c r="J68" s="116"/>
      <c r="K68" s="42">
        <f>SUM(K33:K67)</f>
        <v>0</v>
      </c>
    </row>
    <row r="69" spans="1:11" x14ac:dyDescent="0.25">
      <c r="A69" s="589" t="s">
        <v>1789</v>
      </c>
      <c r="B69" s="590"/>
      <c r="C69" s="590"/>
      <c r="D69" s="590"/>
      <c r="E69" s="590"/>
      <c r="F69" s="590"/>
      <c r="G69" s="590"/>
      <c r="H69" s="590"/>
      <c r="I69" s="590"/>
      <c r="J69" s="590"/>
      <c r="K69" s="591"/>
    </row>
    <row r="70" spans="1:11" x14ac:dyDescent="0.25">
      <c r="A70" s="592"/>
      <c r="B70" s="593"/>
      <c r="C70" s="593"/>
      <c r="D70" s="593"/>
      <c r="E70" s="593"/>
      <c r="F70" s="593"/>
      <c r="G70" s="593"/>
      <c r="H70" s="593"/>
      <c r="I70" s="593"/>
      <c r="J70" s="593"/>
      <c r="K70" s="594"/>
    </row>
    <row r="71" spans="1:11" x14ac:dyDescent="0.25">
      <c r="A71" s="56"/>
      <c r="B71" s="56"/>
      <c r="C71" s="645"/>
      <c r="D71" s="646"/>
      <c r="E71" s="646"/>
      <c r="F71" s="646"/>
      <c r="G71" s="647"/>
      <c r="H71" s="57"/>
      <c r="I71" s="72"/>
      <c r="J71" s="73"/>
      <c r="K71" s="11"/>
    </row>
    <row r="72" spans="1:11" x14ac:dyDescent="0.25">
      <c r="A72" s="44" t="s">
        <v>1790</v>
      </c>
      <c r="B72" s="99"/>
      <c r="C72" s="626" t="s">
        <v>1791</v>
      </c>
      <c r="D72" s="627"/>
      <c r="E72" s="627"/>
      <c r="F72" s="627"/>
      <c r="G72" s="628"/>
      <c r="H72" s="60"/>
      <c r="I72" s="62"/>
      <c r="J72" s="63"/>
      <c r="K72" s="74"/>
    </row>
    <row r="73" spans="1:11" x14ac:dyDescent="0.25">
      <c r="A73" s="59"/>
      <c r="B73" s="99"/>
      <c r="C73" s="635"/>
      <c r="D73" s="636"/>
      <c r="E73" s="636"/>
      <c r="F73" s="636"/>
      <c r="G73" s="637"/>
      <c r="H73" s="60"/>
      <c r="I73" s="62"/>
      <c r="J73" s="63"/>
      <c r="K73" s="74"/>
    </row>
    <row r="74" spans="1:11" x14ac:dyDescent="0.25">
      <c r="A74" s="46"/>
      <c r="B74" s="45" t="s">
        <v>78</v>
      </c>
      <c r="C74" s="520" t="s">
        <v>1792</v>
      </c>
      <c r="D74" s="527"/>
      <c r="E74" s="527"/>
      <c r="F74" s="527"/>
      <c r="G74" s="528"/>
      <c r="H74" s="37"/>
      <c r="I74" s="61"/>
      <c r="J74" s="40"/>
      <c r="K74" s="8"/>
    </row>
    <row r="75" spans="1:11" x14ac:dyDescent="0.25">
      <c r="A75" s="46"/>
      <c r="B75" s="45"/>
      <c r="C75" s="632"/>
      <c r="D75" s="633"/>
      <c r="E75" s="633"/>
      <c r="F75" s="633"/>
      <c r="G75" s="634"/>
      <c r="H75" s="37"/>
      <c r="I75" s="61"/>
      <c r="J75" s="40"/>
      <c r="K75" s="8"/>
    </row>
    <row r="76" spans="1:11" ht="13.8" x14ac:dyDescent="0.25">
      <c r="A76" s="59"/>
      <c r="B76" s="45" t="s">
        <v>413</v>
      </c>
      <c r="C76" s="632" t="s">
        <v>1934</v>
      </c>
      <c r="D76" s="633"/>
      <c r="E76" s="633"/>
      <c r="F76" s="633"/>
      <c r="G76" s="634"/>
      <c r="H76" s="60" t="s">
        <v>1794</v>
      </c>
      <c r="I76" s="39">
        <v>380</v>
      </c>
      <c r="J76" s="18"/>
      <c r="K76" s="9">
        <f t="shared" ref="K76" si="3">ROUNDUP(IF(H76&lt;&gt;"",I76*J76,""),2)</f>
        <v>0</v>
      </c>
    </row>
    <row r="77" spans="1:11" x14ac:dyDescent="0.25">
      <c r="A77" s="59"/>
      <c r="B77" s="102"/>
      <c r="C77" s="586"/>
      <c r="D77" s="587"/>
      <c r="E77" s="587"/>
      <c r="F77" s="587"/>
      <c r="G77" s="588"/>
      <c r="H77" s="77"/>
      <c r="I77" s="39"/>
      <c r="J77" s="40"/>
      <c r="K77" s="9"/>
    </row>
    <row r="78" spans="1:11" x14ac:dyDescent="0.25">
      <c r="A78" s="59"/>
      <c r="B78" s="99" t="s">
        <v>81</v>
      </c>
      <c r="C78" s="520" t="s">
        <v>1795</v>
      </c>
      <c r="D78" s="527"/>
      <c r="E78" s="527"/>
      <c r="F78" s="527"/>
      <c r="G78" s="528"/>
      <c r="H78" s="60"/>
      <c r="I78" s="39"/>
      <c r="J78" s="40"/>
      <c r="K78" s="9"/>
    </row>
    <row r="79" spans="1:11" x14ac:dyDescent="0.25">
      <c r="A79" s="59"/>
      <c r="B79" s="99"/>
      <c r="C79" s="586"/>
      <c r="D79" s="587"/>
      <c r="E79" s="587"/>
      <c r="F79" s="587"/>
      <c r="G79" s="588"/>
      <c r="H79" s="60"/>
      <c r="I79" s="39"/>
      <c r="J79" s="40"/>
      <c r="K79" s="9"/>
    </row>
    <row r="80" spans="1:11" x14ac:dyDescent="0.25">
      <c r="A80" s="59"/>
      <c r="B80" s="99" t="s">
        <v>413</v>
      </c>
      <c r="C80" s="632" t="s">
        <v>1935</v>
      </c>
      <c r="D80" s="633"/>
      <c r="E80" s="633"/>
      <c r="F80" s="633"/>
      <c r="G80" s="634"/>
      <c r="H80" s="60" t="s">
        <v>1797</v>
      </c>
      <c r="I80" s="39">
        <v>1080</v>
      </c>
      <c r="J80" s="18"/>
      <c r="K80" s="9">
        <f t="shared" ref="K80" si="4">ROUNDUP(IF(H80&lt;&gt;"",I80*J80,""),2)</f>
        <v>0</v>
      </c>
    </row>
    <row r="81" spans="1:11" x14ac:dyDescent="0.25">
      <c r="A81" s="59"/>
      <c r="B81" s="99"/>
      <c r="C81" s="586"/>
      <c r="D81" s="587"/>
      <c r="E81" s="587"/>
      <c r="F81" s="587"/>
      <c r="G81" s="588"/>
      <c r="H81" s="60"/>
      <c r="I81" s="39"/>
      <c r="J81" s="40"/>
      <c r="K81" s="9"/>
    </row>
    <row r="82" spans="1:11" x14ac:dyDescent="0.25">
      <c r="A82" s="44" t="s">
        <v>1800</v>
      </c>
      <c r="B82" s="99"/>
      <c r="C82" s="626" t="s">
        <v>1801</v>
      </c>
      <c r="D82" s="627"/>
      <c r="E82" s="627"/>
      <c r="F82" s="627"/>
      <c r="G82" s="628"/>
      <c r="H82" s="60"/>
      <c r="I82" s="39"/>
      <c r="J82" s="40"/>
      <c r="K82" s="9"/>
    </row>
    <row r="83" spans="1:11" x14ac:dyDescent="0.25">
      <c r="A83" s="59"/>
      <c r="B83" s="99"/>
      <c r="C83" s="586"/>
      <c r="D83" s="587"/>
      <c r="E83" s="587"/>
      <c r="F83" s="587"/>
      <c r="G83" s="588"/>
      <c r="H83" s="60"/>
      <c r="I83" s="39"/>
      <c r="J83" s="40"/>
      <c r="K83" s="9"/>
    </row>
    <row r="84" spans="1:11" x14ac:dyDescent="0.25">
      <c r="A84" s="59"/>
      <c r="B84" s="99" t="s">
        <v>81</v>
      </c>
      <c r="C84" s="520" t="s">
        <v>1795</v>
      </c>
      <c r="D84" s="527"/>
      <c r="E84" s="527"/>
      <c r="F84" s="527"/>
      <c r="G84" s="528"/>
      <c r="H84" s="60"/>
      <c r="I84" s="39"/>
      <c r="J84" s="40"/>
      <c r="K84" s="9"/>
    </row>
    <row r="85" spans="1:11" x14ac:dyDescent="0.25">
      <c r="A85" s="59"/>
      <c r="B85" s="99"/>
      <c r="C85" s="586"/>
      <c r="D85" s="587"/>
      <c r="E85" s="587"/>
      <c r="F85" s="587"/>
      <c r="G85" s="588"/>
      <c r="H85" s="60"/>
      <c r="I85" s="39"/>
      <c r="J85" s="40"/>
      <c r="K85" s="9"/>
    </row>
    <row r="86" spans="1:11" x14ac:dyDescent="0.25">
      <c r="A86" s="59"/>
      <c r="B86" s="99" t="s">
        <v>413</v>
      </c>
      <c r="C86" s="632" t="s">
        <v>1936</v>
      </c>
      <c r="D86" s="633"/>
      <c r="E86" s="633"/>
      <c r="F86" s="633"/>
      <c r="G86" s="634"/>
      <c r="H86" s="60" t="s">
        <v>1797</v>
      </c>
      <c r="I86" s="39">
        <v>420</v>
      </c>
      <c r="J86" s="18"/>
      <c r="K86" s="9">
        <f t="shared" ref="K86" si="5">ROUNDUP(IF(H86&lt;&gt;"",I86*J86,""),2)</f>
        <v>0</v>
      </c>
    </row>
    <row r="87" spans="1:11" x14ac:dyDescent="0.25">
      <c r="A87" s="59"/>
      <c r="B87" s="99"/>
      <c r="C87" s="586"/>
      <c r="D87" s="587"/>
      <c r="E87" s="587"/>
      <c r="F87" s="587"/>
      <c r="G87" s="588"/>
      <c r="H87" s="60"/>
      <c r="I87" s="64"/>
      <c r="J87" s="63"/>
      <c r="K87" s="74"/>
    </row>
    <row r="88" spans="1:11" x14ac:dyDescent="0.25">
      <c r="A88" s="59"/>
      <c r="B88" s="59"/>
      <c r="C88" s="586"/>
      <c r="D88" s="587"/>
      <c r="E88" s="587"/>
      <c r="F88" s="587"/>
      <c r="G88" s="588"/>
      <c r="H88" s="60"/>
      <c r="I88" s="64"/>
      <c r="J88" s="63"/>
      <c r="K88" s="74"/>
    </row>
    <row r="89" spans="1:11" s="35" customFormat="1" x14ac:dyDescent="0.25">
      <c r="A89" s="522" t="s">
        <v>1809</v>
      </c>
      <c r="B89" s="522"/>
      <c r="C89" s="522" t="s">
        <v>117</v>
      </c>
      <c r="D89" s="522"/>
      <c r="E89" s="522"/>
      <c r="F89" s="522"/>
      <c r="G89" s="522"/>
      <c r="H89" s="116"/>
      <c r="I89" s="116"/>
      <c r="J89" s="116"/>
      <c r="K89" s="42">
        <f>SUM(K72:K88)</f>
        <v>0</v>
      </c>
    </row>
    <row r="90" spans="1:11" x14ac:dyDescent="0.25">
      <c r="A90" s="589" t="s">
        <v>1810</v>
      </c>
      <c r="B90" s="590"/>
      <c r="C90" s="590"/>
      <c r="D90" s="590"/>
      <c r="E90" s="590"/>
      <c r="F90" s="590"/>
      <c r="G90" s="590"/>
      <c r="H90" s="590"/>
      <c r="I90" s="590"/>
      <c r="J90" s="590"/>
      <c r="K90" s="591"/>
    </row>
    <row r="91" spans="1:11" x14ac:dyDescent="0.25">
      <c r="A91" s="592"/>
      <c r="B91" s="593"/>
      <c r="C91" s="593"/>
      <c r="D91" s="593"/>
      <c r="E91" s="593"/>
      <c r="F91" s="593"/>
      <c r="G91" s="593"/>
      <c r="H91" s="593"/>
      <c r="I91" s="593"/>
      <c r="J91" s="593"/>
      <c r="K91" s="594"/>
    </row>
    <row r="92" spans="1:11" x14ac:dyDescent="0.25">
      <c r="A92" s="56"/>
      <c r="B92" s="56"/>
      <c r="C92" s="645"/>
      <c r="D92" s="646"/>
      <c r="E92" s="646"/>
      <c r="F92" s="646"/>
      <c r="G92" s="647"/>
      <c r="H92" s="57"/>
      <c r="I92" s="72"/>
      <c r="J92" s="73"/>
      <c r="K92" s="11"/>
    </row>
    <row r="93" spans="1:11" x14ac:dyDescent="0.25">
      <c r="A93" s="58" t="s">
        <v>1811</v>
      </c>
      <c r="B93" s="99"/>
      <c r="C93" s="583" t="s">
        <v>1937</v>
      </c>
      <c r="D93" s="584"/>
      <c r="E93" s="584"/>
      <c r="F93" s="584"/>
      <c r="G93" s="585"/>
      <c r="H93" s="60"/>
      <c r="I93" s="62"/>
      <c r="J93" s="40"/>
      <c r="K93" s="8"/>
    </row>
    <row r="94" spans="1:11" x14ac:dyDescent="0.25">
      <c r="A94" s="59"/>
      <c r="B94" s="99"/>
      <c r="C94" s="586"/>
      <c r="D94" s="587"/>
      <c r="E94" s="587"/>
      <c r="F94" s="587"/>
      <c r="G94" s="588"/>
      <c r="H94" s="60"/>
      <c r="I94" s="62"/>
      <c r="J94" s="40"/>
      <c r="K94" s="8"/>
    </row>
    <row r="95" spans="1:11" x14ac:dyDescent="0.25">
      <c r="A95" s="59"/>
      <c r="B95" s="99" t="s">
        <v>78</v>
      </c>
      <c r="C95" s="632" t="s">
        <v>1938</v>
      </c>
      <c r="D95" s="633"/>
      <c r="E95" s="633"/>
      <c r="F95" s="633"/>
      <c r="G95" s="634"/>
      <c r="H95" s="60"/>
      <c r="I95" s="62"/>
      <c r="J95" s="63"/>
      <c r="K95" s="74"/>
    </row>
    <row r="96" spans="1:11" x14ac:dyDescent="0.25">
      <c r="A96" s="59"/>
      <c r="B96" s="45"/>
      <c r="C96" s="632"/>
      <c r="D96" s="633"/>
      <c r="E96" s="633"/>
      <c r="F96" s="633"/>
      <c r="G96" s="634"/>
      <c r="H96" s="60"/>
      <c r="I96" s="62"/>
      <c r="J96" s="75"/>
      <c r="K96" s="76"/>
    </row>
    <row r="97" spans="1:11" x14ac:dyDescent="0.25">
      <c r="A97" s="59"/>
      <c r="B97" s="87" t="s">
        <v>413</v>
      </c>
      <c r="C97" s="632" t="s">
        <v>839</v>
      </c>
      <c r="D97" s="633"/>
      <c r="E97" s="633"/>
      <c r="F97" s="633"/>
      <c r="G97" s="634"/>
      <c r="H97" s="60" t="s">
        <v>1814</v>
      </c>
      <c r="I97" s="39">
        <v>0.5</v>
      </c>
      <c r="J97" s="18"/>
      <c r="K97" s="8">
        <f t="shared" ref="K97" si="6">ROUNDUP(IF(H97&lt;&gt;"",I97*J97,""),2)</f>
        <v>0</v>
      </c>
    </row>
    <row r="98" spans="1:11" x14ac:dyDescent="0.25">
      <c r="A98" s="59"/>
      <c r="B98" s="87"/>
      <c r="C98" s="632"/>
      <c r="D98" s="633"/>
      <c r="E98" s="633"/>
      <c r="F98" s="633"/>
      <c r="G98" s="634"/>
      <c r="H98" s="60"/>
      <c r="I98" s="39"/>
      <c r="J98" s="40"/>
      <c r="K98" s="8"/>
    </row>
    <row r="99" spans="1:11" x14ac:dyDescent="0.25">
      <c r="A99" s="59"/>
      <c r="B99" s="87" t="s">
        <v>415</v>
      </c>
      <c r="C99" s="520" t="s">
        <v>1815</v>
      </c>
      <c r="D99" s="527"/>
      <c r="E99" s="527"/>
      <c r="F99" s="527"/>
      <c r="G99" s="528"/>
      <c r="H99" s="60" t="s">
        <v>1814</v>
      </c>
      <c r="I99" s="39">
        <v>16</v>
      </c>
      <c r="J99" s="18"/>
      <c r="K99" s="8">
        <f t="shared" ref="K99" si="7">ROUNDUP(IF(H99&lt;&gt;"",I99*J99,""),2)</f>
        <v>0</v>
      </c>
    </row>
    <row r="100" spans="1:11" x14ac:dyDescent="0.25">
      <c r="A100" s="59"/>
      <c r="B100" s="99"/>
      <c r="C100" s="586"/>
      <c r="D100" s="587"/>
      <c r="E100" s="587"/>
      <c r="F100" s="587"/>
      <c r="G100" s="588"/>
      <c r="H100" s="60"/>
      <c r="I100" s="39"/>
      <c r="J100" s="40"/>
      <c r="K100" s="74"/>
    </row>
    <row r="101" spans="1:11" x14ac:dyDescent="0.25">
      <c r="A101" s="59"/>
      <c r="B101" s="99" t="s">
        <v>83</v>
      </c>
      <c r="C101" s="632" t="s">
        <v>843</v>
      </c>
      <c r="D101" s="633"/>
      <c r="E101" s="633"/>
      <c r="F101" s="633"/>
      <c r="G101" s="634"/>
      <c r="H101" s="60"/>
      <c r="I101" s="64"/>
      <c r="J101" s="63"/>
      <c r="K101" s="8"/>
    </row>
    <row r="102" spans="1:11" x14ac:dyDescent="0.25">
      <c r="A102" s="59"/>
      <c r="B102" s="99"/>
      <c r="C102" s="656"/>
      <c r="D102" s="657"/>
      <c r="E102" s="657"/>
      <c r="F102" s="657"/>
      <c r="G102" s="658"/>
      <c r="H102" s="60"/>
      <c r="I102" s="64"/>
      <c r="J102" s="63"/>
      <c r="K102" s="8"/>
    </row>
    <row r="103" spans="1:11" x14ac:dyDescent="0.25">
      <c r="A103" s="59"/>
      <c r="B103" s="99" t="s">
        <v>413</v>
      </c>
      <c r="C103" s="632" t="s">
        <v>1939</v>
      </c>
      <c r="D103" s="633"/>
      <c r="E103" s="633"/>
      <c r="F103" s="633"/>
      <c r="G103" s="634"/>
      <c r="H103" s="60" t="s">
        <v>1940</v>
      </c>
      <c r="I103" s="39">
        <v>115</v>
      </c>
      <c r="J103" s="18"/>
      <c r="K103" s="8">
        <f>I103*J103</f>
        <v>0</v>
      </c>
    </row>
    <row r="104" spans="1:11" x14ac:dyDescent="0.25">
      <c r="A104" s="59"/>
      <c r="B104" s="99"/>
      <c r="C104" s="586"/>
      <c r="D104" s="587"/>
      <c r="E104" s="587"/>
      <c r="F104" s="587"/>
      <c r="G104" s="588"/>
      <c r="H104" s="60"/>
      <c r="I104" s="64"/>
      <c r="J104" s="63"/>
      <c r="K104" s="8"/>
    </row>
    <row r="105" spans="1:11" x14ac:dyDescent="0.25">
      <c r="A105" s="59"/>
      <c r="B105" s="99" t="s">
        <v>415</v>
      </c>
      <c r="C105" s="632" t="s">
        <v>1941</v>
      </c>
      <c r="D105" s="633"/>
      <c r="E105" s="633"/>
      <c r="F105" s="633"/>
      <c r="G105" s="634"/>
      <c r="H105" s="60" t="s">
        <v>1940</v>
      </c>
      <c r="I105" s="39">
        <v>640</v>
      </c>
      <c r="J105" s="18"/>
      <c r="K105" s="8">
        <f>I105*J105</f>
        <v>0</v>
      </c>
    </row>
    <row r="106" spans="1:11" x14ac:dyDescent="0.25">
      <c r="A106" s="59"/>
      <c r="B106" s="99"/>
      <c r="C106" s="586"/>
      <c r="D106" s="587"/>
      <c r="E106" s="587"/>
      <c r="F106" s="587"/>
      <c r="G106" s="588"/>
      <c r="H106" s="60"/>
      <c r="I106" s="64"/>
      <c r="J106" s="63"/>
      <c r="K106" s="74"/>
    </row>
    <row r="107" spans="1:11" x14ac:dyDescent="0.25">
      <c r="A107" s="59"/>
      <c r="B107" s="99" t="s">
        <v>415</v>
      </c>
      <c r="C107" s="632" t="s">
        <v>1942</v>
      </c>
      <c r="D107" s="633"/>
      <c r="E107" s="633"/>
      <c r="F107" s="633"/>
      <c r="G107" s="634"/>
      <c r="H107" s="60" t="s">
        <v>1940</v>
      </c>
      <c r="I107" s="39">
        <v>325</v>
      </c>
      <c r="J107" s="18"/>
      <c r="K107" s="8">
        <f>I107*J107</f>
        <v>0</v>
      </c>
    </row>
    <row r="108" spans="1:11" ht="12.75" customHeight="1" x14ac:dyDescent="0.25">
      <c r="A108" s="59"/>
      <c r="B108" s="99"/>
      <c r="C108" s="586"/>
      <c r="D108" s="587"/>
      <c r="E108" s="587"/>
      <c r="F108" s="587"/>
      <c r="G108" s="588"/>
      <c r="H108" s="60"/>
      <c r="I108" s="64"/>
      <c r="J108" s="63"/>
      <c r="K108" s="74"/>
    </row>
    <row r="109" spans="1:11" ht="26.4" customHeight="1" x14ac:dyDescent="0.25">
      <c r="A109" s="58" t="s">
        <v>1816</v>
      </c>
      <c r="B109" s="99"/>
      <c r="C109" s="521" t="s">
        <v>1943</v>
      </c>
      <c r="D109" s="537"/>
      <c r="E109" s="537"/>
      <c r="F109" s="537"/>
      <c r="G109" s="538"/>
      <c r="H109" s="60" t="s">
        <v>1814</v>
      </c>
      <c r="I109" s="39">
        <v>0.6</v>
      </c>
      <c r="J109" s="18"/>
      <c r="K109" s="8">
        <f>I109*J109</f>
        <v>0</v>
      </c>
    </row>
    <row r="110" spans="1:11" x14ac:dyDescent="0.25">
      <c r="A110" s="59"/>
      <c r="B110" s="59"/>
      <c r="C110" s="586"/>
      <c r="D110" s="587"/>
      <c r="E110" s="587"/>
      <c r="F110" s="587"/>
      <c r="G110" s="588"/>
      <c r="H110" s="60"/>
      <c r="I110" s="64"/>
      <c r="J110" s="63"/>
      <c r="K110" s="74"/>
    </row>
    <row r="111" spans="1:11" ht="12.75" customHeight="1" x14ac:dyDescent="0.25">
      <c r="A111" s="59"/>
      <c r="B111" s="59"/>
      <c r="C111" s="586"/>
      <c r="D111" s="587"/>
      <c r="E111" s="587"/>
      <c r="F111" s="587"/>
      <c r="G111" s="588"/>
      <c r="H111" s="60"/>
      <c r="I111" s="64"/>
      <c r="J111" s="63"/>
      <c r="K111" s="74"/>
    </row>
    <row r="112" spans="1:11" x14ac:dyDescent="0.25">
      <c r="A112" s="59"/>
      <c r="B112" s="59"/>
      <c r="C112" s="586"/>
      <c r="D112" s="587"/>
      <c r="E112" s="587"/>
      <c r="F112" s="587"/>
      <c r="G112" s="588"/>
      <c r="H112" s="60"/>
      <c r="I112" s="64"/>
      <c r="J112" s="63"/>
      <c r="K112" s="74"/>
    </row>
    <row r="113" spans="1:11" s="35" customFormat="1" x14ac:dyDescent="0.25">
      <c r="A113" s="522" t="s">
        <v>1818</v>
      </c>
      <c r="B113" s="522"/>
      <c r="C113" s="522" t="s">
        <v>117</v>
      </c>
      <c r="D113" s="522"/>
      <c r="E113" s="522"/>
      <c r="F113" s="522"/>
      <c r="G113" s="522"/>
      <c r="H113" s="116"/>
      <c r="I113" s="116"/>
      <c r="J113" s="116"/>
      <c r="K113" s="42">
        <f>SUM(K93:K112)</f>
        <v>0</v>
      </c>
    </row>
    <row r="114" spans="1:11" x14ac:dyDescent="0.25">
      <c r="A114" s="589" t="s">
        <v>1819</v>
      </c>
      <c r="B114" s="590"/>
      <c r="C114" s="590"/>
      <c r="D114" s="590"/>
      <c r="E114" s="590"/>
      <c r="F114" s="590"/>
      <c r="G114" s="590"/>
      <c r="H114" s="590"/>
      <c r="I114" s="590"/>
      <c r="J114" s="590"/>
      <c r="K114" s="591"/>
    </row>
    <row r="115" spans="1:11" x14ac:dyDescent="0.25">
      <c r="A115" s="592"/>
      <c r="B115" s="593"/>
      <c r="C115" s="593"/>
      <c r="D115" s="593"/>
      <c r="E115" s="593"/>
      <c r="F115" s="593"/>
      <c r="G115" s="593"/>
      <c r="H115" s="593"/>
      <c r="I115" s="593"/>
      <c r="J115" s="593"/>
      <c r="K115" s="594"/>
    </row>
    <row r="116" spans="1:11" x14ac:dyDescent="0.25">
      <c r="A116" s="56"/>
      <c r="B116" s="56"/>
      <c r="C116" s="645"/>
      <c r="D116" s="646"/>
      <c r="E116" s="646"/>
      <c r="F116" s="646"/>
      <c r="G116" s="647"/>
      <c r="H116" s="57"/>
      <c r="I116" s="72"/>
      <c r="J116" s="73"/>
      <c r="K116" s="11"/>
    </row>
    <row r="117" spans="1:11" x14ac:dyDescent="0.25">
      <c r="A117" s="44" t="s">
        <v>1820</v>
      </c>
      <c r="B117" s="45"/>
      <c r="C117" s="521" t="s">
        <v>1821</v>
      </c>
      <c r="D117" s="537"/>
      <c r="E117" s="537"/>
      <c r="F117" s="537"/>
      <c r="G117" s="538"/>
      <c r="H117" s="37"/>
      <c r="I117" s="39"/>
      <c r="J117" s="40"/>
      <c r="K117" s="8"/>
    </row>
    <row r="118" spans="1:11" x14ac:dyDescent="0.25">
      <c r="A118" s="46"/>
      <c r="B118" s="45"/>
      <c r="C118" s="632"/>
      <c r="D118" s="633"/>
      <c r="E118" s="633"/>
      <c r="F118" s="633"/>
      <c r="G118" s="634"/>
      <c r="H118" s="37"/>
      <c r="I118" s="39"/>
      <c r="J118" s="40"/>
      <c r="K118" s="8"/>
    </row>
    <row r="119" spans="1:11" x14ac:dyDescent="0.25">
      <c r="A119" s="59"/>
      <c r="B119" s="45" t="s">
        <v>1822</v>
      </c>
      <c r="C119" s="632" t="s">
        <v>1823</v>
      </c>
      <c r="D119" s="633"/>
      <c r="E119" s="633"/>
      <c r="F119" s="633"/>
      <c r="G119" s="634"/>
      <c r="H119" s="60"/>
      <c r="I119" s="64"/>
      <c r="J119" s="63"/>
      <c r="K119" s="74"/>
    </row>
    <row r="120" spans="1:11" x14ac:dyDescent="0.25">
      <c r="A120" s="59"/>
      <c r="B120" s="45"/>
      <c r="C120" s="632"/>
      <c r="D120" s="633"/>
      <c r="E120" s="633"/>
      <c r="F120" s="633"/>
      <c r="G120" s="634"/>
      <c r="H120" s="77"/>
      <c r="I120" s="81"/>
      <c r="J120" s="75"/>
      <c r="K120" s="76"/>
    </row>
    <row r="121" spans="1:11" ht="13.8" x14ac:dyDescent="0.25">
      <c r="A121" s="59"/>
      <c r="B121" s="45" t="s">
        <v>78</v>
      </c>
      <c r="C121" s="632" t="s">
        <v>1944</v>
      </c>
      <c r="D121" s="633"/>
      <c r="E121" s="633"/>
      <c r="F121" s="633"/>
      <c r="G121" s="634"/>
      <c r="H121" s="60" t="s">
        <v>1756</v>
      </c>
      <c r="I121" s="39">
        <v>465</v>
      </c>
      <c r="J121" s="18"/>
      <c r="K121" s="8">
        <f>ROUNDUP(IF(H121&lt;&gt;"",I121*J121,""),2)</f>
        <v>0</v>
      </c>
    </row>
    <row r="122" spans="1:11" x14ac:dyDescent="0.25">
      <c r="A122" s="59"/>
      <c r="B122" s="45"/>
      <c r="C122" s="632"/>
      <c r="D122" s="633"/>
      <c r="E122" s="633"/>
      <c r="F122" s="633"/>
      <c r="G122" s="634"/>
      <c r="H122" s="60"/>
      <c r="I122" s="39"/>
      <c r="J122" s="40"/>
      <c r="K122" s="8"/>
    </row>
    <row r="123" spans="1:11" ht="13.8" x14ac:dyDescent="0.25">
      <c r="A123" s="59"/>
      <c r="B123" s="45" t="s">
        <v>81</v>
      </c>
      <c r="C123" s="632" t="s">
        <v>1945</v>
      </c>
      <c r="D123" s="633"/>
      <c r="E123" s="633"/>
      <c r="F123" s="633"/>
      <c r="G123" s="634"/>
      <c r="H123" s="60" t="s">
        <v>1756</v>
      </c>
      <c r="I123" s="39">
        <v>50</v>
      </c>
      <c r="J123" s="18"/>
      <c r="K123" s="8">
        <f>ROUNDUP(IF(H123&lt;&gt;"",I123*J123,""),2)</f>
        <v>0</v>
      </c>
    </row>
    <row r="124" spans="1:11" x14ac:dyDescent="0.25">
      <c r="A124" s="59"/>
      <c r="B124" s="99"/>
      <c r="C124" s="586"/>
      <c r="D124" s="587"/>
      <c r="E124" s="587"/>
      <c r="F124" s="587"/>
      <c r="G124" s="588"/>
      <c r="H124" s="60"/>
      <c r="I124" s="39"/>
      <c r="J124" s="40"/>
      <c r="K124" s="8"/>
    </row>
    <row r="125" spans="1:11" ht="26.4" customHeight="1" x14ac:dyDescent="0.25">
      <c r="A125" s="58" t="s">
        <v>1827</v>
      </c>
      <c r="B125" s="99"/>
      <c r="C125" s="521" t="s">
        <v>1828</v>
      </c>
      <c r="D125" s="537"/>
      <c r="E125" s="537"/>
      <c r="F125" s="537"/>
      <c r="G125" s="538"/>
      <c r="H125" s="60"/>
      <c r="I125" s="39"/>
      <c r="J125" s="40"/>
      <c r="K125" s="8"/>
    </row>
    <row r="126" spans="1:11" x14ac:dyDescent="0.25">
      <c r="A126" s="59"/>
      <c r="B126" s="99"/>
      <c r="C126" s="659"/>
      <c r="D126" s="660"/>
      <c r="E126" s="660"/>
      <c r="F126" s="660"/>
      <c r="G126" s="661"/>
      <c r="H126" s="60"/>
      <c r="I126" s="39"/>
      <c r="J126" s="40"/>
      <c r="K126" s="8"/>
    </row>
    <row r="127" spans="1:11" x14ac:dyDescent="0.25">
      <c r="A127" s="59"/>
      <c r="B127" s="45" t="s">
        <v>1829</v>
      </c>
      <c r="C127" s="632" t="s">
        <v>1823</v>
      </c>
      <c r="D127" s="633"/>
      <c r="E127" s="633"/>
      <c r="F127" s="633"/>
      <c r="G127" s="634"/>
      <c r="H127" s="60"/>
      <c r="I127" s="39"/>
      <c r="J127" s="40"/>
      <c r="K127" s="8"/>
    </row>
    <row r="128" spans="1:11" x14ac:dyDescent="0.25">
      <c r="A128" s="59"/>
      <c r="B128" s="45"/>
      <c r="C128" s="632"/>
      <c r="D128" s="633"/>
      <c r="E128" s="633"/>
      <c r="F128" s="633"/>
      <c r="G128" s="634"/>
      <c r="H128" s="77"/>
      <c r="I128" s="39"/>
      <c r="J128" s="40"/>
      <c r="K128" s="8"/>
    </row>
    <row r="129" spans="1:11" ht="13.8" x14ac:dyDescent="0.25">
      <c r="A129" s="59"/>
      <c r="B129" s="45" t="s">
        <v>78</v>
      </c>
      <c r="C129" s="632" t="s">
        <v>1944</v>
      </c>
      <c r="D129" s="633"/>
      <c r="E129" s="633"/>
      <c r="F129" s="633"/>
      <c r="G129" s="634"/>
      <c r="H129" s="60" t="s">
        <v>1756</v>
      </c>
      <c r="I129" s="39">
        <v>465</v>
      </c>
      <c r="J129" s="18"/>
      <c r="K129" s="8">
        <f>ROUNDUP(IF(H129&lt;&gt;"",I129*J129,""),2)</f>
        <v>0</v>
      </c>
    </row>
    <row r="130" spans="1:11" x14ac:dyDescent="0.25">
      <c r="A130" s="59"/>
      <c r="B130" s="45"/>
      <c r="C130" s="632"/>
      <c r="D130" s="633"/>
      <c r="E130" s="633"/>
      <c r="F130" s="633"/>
      <c r="G130" s="634"/>
      <c r="H130" s="60"/>
      <c r="I130" s="39"/>
      <c r="J130" s="40"/>
      <c r="K130" s="8"/>
    </row>
    <row r="131" spans="1:11" ht="12.75" customHeight="1" x14ac:dyDescent="0.25">
      <c r="A131" s="59"/>
      <c r="B131" s="45" t="s">
        <v>81</v>
      </c>
      <c r="C131" s="632" t="s">
        <v>1945</v>
      </c>
      <c r="D131" s="633"/>
      <c r="E131" s="633"/>
      <c r="F131" s="633"/>
      <c r="G131" s="634"/>
      <c r="H131" s="60" t="s">
        <v>1756</v>
      </c>
      <c r="I131" s="39">
        <v>50</v>
      </c>
      <c r="J131" s="18"/>
      <c r="K131" s="8">
        <f>ROUNDUP(IF(H131&lt;&gt;"",I131*J131,""),2)</f>
        <v>0</v>
      </c>
    </row>
    <row r="132" spans="1:11" x14ac:dyDescent="0.25">
      <c r="A132" s="59"/>
      <c r="B132" s="45"/>
      <c r="C132" s="597"/>
      <c r="D132" s="598"/>
      <c r="E132" s="598"/>
      <c r="F132" s="598"/>
      <c r="G132" s="599"/>
      <c r="H132" s="60"/>
      <c r="I132" s="39"/>
      <c r="J132" s="40"/>
      <c r="K132" s="8"/>
    </row>
    <row r="133" spans="1:11" ht="26.4" customHeight="1" x14ac:dyDescent="0.25">
      <c r="A133" s="58" t="s">
        <v>1831</v>
      </c>
      <c r="B133" s="99"/>
      <c r="C133" s="521" t="s">
        <v>1832</v>
      </c>
      <c r="D133" s="537"/>
      <c r="E133" s="537"/>
      <c r="F133" s="537"/>
      <c r="G133" s="538"/>
      <c r="H133" s="60"/>
      <c r="I133" s="39"/>
      <c r="J133" s="40"/>
      <c r="K133" s="8"/>
    </row>
    <row r="134" spans="1:11" x14ac:dyDescent="0.25">
      <c r="A134" s="59"/>
      <c r="B134" s="99"/>
      <c r="C134" s="586"/>
      <c r="D134" s="587"/>
      <c r="E134" s="587"/>
      <c r="F134" s="587"/>
      <c r="G134" s="588"/>
      <c r="H134" s="60"/>
      <c r="I134" s="39"/>
      <c r="J134" s="40"/>
      <c r="K134" s="8"/>
    </row>
    <row r="135" spans="1:11" ht="26.4" customHeight="1" x14ac:dyDescent="0.25">
      <c r="A135" s="59"/>
      <c r="B135" s="99" t="s">
        <v>1833</v>
      </c>
      <c r="C135" s="520" t="s">
        <v>1946</v>
      </c>
      <c r="D135" s="527"/>
      <c r="E135" s="527"/>
      <c r="F135" s="527"/>
      <c r="G135" s="528"/>
      <c r="H135" s="60" t="s">
        <v>1797</v>
      </c>
      <c r="I135" s="243">
        <v>2250</v>
      </c>
      <c r="J135" s="18"/>
      <c r="K135" s="8">
        <f>ROUNDUP(IF(H135&lt;&gt;"",I135*J135,""),2)</f>
        <v>0</v>
      </c>
    </row>
    <row r="136" spans="1:11" x14ac:dyDescent="0.25">
      <c r="A136" s="59"/>
      <c r="B136" s="99"/>
      <c r="C136" s="656"/>
      <c r="D136" s="657"/>
      <c r="E136" s="657"/>
      <c r="F136" s="657"/>
      <c r="G136" s="658"/>
      <c r="H136" s="60"/>
      <c r="I136" s="39"/>
      <c r="J136" s="40"/>
      <c r="K136" s="8"/>
    </row>
    <row r="137" spans="1:11" ht="14.4" customHeight="1" x14ac:dyDescent="0.25">
      <c r="A137" s="59"/>
      <c r="B137" s="99"/>
      <c r="C137" s="632" t="s">
        <v>1835</v>
      </c>
      <c r="D137" s="633"/>
      <c r="E137" s="633"/>
      <c r="F137" s="633"/>
      <c r="G137" s="634"/>
      <c r="H137" s="60"/>
      <c r="I137" s="39"/>
      <c r="J137" s="40"/>
      <c r="K137" s="8"/>
    </row>
    <row r="138" spans="1:11" x14ac:dyDescent="0.25">
      <c r="A138" s="59"/>
      <c r="B138" s="99"/>
      <c r="C138" s="586"/>
      <c r="D138" s="587"/>
      <c r="E138" s="587"/>
      <c r="F138" s="587"/>
      <c r="G138" s="588"/>
      <c r="H138" s="60"/>
      <c r="I138" s="39"/>
      <c r="J138" s="40"/>
      <c r="K138" s="8"/>
    </row>
    <row r="139" spans="1:11" x14ac:dyDescent="0.25">
      <c r="A139" s="59"/>
      <c r="B139" s="99" t="s">
        <v>1836</v>
      </c>
      <c r="C139" s="632" t="s">
        <v>1947</v>
      </c>
      <c r="D139" s="633"/>
      <c r="E139" s="633"/>
      <c r="F139" s="633"/>
      <c r="G139" s="634"/>
      <c r="H139" s="60" t="s">
        <v>1797</v>
      </c>
      <c r="I139" s="39">
        <v>100</v>
      </c>
      <c r="J139" s="18"/>
      <c r="K139" s="8">
        <f>ROUNDUP(IF(H139&lt;&gt;"",I139*J139,""),2)</f>
        <v>0</v>
      </c>
    </row>
    <row r="140" spans="1:11" ht="13.2" customHeight="1" x14ac:dyDescent="0.25">
      <c r="A140" s="59"/>
      <c r="B140" s="99"/>
      <c r="C140" s="586"/>
      <c r="D140" s="587"/>
      <c r="E140" s="587"/>
      <c r="F140" s="587"/>
      <c r="G140" s="588"/>
      <c r="H140" s="60"/>
      <c r="I140" s="39"/>
      <c r="J140" s="40"/>
      <c r="K140" s="8"/>
    </row>
    <row r="141" spans="1:11" ht="12.75" customHeight="1" x14ac:dyDescent="0.25">
      <c r="A141" s="59"/>
      <c r="B141" s="99"/>
      <c r="C141" s="632" t="s">
        <v>1835</v>
      </c>
      <c r="D141" s="633"/>
      <c r="E141" s="633"/>
      <c r="F141" s="633"/>
      <c r="G141" s="634"/>
      <c r="H141" s="60"/>
      <c r="I141" s="39"/>
      <c r="J141" s="40"/>
      <c r="K141" s="8"/>
    </row>
    <row r="142" spans="1:11" ht="13.2" customHeight="1" x14ac:dyDescent="0.25">
      <c r="A142" s="59"/>
      <c r="B142" s="99"/>
      <c r="C142" s="586"/>
      <c r="D142" s="587"/>
      <c r="E142" s="587"/>
      <c r="F142" s="587"/>
      <c r="G142" s="588"/>
      <c r="H142" s="60"/>
      <c r="I142" s="39"/>
      <c r="J142" s="40"/>
      <c r="K142" s="8"/>
    </row>
    <row r="143" spans="1:11" ht="39.6" customHeight="1" x14ac:dyDescent="0.25">
      <c r="A143" s="44" t="s">
        <v>1948</v>
      </c>
      <c r="B143" s="45"/>
      <c r="C143" s="521" t="s">
        <v>1949</v>
      </c>
      <c r="D143" s="537"/>
      <c r="E143" s="537"/>
      <c r="F143" s="537"/>
      <c r="G143" s="538"/>
      <c r="H143" s="37" t="s">
        <v>1877</v>
      </c>
      <c r="I143" s="39">
        <v>2</v>
      </c>
      <c r="J143" s="18"/>
      <c r="K143" s="8">
        <f>ROUNDUP(IF(H143&lt;&gt;"",I143*J143,""),2)</f>
        <v>0</v>
      </c>
    </row>
    <row r="144" spans="1:11" x14ac:dyDescent="0.25">
      <c r="A144" s="44"/>
      <c r="B144" s="45"/>
      <c r="C144" s="632"/>
      <c r="D144" s="633"/>
      <c r="E144" s="633"/>
      <c r="F144" s="633"/>
      <c r="G144" s="634"/>
      <c r="H144" s="37"/>
      <c r="I144" s="39"/>
      <c r="J144" s="40"/>
      <c r="K144" s="8"/>
    </row>
    <row r="145" spans="1:11" ht="26.4" customHeight="1" x14ac:dyDescent="0.25">
      <c r="A145" s="44" t="s">
        <v>1950</v>
      </c>
      <c r="B145" s="45"/>
      <c r="C145" s="521" t="s">
        <v>1951</v>
      </c>
      <c r="D145" s="537"/>
      <c r="E145" s="537"/>
      <c r="F145" s="537"/>
      <c r="G145" s="538"/>
      <c r="H145" s="37" t="s">
        <v>1877</v>
      </c>
      <c r="I145" s="39">
        <v>2</v>
      </c>
      <c r="J145" s="18"/>
      <c r="K145" s="8">
        <f>ROUNDUP(IF(H145&lt;&gt;"",I145*J145,""),2)</f>
        <v>0</v>
      </c>
    </row>
    <row r="146" spans="1:11" x14ac:dyDescent="0.25">
      <c r="A146" s="59"/>
      <c r="B146" s="99"/>
      <c r="C146" s="520"/>
      <c r="D146" s="527"/>
      <c r="E146" s="527"/>
      <c r="F146" s="527"/>
      <c r="G146" s="528"/>
      <c r="H146" s="37"/>
      <c r="I146" s="51"/>
      <c r="J146" s="53"/>
      <c r="K146" s="54"/>
    </row>
    <row r="147" spans="1:11" x14ac:dyDescent="0.25">
      <c r="A147" s="92"/>
      <c r="B147" s="52"/>
      <c r="C147" s="547"/>
      <c r="D147" s="662"/>
      <c r="E147" s="662"/>
      <c r="F147" s="662"/>
      <c r="G147" s="663"/>
      <c r="H147" s="37"/>
      <c r="I147" s="51"/>
      <c r="J147" s="53"/>
      <c r="K147" s="54"/>
    </row>
    <row r="148" spans="1:11" x14ac:dyDescent="0.25">
      <c r="A148" s="59"/>
      <c r="B148" s="59"/>
      <c r="C148" s="586"/>
      <c r="D148" s="587"/>
      <c r="E148" s="587"/>
      <c r="F148" s="587"/>
      <c r="G148" s="588"/>
      <c r="H148" s="60"/>
      <c r="I148" s="64"/>
      <c r="J148" s="63"/>
      <c r="K148" s="74"/>
    </row>
    <row r="149" spans="1:11" s="35" customFormat="1" x14ac:dyDescent="0.25">
      <c r="A149" s="522" t="s">
        <v>1843</v>
      </c>
      <c r="B149" s="522"/>
      <c r="C149" s="522" t="s">
        <v>117</v>
      </c>
      <c r="D149" s="522"/>
      <c r="E149" s="522"/>
      <c r="F149" s="522"/>
      <c r="G149" s="522"/>
      <c r="H149" s="116"/>
      <c r="I149" s="116"/>
      <c r="J149" s="116"/>
      <c r="K149" s="42">
        <f>SUM(K117:K148)</f>
        <v>0</v>
      </c>
    </row>
    <row r="150" spans="1:11" x14ac:dyDescent="0.25">
      <c r="A150" s="589" t="s">
        <v>1844</v>
      </c>
      <c r="B150" s="590"/>
      <c r="C150" s="590"/>
      <c r="D150" s="590"/>
      <c r="E150" s="590"/>
      <c r="F150" s="590"/>
      <c r="G150" s="590"/>
      <c r="H150" s="590"/>
      <c r="I150" s="590"/>
      <c r="J150" s="590"/>
      <c r="K150" s="591"/>
    </row>
    <row r="151" spans="1:11" x14ac:dyDescent="0.25">
      <c r="A151" s="592"/>
      <c r="B151" s="593"/>
      <c r="C151" s="593"/>
      <c r="D151" s="593"/>
      <c r="E151" s="593"/>
      <c r="F151" s="593"/>
      <c r="G151" s="593"/>
      <c r="H151" s="593"/>
      <c r="I151" s="593"/>
      <c r="J151" s="593"/>
      <c r="K151" s="594"/>
    </row>
    <row r="152" spans="1:11" x14ac:dyDescent="0.25">
      <c r="A152" s="56"/>
      <c r="B152" s="56"/>
      <c r="C152" s="645"/>
      <c r="D152" s="646"/>
      <c r="E152" s="646"/>
      <c r="F152" s="646"/>
      <c r="G152" s="647"/>
      <c r="H152" s="57"/>
      <c r="I152" s="72"/>
      <c r="J152" s="73"/>
      <c r="K152" s="11"/>
    </row>
    <row r="153" spans="1:11" x14ac:dyDescent="0.25">
      <c r="A153" s="44" t="s">
        <v>1845</v>
      </c>
      <c r="B153" s="45"/>
      <c r="C153" s="521" t="s">
        <v>1846</v>
      </c>
      <c r="D153" s="537"/>
      <c r="E153" s="537"/>
      <c r="F153" s="537"/>
      <c r="G153" s="538"/>
      <c r="H153" s="37"/>
      <c r="I153" s="61"/>
      <c r="J153" s="40"/>
      <c r="K153" s="8"/>
    </row>
    <row r="154" spans="1:11" ht="13.2" customHeight="1" x14ac:dyDescent="0.25">
      <c r="A154" s="46"/>
      <c r="B154" s="45"/>
      <c r="C154" s="632"/>
      <c r="D154" s="633"/>
      <c r="E154" s="633"/>
      <c r="F154" s="633"/>
      <c r="G154" s="634"/>
      <c r="H154" s="37"/>
      <c r="I154" s="61"/>
      <c r="J154" s="40"/>
      <c r="K154" s="8"/>
    </row>
    <row r="155" spans="1:11" ht="13.2" customHeight="1" x14ac:dyDescent="0.25">
      <c r="A155" s="59"/>
      <c r="B155" s="152" t="s">
        <v>78</v>
      </c>
      <c r="C155" s="632" t="s">
        <v>1952</v>
      </c>
      <c r="D155" s="633"/>
      <c r="E155" s="633"/>
      <c r="F155" s="633"/>
      <c r="G155" s="634"/>
      <c r="H155" s="103" t="s">
        <v>1797</v>
      </c>
      <c r="I155" s="62">
        <v>25</v>
      </c>
      <c r="J155" s="105"/>
      <c r="K155" s="74">
        <f t="shared" ref="K155" si="8">ROUNDUP(IF(H155&lt;&gt;"",I155*J155,""),2)</f>
        <v>0</v>
      </c>
    </row>
    <row r="156" spans="1:11" ht="13.2" customHeight="1" x14ac:dyDescent="0.25">
      <c r="A156" s="59"/>
      <c r="B156" s="152"/>
      <c r="C156" s="586"/>
      <c r="D156" s="587"/>
      <c r="E156" s="587"/>
      <c r="F156" s="587"/>
      <c r="G156" s="588"/>
      <c r="H156" s="103"/>
      <c r="I156" s="62"/>
      <c r="J156" s="63"/>
      <c r="K156" s="74"/>
    </row>
    <row r="157" spans="1:11" ht="13.2" customHeight="1" x14ac:dyDescent="0.25">
      <c r="A157" s="44" t="s">
        <v>1848</v>
      </c>
      <c r="B157" s="45"/>
      <c r="C157" s="521" t="s">
        <v>1953</v>
      </c>
      <c r="D157" s="537"/>
      <c r="E157" s="537"/>
      <c r="F157" s="537"/>
      <c r="G157" s="538"/>
      <c r="H157" s="37"/>
      <c r="I157" s="39"/>
      <c r="J157" s="40"/>
      <c r="K157" s="8"/>
    </row>
    <row r="158" spans="1:11" ht="13.2" customHeight="1" x14ac:dyDescent="0.25">
      <c r="A158" s="59"/>
      <c r="B158" s="102"/>
      <c r="C158" s="586"/>
      <c r="D158" s="587"/>
      <c r="E158" s="587"/>
      <c r="F158" s="587"/>
      <c r="G158" s="588"/>
      <c r="H158" s="60"/>
      <c r="I158" s="64"/>
      <c r="J158" s="63"/>
      <c r="K158" s="74"/>
    </row>
    <row r="159" spans="1:11" ht="13.2" customHeight="1" x14ac:dyDescent="0.25">
      <c r="A159" s="59"/>
      <c r="B159" s="45" t="s">
        <v>78</v>
      </c>
      <c r="C159" s="632" t="s">
        <v>1954</v>
      </c>
      <c r="D159" s="633"/>
      <c r="E159" s="633"/>
      <c r="F159" s="633"/>
      <c r="G159" s="634"/>
      <c r="H159" s="37" t="s">
        <v>1877</v>
      </c>
      <c r="I159" s="39">
        <v>189</v>
      </c>
      <c r="J159" s="18"/>
      <c r="K159" s="8">
        <f>ROUNDUP(IF(H159&lt;&gt;"",I159*J159,""),2)</f>
        <v>0</v>
      </c>
    </row>
    <row r="160" spans="1:11" ht="13.2" customHeight="1" x14ac:dyDescent="0.25">
      <c r="A160" s="59"/>
      <c r="B160" s="45"/>
      <c r="C160" s="586"/>
      <c r="D160" s="587"/>
      <c r="E160" s="587"/>
      <c r="F160" s="587"/>
      <c r="G160" s="588"/>
      <c r="H160" s="60"/>
      <c r="I160" s="64"/>
      <c r="J160" s="63"/>
      <c r="K160" s="74"/>
    </row>
    <row r="161" spans="1:11" ht="13.2" customHeight="1" x14ac:dyDescent="0.25">
      <c r="A161" s="46"/>
      <c r="B161" s="45" t="s">
        <v>81</v>
      </c>
      <c r="C161" s="632" t="s">
        <v>1955</v>
      </c>
      <c r="D161" s="633"/>
      <c r="E161" s="633"/>
      <c r="F161" s="633"/>
      <c r="G161" s="634"/>
      <c r="H161" s="37" t="s">
        <v>1877</v>
      </c>
      <c r="I161" s="39">
        <v>100</v>
      </c>
      <c r="J161" s="18"/>
      <c r="K161" s="8">
        <f>ROUNDUP(IF(H161&lt;&gt;"",I161*J161,""),2)</f>
        <v>0</v>
      </c>
    </row>
    <row r="162" spans="1:11" ht="13.2" customHeight="1" x14ac:dyDescent="0.25">
      <c r="A162" s="59"/>
      <c r="B162" s="102"/>
      <c r="C162" s="586"/>
      <c r="D162" s="587"/>
      <c r="E162" s="587"/>
      <c r="F162" s="587"/>
      <c r="G162" s="588"/>
      <c r="H162" s="60"/>
      <c r="I162" s="64"/>
      <c r="J162" s="63"/>
      <c r="K162" s="74"/>
    </row>
    <row r="163" spans="1:11" ht="13.2" customHeight="1" x14ac:dyDescent="0.25">
      <c r="A163" s="46"/>
      <c r="B163" s="45" t="s">
        <v>81</v>
      </c>
      <c r="C163" s="632" t="s">
        <v>1956</v>
      </c>
      <c r="D163" s="633"/>
      <c r="E163" s="633"/>
      <c r="F163" s="633"/>
      <c r="G163" s="634"/>
      <c r="H163" s="37" t="s">
        <v>1877</v>
      </c>
      <c r="I163" s="39">
        <v>30</v>
      </c>
      <c r="J163" s="18"/>
      <c r="K163" s="8">
        <f>ROUNDUP(IF(H163&lt;&gt;"",I163*J163,""),2)</f>
        <v>0</v>
      </c>
    </row>
    <row r="164" spans="1:11" ht="13.2" customHeight="1" x14ac:dyDescent="0.25">
      <c r="A164" s="59"/>
      <c r="B164" s="266"/>
      <c r="C164" s="586"/>
      <c r="D164" s="587"/>
      <c r="E164" s="587"/>
      <c r="F164" s="587"/>
      <c r="G164" s="588"/>
      <c r="H164" s="60"/>
      <c r="I164" s="64"/>
      <c r="J164" s="63"/>
      <c r="K164" s="74"/>
    </row>
    <row r="165" spans="1:11" ht="13.2" customHeight="1" x14ac:dyDescent="0.25">
      <c r="A165" s="59"/>
      <c r="B165" s="59"/>
      <c r="C165" s="586"/>
      <c r="D165" s="587"/>
      <c r="E165" s="587"/>
      <c r="F165" s="587"/>
      <c r="G165" s="588"/>
      <c r="H165" s="60"/>
      <c r="I165" s="64"/>
      <c r="J165" s="63"/>
      <c r="K165" s="74"/>
    </row>
    <row r="166" spans="1:11" x14ac:dyDescent="0.25">
      <c r="A166" s="59"/>
      <c r="B166" s="59"/>
      <c r="C166" s="586"/>
      <c r="D166" s="587"/>
      <c r="E166" s="587"/>
      <c r="F166" s="587"/>
      <c r="G166" s="588"/>
      <c r="H166" s="60"/>
      <c r="I166" s="64"/>
      <c r="J166" s="63"/>
      <c r="K166" s="74"/>
    </row>
    <row r="167" spans="1:11" s="35" customFormat="1" x14ac:dyDescent="0.25">
      <c r="A167" s="522" t="s">
        <v>1852</v>
      </c>
      <c r="B167" s="522"/>
      <c r="C167" s="522" t="s">
        <v>117</v>
      </c>
      <c r="D167" s="522"/>
      <c r="E167" s="522"/>
      <c r="F167" s="522"/>
      <c r="G167" s="522"/>
      <c r="H167" s="116"/>
      <c r="I167" s="116"/>
      <c r="J167" s="116"/>
      <c r="K167" s="42">
        <f>SUM(K153:K166)</f>
        <v>0</v>
      </c>
    </row>
    <row r="168" spans="1:11" ht="26.4" customHeight="1" x14ac:dyDescent="0.25">
      <c r="A168" s="589" t="s">
        <v>1853</v>
      </c>
      <c r="B168" s="590"/>
      <c r="C168" s="590"/>
      <c r="D168" s="590"/>
      <c r="E168" s="590"/>
      <c r="F168" s="590"/>
      <c r="G168" s="590"/>
      <c r="H168" s="590"/>
      <c r="I168" s="590"/>
      <c r="J168" s="590"/>
      <c r="K168" s="591"/>
    </row>
    <row r="169" spans="1:11" x14ac:dyDescent="0.25">
      <c r="A169" s="592"/>
      <c r="B169" s="593"/>
      <c r="C169" s="593"/>
      <c r="D169" s="593"/>
      <c r="E169" s="593"/>
      <c r="F169" s="593"/>
      <c r="G169" s="593"/>
      <c r="H169" s="593"/>
      <c r="I169" s="593"/>
      <c r="J169" s="593"/>
      <c r="K169" s="594"/>
    </row>
    <row r="170" spans="1:11" x14ac:dyDescent="0.25">
      <c r="A170" s="56"/>
      <c r="B170" s="56"/>
      <c r="C170" s="645"/>
      <c r="D170" s="646"/>
      <c r="E170" s="646"/>
      <c r="F170" s="646"/>
      <c r="G170" s="647"/>
      <c r="H170" s="57"/>
      <c r="I170" s="72"/>
      <c r="J170" s="73"/>
      <c r="K170" s="11"/>
    </row>
    <row r="171" spans="1:11" ht="13.5" customHeight="1" x14ac:dyDescent="0.25">
      <c r="A171" s="44" t="s">
        <v>1854</v>
      </c>
      <c r="B171" s="48"/>
      <c r="C171" s="583" t="s">
        <v>1855</v>
      </c>
      <c r="D171" s="584"/>
      <c r="E171" s="584"/>
      <c r="F171" s="584"/>
      <c r="G171" s="585"/>
      <c r="H171" s="60"/>
      <c r="I171" s="62"/>
      <c r="J171" s="40"/>
      <c r="K171" s="8"/>
    </row>
    <row r="172" spans="1:11" ht="12.75" customHeight="1" x14ac:dyDescent="0.25">
      <c r="A172" s="59"/>
      <c r="B172" s="99"/>
      <c r="C172" s="586"/>
      <c r="D172" s="587"/>
      <c r="E172" s="587"/>
      <c r="F172" s="587"/>
      <c r="G172" s="588"/>
      <c r="H172" s="60"/>
      <c r="I172" s="62"/>
      <c r="J172" s="40"/>
      <c r="K172" s="8"/>
    </row>
    <row r="173" spans="1:11" ht="13.5" customHeight="1" x14ac:dyDescent="0.25">
      <c r="A173" s="59"/>
      <c r="B173" s="45" t="s">
        <v>1856</v>
      </c>
      <c r="C173" s="520" t="s">
        <v>1857</v>
      </c>
      <c r="D173" s="527"/>
      <c r="E173" s="527"/>
      <c r="F173" s="527"/>
      <c r="G173" s="528"/>
      <c r="H173" s="103"/>
      <c r="I173" s="62"/>
      <c r="J173" s="63"/>
      <c r="K173" s="74"/>
    </row>
    <row r="174" spans="1:11" x14ac:dyDescent="0.25">
      <c r="A174" s="59"/>
      <c r="B174" s="99"/>
      <c r="C174" s="586"/>
      <c r="D174" s="587"/>
      <c r="E174" s="587"/>
      <c r="F174" s="587"/>
      <c r="G174" s="588"/>
      <c r="H174" s="60"/>
      <c r="I174" s="62"/>
      <c r="J174" s="75"/>
      <c r="K174" s="76"/>
    </row>
    <row r="175" spans="1:11" ht="26.4" customHeight="1" x14ac:dyDescent="0.25">
      <c r="A175" s="59"/>
      <c r="B175" s="99" t="s">
        <v>78</v>
      </c>
      <c r="C175" s="520" t="s">
        <v>1957</v>
      </c>
      <c r="D175" s="527"/>
      <c r="E175" s="527"/>
      <c r="F175" s="527"/>
      <c r="G175" s="528"/>
      <c r="H175" s="103" t="s">
        <v>1797</v>
      </c>
      <c r="I175" s="39">
        <v>65</v>
      </c>
      <c r="J175" s="18"/>
      <c r="K175" s="8">
        <f>ROUNDUP(IF(H175&lt;&gt;"",I175*J175,""),2)</f>
        <v>0</v>
      </c>
    </row>
    <row r="176" spans="1:11" x14ac:dyDescent="0.25">
      <c r="A176" s="59"/>
      <c r="B176" s="99"/>
      <c r="C176" s="586"/>
      <c r="D176" s="587"/>
      <c r="E176" s="587"/>
      <c r="F176" s="587"/>
      <c r="G176" s="588"/>
      <c r="H176" s="60"/>
      <c r="I176" s="39"/>
      <c r="J176" s="40"/>
      <c r="K176" s="8"/>
    </row>
    <row r="177" spans="1:11" ht="26.4" customHeight="1" x14ac:dyDescent="0.25">
      <c r="A177" s="59"/>
      <c r="B177" s="99" t="s">
        <v>81</v>
      </c>
      <c r="C177" s="520" t="s">
        <v>1958</v>
      </c>
      <c r="D177" s="527"/>
      <c r="E177" s="527"/>
      <c r="F177" s="527"/>
      <c r="G177" s="528"/>
      <c r="H177" s="103" t="s">
        <v>1797</v>
      </c>
      <c r="I177" s="39">
        <v>65</v>
      </c>
      <c r="J177" s="18"/>
      <c r="K177" s="8">
        <f>ROUNDUP(IF(H177&lt;&gt;"",I177*J177,""),2)</f>
        <v>0</v>
      </c>
    </row>
    <row r="178" spans="1:11" x14ac:dyDescent="0.25">
      <c r="A178" s="59"/>
      <c r="B178" s="99"/>
      <c r="C178" s="586"/>
      <c r="D178" s="587"/>
      <c r="E178" s="587"/>
      <c r="F178" s="587"/>
      <c r="G178" s="588"/>
      <c r="H178" s="60"/>
      <c r="I178" s="39"/>
      <c r="J178" s="40"/>
      <c r="K178" s="8"/>
    </row>
    <row r="179" spans="1:11" x14ac:dyDescent="0.25">
      <c r="A179" s="58" t="s">
        <v>1859</v>
      </c>
      <c r="B179" s="99"/>
      <c r="C179" s="583" t="s">
        <v>1860</v>
      </c>
      <c r="D179" s="584"/>
      <c r="E179" s="584"/>
      <c r="F179" s="584"/>
      <c r="G179" s="585"/>
      <c r="H179" s="60"/>
      <c r="I179" s="39"/>
      <c r="J179" s="40"/>
      <c r="K179" s="8"/>
    </row>
    <row r="180" spans="1:11" x14ac:dyDescent="0.25">
      <c r="A180" s="59"/>
      <c r="B180" s="99"/>
      <c r="C180" s="586"/>
      <c r="D180" s="587"/>
      <c r="E180" s="587"/>
      <c r="F180" s="587"/>
      <c r="G180" s="588"/>
      <c r="H180" s="60"/>
      <c r="I180" s="39"/>
      <c r="J180" s="40"/>
      <c r="K180" s="8"/>
    </row>
    <row r="181" spans="1:11" x14ac:dyDescent="0.25">
      <c r="A181" s="59"/>
      <c r="B181" s="45" t="s">
        <v>1861</v>
      </c>
      <c r="C181" s="520" t="s">
        <v>1862</v>
      </c>
      <c r="D181" s="527"/>
      <c r="E181" s="527"/>
      <c r="F181" s="527"/>
      <c r="G181" s="528"/>
      <c r="H181" s="60"/>
      <c r="I181" s="39"/>
      <c r="J181" s="40"/>
      <c r="K181" s="8"/>
    </row>
    <row r="182" spans="1:11" x14ac:dyDescent="0.25">
      <c r="A182" s="59"/>
      <c r="B182" s="99"/>
      <c r="C182" s="520"/>
      <c r="D182" s="527"/>
      <c r="E182" s="527"/>
      <c r="F182" s="527"/>
      <c r="G182" s="528"/>
      <c r="H182" s="60"/>
      <c r="I182" s="39"/>
      <c r="J182" s="40"/>
      <c r="K182" s="8"/>
    </row>
    <row r="183" spans="1:11" ht="26.4" customHeight="1" x14ac:dyDescent="0.25">
      <c r="A183" s="59"/>
      <c r="B183" s="99" t="s">
        <v>1863</v>
      </c>
      <c r="C183" s="520" t="s">
        <v>1959</v>
      </c>
      <c r="D183" s="527"/>
      <c r="E183" s="527"/>
      <c r="F183" s="527"/>
      <c r="G183" s="528"/>
      <c r="H183" s="60" t="s">
        <v>1720</v>
      </c>
      <c r="I183" s="39">
        <v>85</v>
      </c>
      <c r="J183" s="18"/>
      <c r="K183" s="8">
        <f>ROUNDUP(IF(H183&lt;&gt;"",I183*J183,""),2)</f>
        <v>0</v>
      </c>
    </row>
    <row r="184" spans="1:11" ht="12.75" customHeight="1" x14ac:dyDescent="0.25">
      <c r="A184" s="59"/>
      <c r="B184" s="99"/>
      <c r="C184" s="586"/>
      <c r="D184" s="587"/>
      <c r="E184" s="587"/>
      <c r="F184" s="587"/>
      <c r="G184" s="588"/>
      <c r="H184" s="60"/>
      <c r="I184" s="39"/>
      <c r="J184" s="40"/>
      <c r="K184" s="8"/>
    </row>
    <row r="185" spans="1:11" ht="26.4" customHeight="1" x14ac:dyDescent="0.25">
      <c r="A185" s="59"/>
      <c r="B185" s="99" t="s">
        <v>1863</v>
      </c>
      <c r="C185" s="520" t="s">
        <v>1960</v>
      </c>
      <c r="D185" s="527"/>
      <c r="E185" s="527"/>
      <c r="F185" s="527"/>
      <c r="G185" s="528"/>
      <c r="H185" s="60" t="s">
        <v>1720</v>
      </c>
      <c r="I185" s="39">
        <v>85</v>
      </c>
      <c r="J185" s="18"/>
      <c r="K185" s="8">
        <f>ROUNDUP(IF(H185&lt;&gt;"",I185*J185,""),2)</f>
        <v>0</v>
      </c>
    </row>
    <row r="186" spans="1:11" x14ac:dyDescent="0.25">
      <c r="A186" s="59"/>
      <c r="B186" s="99"/>
      <c r="C186" s="586"/>
      <c r="D186" s="587"/>
      <c r="E186" s="587"/>
      <c r="F186" s="587"/>
      <c r="G186" s="588"/>
      <c r="H186" s="60"/>
      <c r="I186" s="39"/>
      <c r="J186" s="40"/>
      <c r="K186" s="8"/>
    </row>
    <row r="187" spans="1:11" x14ac:dyDescent="0.25">
      <c r="A187" s="58" t="s">
        <v>1961</v>
      </c>
      <c r="B187" s="99"/>
      <c r="C187" s="583" t="s">
        <v>1962</v>
      </c>
      <c r="D187" s="584"/>
      <c r="E187" s="584"/>
      <c r="F187" s="584"/>
      <c r="G187" s="585"/>
      <c r="H187" s="60"/>
      <c r="I187" s="39"/>
      <c r="J187" s="40"/>
      <c r="K187" s="8"/>
    </row>
    <row r="188" spans="1:11" x14ac:dyDescent="0.25">
      <c r="A188" s="58"/>
      <c r="B188" s="99"/>
      <c r="C188" s="586"/>
      <c r="D188" s="587"/>
      <c r="E188" s="587"/>
      <c r="F188" s="587"/>
      <c r="G188" s="588"/>
      <c r="H188" s="60"/>
      <c r="I188" s="39"/>
      <c r="J188" s="40"/>
      <c r="K188" s="8"/>
    </row>
    <row r="189" spans="1:11" x14ac:dyDescent="0.25">
      <c r="A189" s="59"/>
      <c r="B189" s="99" t="s">
        <v>78</v>
      </c>
      <c r="C189" s="520" t="s">
        <v>1963</v>
      </c>
      <c r="D189" s="527"/>
      <c r="E189" s="527"/>
      <c r="F189" s="527"/>
      <c r="G189" s="528"/>
      <c r="H189" s="60" t="s">
        <v>1720</v>
      </c>
      <c r="I189" s="39">
        <v>115</v>
      </c>
      <c r="J189" s="18"/>
      <c r="K189" s="8">
        <f>ROUNDUP(IF(H189&lt;&gt;"",I189*J189,""),2)</f>
        <v>0</v>
      </c>
    </row>
    <row r="190" spans="1:11" x14ac:dyDescent="0.25">
      <c r="A190" s="59"/>
      <c r="B190" s="284"/>
      <c r="C190" s="546"/>
      <c r="D190" s="664"/>
      <c r="E190" s="664"/>
      <c r="F190" s="664"/>
      <c r="G190" s="665"/>
      <c r="H190" s="90"/>
      <c r="I190" s="285"/>
      <c r="J190" s="286"/>
      <c r="K190" s="54"/>
    </row>
    <row r="191" spans="1:11" x14ac:dyDescent="0.25">
      <c r="A191" s="59"/>
      <c r="B191" s="59"/>
      <c r="C191" s="586"/>
      <c r="D191" s="587"/>
      <c r="E191" s="587"/>
      <c r="F191" s="587"/>
      <c r="G191" s="588"/>
      <c r="H191" s="60"/>
      <c r="I191" s="64"/>
      <c r="J191" s="63"/>
      <c r="K191" s="74"/>
    </row>
    <row r="192" spans="1:11" s="35" customFormat="1" x14ac:dyDescent="0.25">
      <c r="A192" s="522" t="s">
        <v>1866</v>
      </c>
      <c r="B192" s="522"/>
      <c r="C192" s="522" t="s">
        <v>117</v>
      </c>
      <c r="D192" s="522"/>
      <c r="E192" s="522"/>
      <c r="F192" s="522"/>
      <c r="G192" s="522"/>
      <c r="H192" s="116"/>
      <c r="I192" s="116"/>
      <c r="J192" s="116"/>
      <c r="K192" s="42">
        <f>SUM(K171:K191)</f>
        <v>0</v>
      </c>
    </row>
    <row r="193" spans="1:11" x14ac:dyDescent="0.25">
      <c r="A193" s="589" t="s">
        <v>1867</v>
      </c>
      <c r="B193" s="590"/>
      <c r="C193" s="590"/>
      <c r="D193" s="590"/>
      <c r="E193" s="590"/>
      <c r="F193" s="590"/>
      <c r="G193" s="590"/>
      <c r="H193" s="590"/>
      <c r="I193" s="590"/>
      <c r="J193" s="590"/>
      <c r="K193" s="591"/>
    </row>
    <row r="194" spans="1:11" x14ac:dyDescent="0.25">
      <c r="A194" s="592"/>
      <c r="B194" s="593"/>
      <c r="C194" s="593"/>
      <c r="D194" s="593"/>
      <c r="E194" s="593"/>
      <c r="F194" s="593"/>
      <c r="G194" s="593"/>
      <c r="H194" s="593"/>
      <c r="I194" s="593"/>
      <c r="J194" s="593"/>
      <c r="K194" s="594"/>
    </row>
    <row r="195" spans="1:11" x14ac:dyDescent="0.25">
      <c r="A195" s="56"/>
      <c r="B195" s="56"/>
      <c r="C195" s="645"/>
      <c r="D195" s="646"/>
      <c r="E195" s="646"/>
      <c r="F195" s="646"/>
      <c r="G195" s="647"/>
      <c r="H195" s="57"/>
      <c r="I195" s="72"/>
      <c r="J195" s="73"/>
      <c r="K195" s="11"/>
    </row>
    <row r="196" spans="1:11" x14ac:dyDescent="0.25">
      <c r="A196" s="58" t="s">
        <v>1882</v>
      </c>
      <c r="B196" s="98"/>
      <c r="C196" s="583" t="s">
        <v>1883</v>
      </c>
      <c r="D196" s="584"/>
      <c r="E196" s="584"/>
      <c r="F196" s="584"/>
      <c r="G196" s="585"/>
      <c r="H196" s="60"/>
      <c r="I196" s="62"/>
      <c r="J196" s="63"/>
      <c r="K196" s="74"/>
    </row>
    <row r="197" spans="1:11" x14ac:dyDescent="0.25">
      <c r="A197" s="59"/>
      <c r="B197" s="99"/>
      <c r="C197" s="632"/>
      <c r="D197" s="633"/>
      <c r="E197" s="633"/>
      <c r="F197" s="633"/>
      <c r="G197" s="634"/>
      <c r="H197" s="60"/>
      <c r="I197" s="62"/>
      <c r="J197" s="63"/>
      <c r="K197" s="74"/>
    </row>
    <row r="198" spans="1:11" x14ac:dyDescent="0.25">
      <c r="A198" s="59"/>
      <c r="B198" s="99" t="s">
        <v>1964</v>
      </c>
      <c r="C198" s="632" t="s">
        <v>1965</v>
      </c>
      <c r="D198" s="633"/>
      <c r="E198" s="633"/>
      <c r="F198" s="633"/>
      <c r="G198" s="634"/>
      <c r="H198" s="60" t="s">
        <v>1877</v>
      </c>
      <c r="I198" s="39">
        <v>4</v>
      </c>
      <c r="J198" s="18"/>
      <c r="K198" s="8">
        <f>ROUNDUP(IF(H198&lt;&gt;"",I198*J198,""),2)</f>
        <v>0</v>
      </c>
    </row>
    <row r="199" spans="1:11" x14ac:dyDescent="0.25">
      <c r="A199" s="59"/>
      <c r="B199" s="102"/>
      <c r="C199" s="586"/>
      <c r="D199" s="587"/>
      <c r="E199" s="587"/>
      <c r="F199" s="587"/>
      <c r="G199" s="588"/>
      <c r="H199" s="77"/>
      <c r="I199" s="39"/>
      <c r="J199" s="40"/>
      <c r="K199" s="8"/>
    </row>
    <row r="200" spans="1:11" x14ac:dyDescent="0.25">
      <c r="A200" s="58" t="s">
        <v>1886</v>
      </c>
      <c r="B200" s="99"/>
      <c r="C200" s="583" t="s">
        <v>1887</v>
      </c>
      <c r="D200" s="584"/>
      <c r="E200" s="584"/>
      <c r="F200" s="584"/>
      <c r="G200" s="585"/>
      <c r="H200" s="60"/>
      <c r="I200" s="39"/>
      <c r="J200" s="40"/>
      <c r="K200" s="8"/>
    </row>
    <row r="201" spans="1:11" x14ac:dyDescent="0.25">
      <c r="A201" s="59"/>
      <c r="B201" s="99"/>
      <c r="C201" s="586"/>
      <c r="D201" s="587"/>
      <c r="E201" s="587"/>
      <c r="F201" s="587"/>
      <c r="G201" s="588"/>
      <c r="H201" s="60"/>
      <c r="I201" s="39"/>
      <c r="J201" s="40"/>
      <c r="K201" s="8"/>
    </row>
    <row r="202" spans="1:11" x14ac:dyDescent="0.25">
      <c r="A202" s="59"/>
      <c r="B202" s="99" t="s">
        <v>1888</v>
      </c>
      <c r="C202" s="632" t="s">
        <v>1889</v>
      </c>
      <c r="D202" s="633"/>
      <c r="E202" s="633"/>
      <c r="F202" s="633"/>
      <c r="G202" s="634"/>
      <c r="H202" s="60"/>
      <c r="I202" s="39"/>
      <c r="J202" s="40"/>
      <c r="K202" s="8"/>
    </row>
    <row r="203" spans="1:11" x14ac:dyDescent="0.25">
      <c r="A203" s="59"/>
      <c r="B203" s="99"/>
      <c r="C203" s="632"/>
      <c r="D203" s="633"/>
      <c r="E203" s="633"/>
      <c r="F203" s="633"/>
      <c r="G203" s="634"/>
      <c r="H203" s="60"/>
      <c r="I203" s="39"/>
      <c r="J203" s="40"/>
      <c r="K203" s="8"/>
    </row>
    <row r="204" spans="1:11" x14ac:dyDescent="0.25">
      <c r="A204" s="59"/>
      <c r="B204" s="99" t="s">
        <v>81</v>
      </c>
      <c r="C204" s="632" t="s">
        <v>1966</v>
      </c>
      <c r="D204" s="633"/>
      <c r="E204" s="633"/>
      <c r="F204" s="633"/>
      <c r="G204" s="634"/>
      <c r="H204" s="60" t="s">
        <v>1877</v>
      </c>
      <c r="I204" s="39">
        <v>60</v>
      </c>
      <c r="J204" s="18"/>
      <c r="K204" s="8">
        <f>ROUNDUP(IF(H204&lt;&gt;"",I204*J204,""),2)</f>
        <v>0</v>
      </c>
    </row>
    <row r="205" spans="1:11" x14ac:dyDescent="0.25">
      <c r="A205" s="59"/>
      <c r="B205" s="99"/>
      <c r="C205" s="586"/>
      <c r="D205" s="587"/>
      <c r="E205" s="587"/>
      <c r="F205" s="587"/>
      <c r="G205" s="588"/>
      <c r="H205" s="60"/>
      <c r="I205" s="39"/>
      <c r="J205" s="40"/>
      <c r="K205" s="8"/>
    </row>
    <row r="206" spans="1:11" ht="12.75" customHeight="1" x14ac:dyDescent="0.25">
      <c r="A206" s="58" t="s">
        <v>1892</v>
      </c>
      <c r="B206" s="99"/>
      <c r="C206" s="583" t="s">
        <v>1893</v>
      </c>
      <c r="D206" s="584"/>
      <c r="E206" s="584"/>
      <c r="F206" s="584"/>
      <c r="G206" s="585"/>
      <c r="H206" s="60"/>
      <c r="I206" s="39"/>
      <c r="J206" s="40"/>
      <c r="K206" s="8"/>
    </row>
    <row r="207" spans="1:11" x14ac:dyDescent="0.25">
      <c r="A207" s="59"/>
      <c r="B207" s="99"/>
      <c r="C207" s="632"/>
      <c r="D207" s="633"/>
      <c r="E207" s="633"/>
      <c r="F207" s="633"/>
      <c r="G207" s="634"/>
      <c r="H207" s="60"/>
      <c r="I207" s="39"/>
      <c r="J207" s="40"/>
      <c r="K207" s="8"/>
    </row>
    <row r="208" spans="1:11" x14ac:dyDescent="0.25">
      <c r="A208" s="59"/>
      <c r="B208" s="99" t="s">
        <v>78</v>
      </c>
      <c r="C208" s="632" t="s">
        <v>1967</v>
      </c>
      <c r="D208" s="633"/>
      <c r="E208" s="633"/>
      <c r="F208" s="633"/>
      <c r="G208" s="634"/>
      <c r="H208" s="60" t="s">
        <v>1797</v>
      </c>
      <c r="I208" s="39">
        <v>35</v>
      </c>
      <c r="J208" s="18"/>
      <c r="K208" s="8">
        <f>ROUNDUP(IF(H208&lt;&gt;"",I208*J208,""),2)</f>
        <v>0</v>
      </c>
    </row>
    <row r="209" spans="1:11" x14ac:dyDescent="0.25">
      <c r="A209" s="59"/>
      <c r="B209" s="99"/>
      <c r="C209" s="586"/>
      <c r="D209" s="587"/>
      <c r="E209" s="587"/>
      <c r="F209" s="587"/>
      <c r="G209" s="588"/>
      <c r="H209" s="60"/>
      <c r="I209" s="64"/>
      <c r="J209" s="63"/>
      <c r="K209" s="74"/>
    </row>
    <row r="210" spans="1:11" x14ac:dyDescent="0.25">
      <c r="A210" s="58" t="s">
        <v>1968</v>
      </c>
      <c r="B210" s="99"/>
      <c r="C210" s="583" t="s">
        <v>1969</v>
      </c>
      <c r="D210" s="584"/>
      <c r="E210" s="584"/>
      <c r="F210" s="584"/>
      <c r="G210" s="585"/>
      <c r="H210" s="60" t="s">
        <v>1720</v>
      </c>
      <c r="I210" s="39">
        <v>240</v>
      </c>
      <c r="J210" s="18"/>
      <c r="K210" s="8">
        <f>I210*J210</f>
        <v>0</v>
      </c>
    </row>
    <row r="211" spans="1:11" ht="13.2" customHeight="1" x14ac:dyDescent="0.25">
      <c r="A211" s="59"/>
      <c r="B211" s="59"/>
      <c r="C211" s="586"/>
      <c r="D211" s="587"/>
      <c r="E211" s="587"/>
      <c r="F211" s="587"/>
      <c r="G211" s="588"/>
      <c r="H211" s="60"/>
      <c r="I211" s="64"/>
      <c r="J211" s="63"/>
      <c r="K211" s="74"/>
    </row>
    <row r="212" spans="1:11" x14ac:dyDescent="0.25">
      <c r="A212" s="59"/>
      <c r="B212" s="59"/>
      <c r="C212" s="586"/>
      <c r="D212" s="587"/>
      <c r="E212" s="587"/>
      <c r="F212" s="587"/>
      <c r="G212" s="588"/>
      <c r="H212" s="60"/>
      <c r="I212" s="64"/>
      <c r="J212" s="63"/>
      <c r="K212" s="74"/>
    </row>
    <row r="213" spans="1:11" s="35" customFormat="1" x14ac:dyDescent="0.25">
      <c r="A213" s="522" t="s">
        <v>1895</v>
      </c>
      <c r="B213" s="522"/>
      <c r="C213" s="522" t="s">
        <v>117</v>
      </c>
      <c r="D213" s="522"/>
      <c r="E213" s="522"/>
      <c r="F213" s="522"/>
      <c r="G213" s="522"/>
      <c r="H213" s="116"/>
      <c r="I213" s="116"/>
      <c r="J213" s="116"/>
      <c r="K213" s="42">
        <f>SUM(K196:K212)</f>
        <v>0</v>
      </c>
    </row>
    <row r="214" spans="1:11" x14ac:dyDescent="0.25">
      <c r="A214" s="589" t="s">
        <v>1896</v>
      </c>
      <c r="B214" s="590"/>
      <c r="C214" s="590"/>
      <c r="D214" s="590"/>
      <c r="E214" s="590"/>
      <c r="F214" s="590"/>
      <c r="G214" s="590"/>
      <c r="H214" s="590"/>
      <c r="I214" s="590"/>
      <c r="J214" s="590"/>
      <c r="K214" s="591"/>
    </row>
    <row r="215" spans="1:11" x14ac:dyDescent="0.25">
      <c r="A215" s="592"/>
      <c r="B215" s="593"/>
      <c r="C215" s="593"/>
      <c r="D215" s="593"/>
      <c r="E215" s="593"/>
      <c r="F215" s="593"/>
      <c r="G215" s="593"/>
      <c r="H215" s="593"/>
      <c r="I215" s="593"/>
      <c r="J215" s="593"/>
      <c r="K215" s="594"/>
    </row>
    <row r="216" spans="1:11" x14ac:dyDescent="0.25">
      <c r="A216" s="262"/>
      <c r="B216" s="262"/>
      <c r="C216" s="641"/>
      <c r="D216" s="642"/>
      <c r="E216" s="642"/>
      <c r="F216" s="642"/>
      <c r="G216" s="643"/>
      <c r="H216" s="263"/>
      <c r="I216" s="264"/>
      <c r="J216" s="269"/>
      <c r="K216" s="270"/>
    </row>
    <row r="217" spans="1:11" x14ac:dyDescent="0.25">
      <c r="A217" s="58" t="s">
        <v>1897</v>
      </c>
      <c r="B217" s="45"/>
      <c r="C217" s="521" t="s">
        <v>1898</v>
      </c>
      <c r="D217" s="537"/>
      <c r="E217" s="537"/>
      <c r="F217" s="537"/>
      <c r="G217" s="538"/>
      <c r="H217" s="37"/>
      <c r="I217" s="61"/>
      <c r="J217" s="40"/>
      <c r="K217" s="8"/>
    </row>
    <row r="218" spans="1:11" x14ac:dyDescent="0.25">
      <c r="A218" s="46"/>
      <c r="B218" s="45"/>
      <c r="C218" s="520"/>
      <c r="D218" s="527"/>
      <c r="E218" s="527"/>
      <c r="F218" s="527"/>
      <c r="G218" s="528"/>
      <c r="H218" s="37"/>
      <c r="I218" s="61"/>
      <c r="J218" s="40"/>
      <c r="K218" s="8"/>
    </row>
    <row r="219" spans="1:11" x14ac:dyDescent="0.25">
      <c r="A219" s="59"/>
      <c r="B219" s="45" t="s">
        <v>1899</v>
      </c>
      <c r="C219" s="520" t="s">
        <v>1900</v>
      </c>
      <c r="D219" s="527"/>
      <c r="E219" s="527"/>
      <c r="F219" s="527"/>
      <c r="G219" s="528"/>
      <c r="H219" s="60"/>
      <c r="I219" s="62"/>
      <c r="J219" s="63"/>
      <c r="K219" s="74"/>
    </row>
    <row r="220" spans="1:11" x14ac:dyDescent="0.25">
      <c r="A220" s="59"/>
      <c r="B220" s="102"/>
      <c r="C220" s="545"/>
      <c r="D220" s="595"/>
      <c r="E220" s="595"/>
      <c r="F220" s="595"/>
      <c r="G220" s="596"/>
      <c r="H220" s="77"/>
      <c r="I220" s="78"/>
      <c r="J220" s="75"/>
      <c r="K220" s="76"/>
    </row>
    <row r="221" spans="1:11" ht="12.75" customHeight="1" x14ac:dyDescent="0.25">
      <c r="A221" s="59"/>
      <c r="B221" s="99" t="s">
        <v>78</v>
      </c>
      <c r="C221" s="520" t="s">
        <v>1970</v>
      </c>
      <c r="D221" s="527"/>
      <c r="E221" s="527"/>
      <c r="F221" s="527"/>
      <c r="G221" s="528"/>
      <c r="H221" s="60" t="s">
        <v>1756</v>
      </c>
      <c r="I221" s="62">
        <v>80</v>
      </c>
      <c r="J221" s="105"/>
      <c r="K221" s="74">
        <f t="shared" ref="K221" si="9">ROUNDUP(IF(H221&lt;&gt;"",I221*J221,""),2)</f>
        <v>0</v>
      </c>
    </row>
    <row r="222" spans="1:11" x14ac:dyDescent="0.25">
      <c r="A222" s="59"/>
      <c r="B222" s="59"/>
      <c r="C222" s="520"/>
      <c r="D222" s="527"/>
      <c r="E222" s="527"/>
      <c r="F222" s="527"/>
      <c r="G222" s="528"/>
      <c r="H222" s="60"/>
      <c r="I222" s="62"/>
      <c r="J222" s="63"/>
      <c r="K222" s="74"/>
    </row>
    <row r="223" spans="1:11" x14ac:dyDescent="0.25">
      <c r="A223" s="59"/>
      <c r="B223" s="59"/>
      <c r="C223" s="520"/>
      <c r="D223" s="527"/>
      <c r="E223" s="527"/>
      <c r="F223" s="527"/>
      <c r="G223" s="528"/>
      <c r="H223" s="60"/>
      <c r="I223" s="62"/>
      <c r="J223" s="63"/>
      <c r="K223" s="74"/>
    </row>
    <row r="224" spans="1:11" x14ac:dyDescent="0.25">
      <c r="A224" s="59"/>
      <c r="B224" s="59"/>
      <c r="C224" s="545"/>
      <c r="D224" s="595"/>
      <c r="E224" s="595"/>
      <c r="F224" s="595"/>
      <c r="G224" s="596"/>
      <c r="H224" s="60"/>
      <c r="I224" s="62"/>
      <c r="J224" s="63"/>
      <c r="K224" s="74"/>
    </row>
    <row r="225" spans="1:11" s="35" customFormat="1" x14ac:dyDescent="0.25">
      <c r="A225" s="522" t="s">
        <v>1901</v>
      </c>
      <c r="B225" s="522"/>
      <c r="C225" s="522" t="s">
        <v>117</v>
      </c>
      <c r="D225" s="522"/>
      <c r="E225" s="522"/>
      <c r="F225" s="522"/>
      <c r="G225" s="522"/>
      <c r="H225" s="116"/>
      <c r="I225" s="116"/>
      <c r="J225" s="116"/>
      <c r="K225" s="42">
        <f>SUM(K217:K224)</f>
        <v>0</v>
      </c>
    </row>
  </sheetData>
  <sheetProtection algorithmName="SHA-512" hashValue="SpbtF3ILmTTsKXoNCAhT+hfjM87/9px6jgQ9dKVkHSnd8dBS//vF/Ns6D5r+fGwA4fjdFDh8hLmLaMTTLYtSZA==" saltValue="rgca6FHwEf+Om54Nji0ENQ==" spinCount="100000" sheet="1" objects="1" scenarios="1"/>
  <mergeCells count="225">
    <mergeCell ref="C54:G54"/>
    <mergeCell ref="C55:G55"/>
    <mergeCell ref="C56:G56"/>
    <mergeCell ref="C57:G57"/>
    <mergeCell ref="C58:G58"/>
    <mergeCell ref="C59:G59"/>
    <mergeCell ref="C60:G60"/>
    <mergeCell ref="C50:G50"/>
    <mergeCell ref="C51:G51"/>
    <mergeCell ref="C43:G43"/>
    <mergeCell ref="C44:G44"/>
    <mergeCell ref="C45:G45"/>
    <mergeCell ref="C46:G46"/>
    <mergeCell ref="C47:G47"/>
    <mergeCell ref="C48:G48"/>
    <mergeCell ref="C49:G49"/>
    <mergeCell ref="C52:G52"/>
    <mergeCell ref="C53:G53"/>
    <mergeCell ref="C223:G223"/>
    <mergeCell ref="A225:B225"/>
    <mergeCell ref="C225:G225"/>
    <mergeCell ref="C224:G224"/>
    <mergeCell ref="C221:G221"/>
    <mergeCell ref="C222:G222"/>
    <mergeCell ref="A213:B213"/>
    <mergeCell ref="C213:G213"/>
    <mergeCell ref="C216:G216"/>
    <mergeCell ref="C217:G217"/>
    <mergeCell ref="C218:G218"/>
    <mergeCell ref="C219:G219"/>
    <mergeCell ref="A214:K215"/>
    <mergeCell ref="C220:G220"/>
    <mergeCell ref="C212:G212"/>
    <mergeCell ref="C211:G211"/>
    <mergeCell ref="C201:G201"/>
    <mergeCell ref="C202:G202"/>
    <mergeCell ref="C203:G203"/>
    <mergeCell ref="C204:G204"/>
    <mergeCell ref="C209:G209"/>
    <mergeCell ref="C210:G210"/>
    <mergeCell ref="C205:G205"/>
    <mergeCell ref="C206:G206"/>
    <mergeCell ref="C207:G207"/>
    <mergeCell ref="C208:G208"/>
    <mergeCell ref="C195:G195"/>
    <mergeCell ref="C196:G196"/>
    <mergeCell ref="C197:G197"/>
    <mergeCell ref="C198:G198"/>
    <mergeCell ref="C199:G199"/>
    <mergeCell ref="C200:G200"/>
    <mergeCell ref="A193:K194"/>
    <mergeCell ref="C191:G191"/>
    <mergeCell ref="A192:B192"/>
    <mergeCell ref="C192:G192"/>
    <mergeCell ref="C187:G187"/>
    <mergeCell ref="C188:G188"/>
    <mergeCell ref="C189:G189"/>
    <mergeCell ref="C190:G190"/>
    <mergeCell ref="C184:G184"/>
    <mergeCell ref="C185:G185"/>
    <mergeCell ref="C186:G186"/>
    <mergeCell ref="C175:G175"/>
    <mergeCell ref="C176:G176"/>
    <mergeCell ref="C177:G177"/>
    <mergeCell ref="C178:G178"/>
    <mergeCell ref="C179:G179"/>
    <mergeCell ref="C180:G180"/>
    <mergeCell ref="C181:G181"/>
    <mergeCell ref="C182:G182"/>
    <mergeCell ref="C183:G183"/>
    <mergeCell ref="C170:G170"/>
    <mergeCell ref="C171:G171"/>
    <mergeCell ref="C172:G172"/>
    <mergeCell ref="C173:G173"/>
    <mergeCell ref="C174:G174"/>
    <mergeCell ref="A168:K169"/>
    <mergeCell ref="C166:G166"/>
    <mergeCell ref="A167:B167"/>
    <mergeCell ref="C167:G167"/>
    <mergeCell ref="C161:G161"/>
    <mergeCell ref="C162:G162"/>
    <mergeCell ref="C163:G163"/>
    <mergeCell ref="C164:G164"/>
    <mergeCell ref="C165:G165"/>
    <mergeCell ref="C152:G152"/>
    <mergeCell ref="C153:G153"/>
    <mergeCell ref="C154:G154"/>
    <mergeCell ref="C155:G155"/>
    <mergeCell ref="C156:G156"/>
    <mergeCell ref="C157:G157"/>
    <mergeCell ref="C158:G158"/>
    <mergeCell ref="C159:G159"/>
    <mergeCell ref="C160:G160"/>
    <mergeCell ref="C148:G148"/>
    <mergeCell ref="A150:K151"/>
    <mergeCell ref="A149:B149"/>
    <mergeCell ref="C149:G149"/>
    <mergeCell ref="C144:G144"/>
    <mergeCell ref="C145:G145"/>
    <mergeCell ref="C146:G146"/>
    <mergeCell ref="C147:G147"/>
    <mergeCell ref="C134:G134"/>
    <mergeCell ref="C135:G135"/>
    <mergeCell ref="C136:G136"/>
    <mergeCell ref="C138:G138"/>
    <mergeCell ref="C139:G139"/>
    <mergeCell ref="C140:G140"/>
    <mergeCell ref="C141:G141"/>
    <mergeCell ref="C142:G142"/>
    <mergeCell ref="C143:G143"/>
    <mergeCell ref="C137:G137"/>
    <mergeCell ref="C125:G125"/>
    <mergeCell ref="C126:G126"/>
    <mergeCell ref="C127:G127"/>
    <mergeCell ref="C128:G128"/>
    <mergeCell ref="C129:G129"/>
    <mergeCell ref="C130:G130"/>
    <mergeCell ref="C131:G131"/>
    <mergeCell ref="C132:G132"/>
    <mergeCell ref="C133:G133"/>
    <mergeCell ref="C116:G116"/>
    <mergeCell ref="C117:G117"/>
    <mergeCell ref="C118:G118"/>
    <mergeCell ref="C119:G119"/>
    <mergeCell ref="C120:G120"/>
    <mergeCell ref="C121:G121"/>
    <mergeCell ref="C122:G122"/>
    <mergeCell ref="C123:G123"/>
    <mergeCell ref="C124:G124"/>
    <mergeCell ref="C112:G112"/>
    <mergeCell ref="A114:K115"/>
    <mergeCell ref="A113:B113"/>
    <mergeCell ref="C113:G113"/>
    <mergeCell ref="C103:G103"/>
    <mergeCell ref="C104:G104"/>
    <mergeCell ref="C105:G105"/>
    <mergeCell ref="C106:G106"/>
    <mergeCell ref="C107:G107"/>
    <mergeCell ref="C108:G108"/>
    <mergeCell ref="C110:G110"/>
    <mergeCell ref="C111:G111"/>
    <mergeCell ref="C109:G109"/>
    <mergeCell ref="C94:G94"/>
    <mergeCell ref="C95:G95"/>
    <mergeCell ref="C96:G96"/>
    <mergeCell ref="C97:G97"/>
    <mergeCell ref="C98:G98"/>
    <mergeCell ref="C99:G99"/>
    <mergeCell ref="C100:G100"/>
    <mergeCell ref="C101:G101"/>
    <mergeCell ref="C102:G102"/>
    <mergeCell ref="C88:G88"/>
    <mergeCell ref="C92:G92"/>
    <mergeCell ref="C93:G93"/>
    <mergeCell ref="A90:K91"/>
    <mergeCell ref="A89:B89"/>
    <mergeCell ref="C89:G89"/>
    <mergeCell ref="C83:G83"/>
    <mergeCell ref="C84:G84"/>
    <mergeCell ref="C85:G85"/>
    <mergeCell ref="C86:G86"/>
    <mergeCell ref="C87:G87"/>
    <mergeCell ref="C74:G74"/>
    <mergeCell ref="C75:G75"/>
    <mergeCell ref="C76:G76"/>
    <mergeCell ref="C77:G77"/>
    <mergeCell ref="C78:G78"/>
    <mergeCell ref="C79:G79"/>
    <mergeCell ref="C80:G80"/>
    <mergeCell ref="C81:G81"/>
    <mergeCell ref="C82:G82"/>
    <mergeCell ref="C67:G67"/>
    <mergeCell ref="C71:G71"/>
    <mergeCell ref="C72:G72"/>
    <mergeCell ref="C73:G73"/>
    <mergeCell ref="A69:K70"/>
    <mergeCell ref="A68:B68"/>
    <mergeCell ref="C68:G68"/>
    <mergeCell ref="C61:G61"/>
    <mergeCell ref="C62:G62"/>
    <mergeCell ref="C63:G63"/>
    <mergeCell ref="C64:G64"/>
    <mergeCell ref="C65:G65"/>
    <mergeCell ref="C66:G66"/>
    <mergeCell ref="C34:G34"/>
    <mergeCell ref="C35:G35"/>
    <mergeCell ref="C36:G36"/>
    <mergeCell ref="C37:G37"/>
    <mergeCell ref="C38:G38"/>
    <mergeCell ref="C39:G39"/>
    <mergeCell ref="C40:G40"/>
    <mergeCell ref="C41:G41"/>
    <mergeCell ref="C42:G42"/>
    <mergeCell ref="C19:G19"/>
    <mergeCell ref="C15:G15"/>
    <mergeCell ref="A17:K18"/>
    <mergeCell ref="C21:G21"/>
    <mergeCell ref="C20:G20"/>
    <mergeCell ref="C24:G24"/>
    <mergeCell ref="A16:B16"/>
    <mergeCell ref="C16:G16"/>
    <mergeCell ref="C22:G22"/>
    <mergeCell ref="C23:G23"/>
    <mergeCell ref="C11:G11"/>
    <mergeCell ref="C12:G12"/>
    <mergeCell ref="C13:G13"/>
    <mergeCell ref="C14:G14"/>
    <mergeCell ref="A1:K1"/>
    <mergeCell ref="A2:K2"/>
    <mergeCell ref="A3:K3"/>
    <mergeCell ref="A4:K5"/>
    <mergeCell ref="C6:G6"/>
    <mergeCell ref="C7:G7"/>
    <mergeCell ref="C8:G8"/>
    <mergeCell ref="C9:G9"/>
    <mergeCell ref="C10:G10"/>
    <mergeCell ref="C28:G28"/>
    <mergeCell ref="C32:G32"/>
    <mergeCell ref="C33:G33"/>
    <mergeCell ref="A30:K31"/>
    <mergeCell ref="C27:G27"/>
    <mergeCell ref="A29:B29"/>
    <mergeCell ref="C29:G29"/>
    <mergeCell ref="C25:G25"/>
    <mergeCell ref="C26:G26"/>
  </mergeCells>
  <phoneticPr fontId="37" type="noConversion"/>
  <pageMargins left="0.70866141732283472" right="0.70866141732283472" top="0.74803149606299213" bottom="0.74803149606299213" header="0.31496062992125984" footer="0.31496062992125984"/>
  <pageSetup scale="79" firstPageNumber="58" orientation="portrait" useFirstPageNumber="1" horizontalDpi="300" r:id="rId1"/>
  <headerFooter>
    <oddFooter>&amp;RC3-&amp;P</oddFooter>
  </headerFooter>
  <rowBreaks count="2" manualBreakCount="2">
    <brk id="113" max="10" man="1"/>
    <brk id="213" max="10"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348BBD-479A-477A-AD00-2B0C480FCF46}">
  <sheetPr>
    <tabColor theme="9" tint="0.79998168889431442"/>
  </sheetPr>
  <dimension ref="A10:J10"/>
  <sheetViews>
    <sheetView view="pageBreakPreview" zoomScaleNormal="100" zoomScaleSheetLayoutView="100" workbookViewId="0">
      <selection activeCell="P20" sqref="P20"/>
    </sheetView>
  </sheetViews>
  <sheetFormatPr defaultColWidth="8.88671875" defaultRowHeight="13.8" x14ac:dyDescent="0.25"/>
  <cols>
    <col min="1" max="16384" width="8.88671875" style="1"/>
  </cols>
  <sheetData>
    <row r="10" spans="1:10" ht="21" x14ac:dyDescent="0.4">
      <c r="A10" s="519" t="s">
        <v>1971</v>
      </c>
      <c r="B10" s="519"/>
      <c r="C10" s="519"/>
      <c r="D10" s="519"/>
      <c r="E10" s="519"/>
      <c r="F10" s="519"/>
      <c r="G10" s="519"/>
      <c r="H10" s="519"/>
      <c r="I10" s="519"/>
      <c r="J10" s="519"/>
    </row>
  </sheetData>
  <sheetProtection algorithmName="SHA-512" hashValue="JirgbQbBE1rRLNKT5PIMTFRfvxxRiA/06l3pC2ufhIOJ4RmXPtgr0CD/4UzUJgPzHlsQrfXGAr1HEPHhAPl/Qw==" saltValue="F2iOiy8gY5H6tNQwgTB3QA==" spinCount="100000" sheet="1" objects="1" scenarios="1"/>
  <mergeCells count="1">
    <mergeCell ref="A10:J10"/>
  </mergeCells>
  <pageMargins left="0.70866141732283472" right="0.70866141732283472" top="0.74803149606299213" bottom="0.74803149606299213" header="0.31496062992125984" footer="0.31496062992125984"/>
  <pageSetup firstPageNumber="59" orientation="portrait" useFirstPageNumber="1" horizontalDpi="300" r:id="rId1"/>
  <headerFooter>
    <oddHeader>&amp;L&amp;"Calibrint,Regular"&amp;K000000CONTRACT SANRAL NRA R.573-020-2019/5R 
FOR THE UPGRADING OF NATIONAL ROAD R573 SECTION 2: WORK PACKAGE B FROM KM 36.20 TO KM 48.16</oddHeader>
    <oddFooter>&amp;RC3-&amp;P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75415-BB55-4300-97FA-F69E5AF0F751}">
  <sheetPr>
    <tabColor theme="9" tint="0.79998168889431442"/>
  </sheetPr>
  <dimension ref="A1:P227"/>
  <sheetViews>
    <sheetView view="pageBreakPreview" topLeftCell="A103" zoomScale="115" zoomScaleNormal="100" zoomScaleSheetLayoutView="115" workbookViewId="0">
      <selection activeCell="K118" sqref="K118"/>
    </sheetView>
  </sheetViews>
  <sheetFormatPr defaultColWidth="8.88671875" defaultRowHeight="13.2" x14ac:dyDescent="0.25"/>
  <cols>
    <col min="1" max="1" width="7.6640625" style="2" customWidth="1"/>
    <col min="2" max="2" width="9.6640625" style="2" bestFit="1" customWidth="1"/>
    <col min="3" max="3" width="4.6640625" style="2" customWidth="1"/>
    <col min="4" max="6" width="8.88671875" style="2"/>
    <col min="7" max="7" width="15.6640625" style="2" customWidth="1"/>
    <col min="8" max="8" width="8.6640625" style="2" customWidth="1"/>
    <col min="9" max="10" width="12.6640625" style="2" customWidth="1"/>
    <col min="11" max="11" width="15.33203125" style="2" bestFit="1" customWidth="1"/>
    <col min="12" max="16384" width="8.88671875" style="2"/>
  </cols>
  <sheetData>
    <row r="1" spans="1:14" x14ac:dyDescent="0.25">
      <c r="A1" s="600" t="s">
        <v>1</v>
      </c>
      <c r="B1" s="600"/>
      <c r="C1" s="600"/>
      <c r="D1" s="600"/>
      <c r="E1" s="600"/>
      <c r="F1" s="600"/>
      <c r="G1" s="600"/>
      <c r="H1" s="600"/>
      <c r="I1" s="600"/>
      <c r="J1" s="600"/>
      <c r="K1" s="600"/>
    </row>
    <row r="2" spans="1:14" x14ac:dyDescent="0.25">
      <c r="A2" s="600" t="s">
        <v>2</v>
      </c>
      <c r="B2" s="600"/>
      <c r="C2" s="600"/>
      <c r="D2" s="600"/>
      <c r="E2" s="600"/>
      <c r="F2" s="600"/>
      <c r="G2" s="600"/>
      <c r="H2" s="600"/>
      <c r="I2" s="600"/>
      <c r="J2" s="600"/>
      <c r="K2" s="600"/>
      <c r="L2" s="55"/>
      <c r="M2" s="55"/>
      <c r="N2" s="55"/>
    </row>
    <row r="3" spans="1:14" x14ac:dyDescent="0.25">
      <c r="A3" s="600" t="s">
        <v>1972</v>
      </c>
      <c r="B3" s="600"/>
      <c r="C3" s="600"/>
      <c r="D3" s="600"/>
      <c r="E3" s="600"/>
      <c r="F3" s="600"/>
      <c r="G3" s="600"/>
      <c r="H3" s="600"/>
      <c r="I3" s="600"/>
      <c r="J3" s="600"/>
      <c r="K3" s="600"/>
      <c r="L3" s="55"/>
      <c r="M3" s="55"/>
      <c r="N3" s="55"/>
    </row>
    <row r="4" spans="1:14" ht="12.75" customHeight="1" x14ac:dyDescent="0.25">
      <c r="A4" s="589" t="s">
        <v>1349</v>
      </c>
      <c r="B4" s="590"/>
      <c r="C4" s="590"/>
      <c r="D4" s="590"/>
      <c r="E4" s="590"/>
      <c r="F4" s="590"/>
      <c r="G4" s="590"/>
      <c r="H4" s="590"/>
      <c r="I4" s="590"/>
      <c r="J4" s="590"/>
      <c r="K4" s="591"/>
    </row>
    <row r="5" spans="1:14" x14ac:dyDescent="0.25">
      <c r="A5" s="592"/>
      <c r="B5" s="593"/>
      <c r="C5" s="593"/>
      <c r="D5" s="593"/>
      <c r="E5" s="593"/>
      <c r="F5" s="593"/>
      <c r="G5" s="593"/>
      <c r="H5" s="593"/>
      <c r="I5" s="593"/>
      <c r="J5" s="593"/>
      <c r="K5" s="594"/>
    </row>
    <row r="6" spans="1:14" x14ac:dyDescent="0.25">
      <c r="A6" s="56"/>
      <c r="B6" s="56"/>
      <c r="C6" s="652"/>
      <c r="D6" s="652"/>
      <c r="E6" s="652"/>
      <c r="F6" s="652"/>
      <c r="G6" s="652"/>
      <c r="H6" s="57"/>
      <c r="I6" s="96"/>
      <c r="J6" s="57"/>
      <c r="K6" s="95"/>
    </row>
    <row r="7" spans="1:14" ht="13.2" customHeight="1" x14ac:dyDescent="0.25">
      <c r="A7" s="58" t="s">
        <v>1356</v>
      </c>
      <c r="B7" s="278"/>
      <c r="C7" s="614" t="s">
        <v>1357</v>
      </c>
      <c r="D7" s="615"/>
      <c r="E7" s="615"/>
      <c r="F7" s="615"/>
      <c r="G7" s="615"/>
      <c r="H7" s="60"/>
      <c r="I7" s="94"/>
      <c r="J7" s="60"/>
      <c r="K7" s="93"/>
    </row>
    <row r="8" spans="1:14" x14ac:dyDescent="0.25">
      <c r="A8" s="85"/>
      <c r="B8" s="84"/>
      <c r="C8" s="521"/>
      <c r="D8" s="537"/>
      <c r="E8" s="537"/>
      <c r="F8" s="537"/>
      <c r="G8" s="538"/>
      <c r="H8" s="37"/>
      <c r="I8" s="61"/>
      <c r="J8" s="37"/>
      <c r="K8" s="7"/>
    </row>
    <row r="9" spans="1:14" ht="13.5" customHeight="1" x14ac:dyDescent="0.25">
      <c r="A9" s="279"/>
      <c r="B9" s="45" t="s">
        <v>1916</v>
      </c>
      <c r="C9" s="520" t="s">
        <v>1917</v>
      </c>
      <c r="D9" s="527"/>
      <c r="E9" s="527"/>
      <c r="F9" s="527"/>
      <c r="G9" s="528"/>
      <c r="H9" s="37" t="s">
        <v>1918</v>
      </c>
      <c r="I9" s="39">
        <v>95</v>
      </c>
      <c r="J9" s="18"/>
      <c r="K9" s="8">
        <f>I9*J9</f>
        <v>0</v>
      </c>
    </row>
    <row r="10" spans="1:14" x14ac:dyDescent="0.25">
      <c r="A10" s="279"/>
      <c r="B10" s="84"/>
      <c r="C10" s="520"/>
      <c r="D10" s="527"/>
      <c r="E10" s="527"/>
      <c r="F10" s="527"/>
      <c r="G10" s="528"/>
      <c r="H10" s="37"/>
      <c r="I10" s="61"/>
      <c r="J10" s="40"/>
      <c r="K10" s="8"/>
    </row>
    <row r="11" spans="1:14" ht="13.5" customHeight="1" x14ac:dyDescent="0.25">
      <c r="A11" s="85" t="s">
        <v>1919</v>
      </c>
      <c r="B11" s="280"/>
      <c r="C11" s="521" t="s">
        <v>1920</v>
      </c>
      <c r="D11" s="537"/>
      <c r="E11" s="537"/>
      <c r="F11" s="537"/>
      <c r="G11" s="538"/>
      <c r="H11" s="37"/>
      <c r="I11" s="61"/>
      <c r="J11" s="40"/>
      <c r="K11" s="8"/>
    </row>
    <row r="12" spans="1:14" x14ac:dyDescent="0.25">
      <c r="A12" s="279"/>
      <c r="B12" s="84"/>
      <c r="C12" s="545"/>
      <c r="D12" s="595"/>
      <c r="E12" s="595"/>
      <c r="F12" s="595"/>
      <c r="G12" s="596"/>
      <c r="H12" s="37"/>
      <c r="I12" s="61"/>
      <c r="J12" s="40"/>
      <c r="K12" s="8"/>
    </row>
    <row r="13" spans="1:14" ht="13.5" customHeight="1" x14ac:dyDescent="0.25">
      <c r="A13" s="279"/>
      <c r="B13" s="84" t="s">
        <v>1921</v>
      </c>
      <c r="C13" s="520" t="s">
        <v>1922</v>
      </c>
      <c r="D13" s="527"/>
      <c r="E13" s="527"/>
      <c r="F13" s="527"/>
      <c r="G13" s="528"/>
      <c r="H13" s="37" t="s">
        <v>1756</v>
      </c>
      <c r="I13" s="39">
        <v>15</v>
      </c>
      <c r="J13" s="18"/>
      <c r="K13" s="8">
        <f>I13*J13</f>
        <v>0</v>
      </c>
    </row>
    <row r="14" spans="1:14" x14ac:dyDescent="0.25">
      <c r="A14" s="279"/>
      <c r="B14" s="84"/>
      <c r="C14" s="545"/>
      <c r="D14" s="595"/>
      <c r="E14" s="595"/>
      <c r="F14" s="595"/>
      <c r="G14" s="596"/>
      <c r="H14" s="37"/>
      <c r="I14" s="61"/>
      <c r="J14" s="40"/>
      <c r="K14" s="8"/>
    </row>
    <row r="15" spans="1:14" ht="13.5" customHeight="1" x14ac:dyDescent="0.25">
      <c r="A15" s="58"/>
      <c r="B15" s="84" t="s">
        <v>1921</v>
      </c>
      <c r="C15" s="520" t="s">
        <v>1973</v>
      </c>
      <c r="D15" s="527"/>
      <c r="E15" s="527"/>
      <c r="F15" s="527"/>
      <c r="G15" s="528"/>
      <c r="H15" s="37" t="s">
        <v>1756</v>
      </c>
      <c r="I15" s="39">
        <v>250</v>
      </c>
      <c r="J15" s="18"/>
      <c r="K15" s="8">
        <f>I15*J15</f>
        <v>0</v>
      </c>
    </row>
    <row r="16" spans="1:14" x14ac:dyDescent="0.25">
      <c r="A16" s="281"/>
      <c r="B16" s="281"/>
      <c r="C16" s="545"/>
      <c r="D16" s="595"/>
      <c r="E16" s="595"/>
      <c r="F16" s="595"/>
      <c r="G16" s="596"/>
      <c r="H16" s="60"/>
      <c r="I16" s="62"/>
      <c r="J16" s="63"/>
      <c r="K16" s="7"/>
    </row>
    <row r="17" spans="1:11" x14ac:dyDescent="0.25">
      <c r="A17" s="65"/>
      <c r="B17" s="65"/>
      <c r="C17" s="623"/>
      <c r="D17" s="624"/>
      <c r="E17" s="624"/>
      <c r="F17" s="624"/>
      <c r="G17" s="625"/>
      <c r="H17" s="66"/>
      <c r="I17" s="67"/>
      <c r="J17" s="68"/>
      <c r="K17" s="10"/>
    </row>
    <row r="18" spans="1:11" s="35" customFormat="1" x14ac:dyDescent="0.25">
      <c r="A18" s="522" t="s">
        <v>1370</v>
      </c>
      <c r="B18" s="522"/>
      <c r="C18" s="522" t="s">
        <v>117</v>
      </c>
      <c r="D18" s="522"/>
      <c r="E18" s="522"/>
      <c r="F18" s="522"/>
      <c r="G18" s="522"/>
      <c r="H18" s="116"/>
      <c r="I18" s="116"/>
      <c r="J18" s="116"/>
      <c r="K18" s="42">
        <f>SUM(K7:K17)</f>
        <v>0</v>
      </c>
    </row>
    <row r="19" spans="1:11" x14ac:dyDescent="0.25">
      <c r="A19" s="589" t="s">
        <v>1725</v>
      </c>
      <c r="B19" s="590"/>
      <c r="C19" s="590"/>
      <c r="D19" s="590"/>
      <c r="E19" s="590"/>
      <c r="F19" s="590"/>
      <c r="G19" s="590"/>
      <c r="H19" s="590"/>
      <c r="I19" s="590"/>
      <c r="J19" s="590"/>
      <c r="K19" s="591"/>
    </row>
    <row r="20" spans="1:11" x14ac:dyDescent="0.25">
      <c r="A20" s="592"/>
      <c r="B20" s="593"/>
      <c r="C20" s="593"/>
      <c r="D20" s="593"/>
      <c r="E20" s="593"/>
      <c r="F20" s="593"/>
      <c r="G20" s="593"/>
      <c r="H20" s="593"/>
      <c r="I20" s="593"/>
      <c r="J20" s="593"/>
      <c r="K20" s="594"/>
    </row>
    <row r="21" spans="1:11" ht="13.2" customHeight="1" x14ac:dyDescent="0.25">
      <c r="A21" s="56"/>
      <c r="B21" s="56"/>
      <c r="C21" s="645"/>
      <c r="D21" s="646"/>
      <c r="E21" s="646"/>
      <c r="F21" s="646"/>
      <c r="G21" s="647"/>
      <c r="H21" s="57"/>
      <c r="I21" s="57"/>
      <c r="J21" s="57"/>
      <c r="K21" s="70"/>
    </row>
    <row r="22" spans="1:11" ht="26.4" customHeight="1" x14ac:dyDescent="0.25">
      <c r="A22" s="58" t="s">
        <v>1730</v>
      </c>
      <c r="B22" s="99"/>
      <c r="C22" s="614" t="s">
        <v>1731</v>
      </c>
      <c r="D22" s="615"/>
      <c r="E22" s="615"/>
      <c r="F22" s="615"/>
      <c r="G22" s="616"/>
      <c r="H22" s="37" t="s">
        <v>1918</v>
      </c>
      <c r="I22" s="39">
        <v>20</v>
      </c>
      <c r="J22" s="18"/>
      <c r="K22" s="8">
        <f>I22*J22</f>
        <v>0</v>
      </c>
    </row>
    <row r="23" spans="1:11" s="71" customFormat="1" ht="13.2" customHeight="1" x14ac:dyDescent="0.25">
      <c r="A23" s="44"/>
      <c r="B23" s="45"/>
      <c r="C23" s="614"/>
      <c r="D23" s="615"/>
      <c r="E23" s="615"/>
      <c r="F23" s="615"/>
      <c r="G23" s="616"/>
      <c r="H23" s="37"/>
      <c r="I23" s="61"/>
      <c r="J23" s="37"/>
      <c r="K23" s="7"/>
    </row>
    <row r="24" spans="1:11" ht="13.2" customHeight="1" x14ac:dyDescent="0.25">
      <c r="A24" s="58" t="s">
        <v>1733</v>
      </c>
      <c r="B24" s="45"/>
      <c r="C24" s="521" t="s">
        <v>1734</v>
      </c>
      <c r="D24" s="537"/>
      <c r="E24" s="537"/>
      <c r="F24" s="537"/>
      <c r="G24" s="538"/>
      <c r="H24" s="37"/>
      <c r="I24" s="39"/>
      <c r="J24" s="40"/>
      <c r="K24" s="8"/>
    </row>
    <row r="25" spans="1:11" ht="13.2" customHeight="1" x14ac:dyDescent="0.25">
      <c r="A25" s="46"/>
      <c r="B25" s="45"/>
      <c r="C25" s="520"/>
      <c r="D25" s="527"/>
      <c r="E25" s="527"/>
      <c r="F25" s="527"/>
      <c r="G25" s="528"/>
      <c r="H25" s="37"/>
      <c r="I25" s="61"/>
      <c r="J25" s="40"/>
      <c r="K25" s="8"/>
    </row>
    <row r="26" spans="1:11" ht="26.4" customHeight="1" x14ac:dyDescent="0.25">
      <c r="A26" s="46"/>
      <c r="B26" s="45" t="s">
        <v>1735</v>
      </c>
      <c r="C26" s="520" t="s">
        <v>1974</v>
      </c>
      <c r="D26" s="527"/>
      <c r="E26" s="527"/>
      <c r="F26" s="527"/>
      <c r="G26" s="528"/>
      <c r="H26" s="37" t="s">
        <v>1756</v>
      </c>
      <c r="I26" s="39">
        <v>10</v>
      </c>
      <c r="J26" s="18"/>
      <c r="K26" s="8">
        <f>I26*J26</f>
        <v>0</v>
      </c>
    </row>
    <row r="27" spans="1:11" ht="13.2" customHeight="1" x14ac:dyDescent="0.25">
      <c r="A27" s="59"/>
      <c r="B27" s="99"/>
      <c r="C27" s="545"/>
      <c r="D27" s="595"/>
      <c r="E27" s="595"/>
      <c r="F27" s="595"/>
      <c r="G27" s="596"/>
      <c r="H27" s="60"/>
      <c r="I27" s="62"/>
      <c r="J27" s="63"/>
      <c r="K27" s="7"/>
    </row>
    <row r="28" spans="1:11" ht="13.2" customHeight="1" x14ac:dyDescent="0.25">
      <c r="A28" s="59" t="s">
        <v>1739</v>
      </c>
      <c r="B28" s="99"/>
      <c r="C28" s="521" t="s">
        <v>1924</v>
      </c>
      <c r="D28" s="537"/>
      <c r="E28" s="537"/>
      <c r="F28" s="537"/>
      <c r="G28" s="538"/>
      <c r="H28" s="37" t="s">
        <v>1918</v>
      </c>
      <c r="I28" s="62">
        <v>115</v>
      </c>
      <c r="J28" s="105"/>
      <c r="K28" s="7">
        <f>I28*J28</f>
        <v>0</v>
      </c>
    </row>
    <row r="29" spans="1:11" ht="13.2" customHeight="1" x14ac:dyDescent="0.25">
      <c r="A29" s="59"/>
      <c r="B29" s="59"/>
      <c r="C29" s="586"/>
      <c r="D29" s="587"/>
      <c r="E29" s="587"/>
      <c r="F29" s="587"/>
      <c r="G29" s="588"/>
      <c r="H29" s="60"/>
      <c r="I29" s="64"/>
      <c r="J29" s="63"/>
      <c r="K29" s="9"/>
    </row>
    <row r="30" spans="1:11" ht="13.2" customHeight="1" x14ac:dyDescent="0.25">
      <c r="A30" s="59"/>
      <c r="B30" s="59"/>
      <c r="C30" s="586"/>
      <c r="D30" s="587"/>
      <c r="E30" s="587"/>
      <c r="F30" s="587"/>
      <c r="G30" s="588"/>
      <c r="H30" s="60"/>
      <c r="I30" s="64"/>
      <c r="J30" s="63"/>
      <c r="K30" s="9"/>
    </row>
    <row r="31" spans="1:11" ht="13.2" customHeight="1" x14ac:dyDescent="0.25">
      <c r="A31" s="59"/>
      <c r="B31" s="59"/>
      <c r="C31" s="586"/>
      <c r="D31" s="587"/>
      <c r="E31" s="587"/>
      <c r="F31" s="587"/>
      <c r="G31" s="588"/>
      <c r="H31" s="60"/>
      <c r="I31" s="64"/>
      <c r="J31" s="63"/>
      <c r="K31" s="9"/>
    </row>
    <row r="32" spans="1:11" s="35" customFormat="1" x14ac:dyDescent="0.25">
      <c r="A32" s="522" t="s">
        <v>1741</v>
      </c>
      <c r="B32" s="522"/>
      <c r="C32" s="522" t="s">
        <v>117</v>
      </c>
      <c r="D32" s="522"/>
      <c r="E32" s="522"/>
      <c r="F32" s="522"/>
      <c r="G32" s="522"/>
      <c r="H32" s="116"/>
      <c r="I32" s="116"/>
      <c r="J32" s="116"/>
      <c r="K32" s="42">
        <f>SUM(K22:K31)</f>
        <v>0</v>
      </c>
    </row>
    <row r="33" spans="1:16" ht="13.2" customHeight="1" x14ac:dyDescent="0.25">
      <c r="A33" s="589" t="s">
        <v>1742</v>
      </c>
      <c r="B33" s="590"/>
      <c r="C33" s="590"/>
      <c r="D33" s="590"/>
      <c r="E33" s="590"/>
      <c r="F33" s="590"/>
      <c r="G33" s="590"/>
      <c r="H33" s="590"/>
      <c r="I33" s="590"/>
      <c r="J33" s="590"/>
      <c r="K33" s="591"/>
    </row>
    <row r="34" spans="1:16" ht="13.2" customHeight="1" x14ac:dyDescent="0.25">
      <c r="A34" s="592"/>
      <c r="B34" s="593"/>
      <c r="C34" s="593"/>
      <c r="D34" s="593"/>
      <c r="E34" s="593"/>
      <c r="F34" s="593"/>
      <c r="G34" s="593"/>
      <c r="H34" s="593"/>
      <c r="I34" s="593"/>
      <c r="J34" s="593"/>
      <c r="K34" s="594"/>
    </row>
    <row r="35" spans="1:16" ht="13.2" customHeight="1" x14ac:dyDescent="0.25">
      <c r="A35" s="56"/>
      <c r="B35" s="282"/>
      <c r="C35" s="645"/>
      <c r="D35" s="646"/>
      <c r="E35" s="646"/>
      <c r="F35" s="646"/>
      <c r="G35" s="647"/>
      <c r="H35" s="57"/>
      <c r="I35" s="57"/>
      <c r="J35" s="57"/>
      <c r="K35" s="70"/>
    </row>
    <row r="36" spans="1:16" x14ac:dyDescent="0.25">
      <c r="A36" s="101" t="s">
        <v>1751</v>
      </c>
      <c r="B36" s="45"/>
      <c r="C36" s="626" t="s">
        <v>1752</v>
      </c>
      <c r="D36" s="627"/>
      <c r="E36" s="627"/>
      <c r="F36" s="627"/>
      <c r="G36" s="628"/>
      <c r="H36" s="37"/>
      <c r="I36" s="61"/>
      <c r="J36" s="40"/>
      <c r="K36" s="7"/>
    </row>
    <row r="37" spans="1:16" ht="13.95" customHeight="1" x14ac:dyDescent="0.25">
      <c r="A37" s="44"/>
      <c r="B37" s="45"/>
      <c r="C37" s="583"/>
      <c r="D37" s="584"/>
      <c r="E37" s="584"/>
      <c r="F37" s="584"/>
      <c r="G37" s="585"/>
      <c r="H37" s="37"/>
      <c r="I37" s="61"/>
      <c r="J37" s="40"/>
      <c r="K37" s="7"/>
    </row>
    <row r="38" spans="1:16" ht="26.4" customHeight="1" x14ac:dyDescent="0.25">
      <c r="A38" s="46"/>
      <c r="B38" s="45" t="s">
        <v>1753</v>
      </c>
      <c r="C38" s="520" t="s">
        <v>1754</v>
      </c>
      <c r="D38" s="527"/>
      <c r="E38" s="527"/>
      <c r="F38" s="527"/>
      <c r="G38" s="528"/>
      <c r="H38" s="37"/>
      <c r="I38" s="61"/>
      <c r="J38" s="40"/>
      <c r="K38" s="7"/>
    </row>
    <row r="39" spans="1:16" x14ac:dyDescent="0.25">
      <c r="A39" s="46"/>
      <c r="B39" s="45"/>
      <c r="C39" s="632"/>
      <c r="D39" s="633"/>
      <c r="E39" s="633"/>
      <c r="F39" s="633"/>
      <c r="G39" s="634"/>
      <c r="H39" s="37"/>
      <c r="I39" s="61"/>
      <c r="J39" s="40"/>
      <c r="K39" s="7"/>
    </row>
    <row r="40" spans="1:16" ht="13.8" x14ac:dyDescent="0.25">
      <c r="A40" s="46"/>
      <c r="B40" s="45" t="s">
        <v>78</v>
      </c>
      <c r="C40" s="632" t="s">
        <v>1755</v>
      </c>
      <c r="D40" s="633"/>
      <c r="E40" s="633"/>
      <c r="F40" s="633"/>
      <c r="G40" s="634"/>
      <c r="H40" s="60" t="s">
        <v>1756</v>
      </c>
      <c r="I40" s="39">
        <v>850</v>
      </c>
      <c r="J40" s="18"/>
      <c r="K40" s="8">
        <f>ROUNDUP(IF(H40&lt;&gt;"",I40*J40,""),2)</f>
        <v>0</v>
      </c>
      <c r="L40" s="47"/>
      <c r="P40" s="47"/>
    </row>
    <row r="41" spans="1:16" x14ac:dyDescent="0.25">
      <c r="A41" s="46"/>
      <c r="B41" s="45"/>
      <c r="C41" s="632"/>
      <c r="D41" s="633"/>
      <c r="E41" s="633"/>
      <c r="F41" s="633"/>
      <c r="G41" s="634"/>
      <c r="H41" s="37"/>
      <c r="I41" s="39"/>
      <c r="J41" s="40"/>
      <c r="K41" s="8"/>
    </row>
    <row r="42" spans="1:16" ht="13.8" x14ac:dyDescent="0.25">
      <c r="A42" s="46"/>
      <c r="B42" s="45" t="s">
        <v>81</v>
      </c>
      <c r="C42" s="632" t="s">
        <v>1757</v>
      </c>
      <c r="D42" s="633"/>
      <c r="E42" s="633"/>
      <c r="F42" s="633"/>
      <c r="G42" s="634"/>
      <c r="H42" s="60" t="s">
        <v>1756</v>
      </c>
      <c r="I42" s="39">
        <v>350</v>
      </c>
      <c r="J42" s="18"/>
      <c r="K42" s="8">
        <f>ROUNDUP(IF(H42&lt;&gt;"",I42*J42,""),2)</f>
        <v>0</v>
      </c>
    </row>
    <row r="43" spans="1:16" x14ac:dyDescent="0.25">
      <c r="A43" s="46"/>
      <c r="B43" s="45"/>
      <c r="C43" s="597"/>
      <c r="D43" s="598"/>
      <c r="E43" s="598"/>
      <c r="F43" s="598"/>
      <c r="G43" s="599"/>
      <c r="H43" s="37"/>
      <c r="I43" s="39"/>
      <c r="J43" s="40"/>
      <c r="K43" s="8"/>
    </row>
    <row r="44" spans="1:16" ht="26.4" customHeight="1" x14ac:dyDescent="0.25">
      <c r="A44" s="59"/>
      <c r="B44" s="99" t="s">
        <v>1762</v>
      </c>
      <c r="C44" s="520" t="s">
        <v>1763</v>
      </c>
      <c r="D44" s="527"/>
      <c r="E44" s="527"/>
      <c r="F44" s="527"/>
      <c r="G44" s="528"/>
      <c r="H44" s="60" t="s">
        <v>1756</v>
      </c>
      <c r="I44" s="39">
        <v>50</v>
      </c>
      <c r="J44" s="18"/>
      <c r="K44" s="8">
        <f>ROUNDUP(IF(H44&lt;&gt;"",I44*J44,""),2)</f>
        <v>0</v>
      </c>
    </row>
    <row r="45" spans="1:16" x14ac:dyDescent="0.25">
      <c r="A45" s="59"/>
      <c r="B45" s="99"/>
      <c r="C45" s="520"/>
      <c r="D45" s="527"/>
      <c r="E45" s="527"/>
      <c r="F45" s="527"/>
      <c r="G45" s="528"/>
      <c r="H45" s="60"/>
      <c r="I45" s="39"/>
      <c r="J45" s="40"/>
      <c r="K45" s="8"/>
    </row>
    <row r="46" spans="1:16" ht="13.8" x14ac:dyDescent="0.25">
      <c r="A46" s="59"/>
      <c r="B46" s="99" t="s">
        <v>1925</v>
      </c>
      <c r="C46" s="520" t="s">
        <v>1926</v>
      </c>
      <c r="D46" s="527"/>
      <c r="E46" s="527"/>
      <c r="F46" s="527"/>
      <c r="G46" s="528"/>
      <c r="H46" s="60" t="s">
        <v>1756</v>
      </c>
      <c r="I46" s="39">
        <v>50</v>
      </c>
      <c r="J46" s="18"/>
      <c r="K46" s="8">
        <f>ROUNDUP(IF(H46&lt;&gt;"",I46*J46,""),2)</f>
        <v>0</v>
      </c>
    </row>
    <row r="47" spans="1:16" x14ac:dyDescent="0.25">
      <c r="A47" s="59"/>
      <c r="B47" s="99"/>
      <c r="C47" s="586"/>
      <c r="D47" s="587"/>
      <c r="E47" s="587"/>
      <c r="F47" s="587"/>
      <c r="G47" s="588"/>
      <c r="H47" s="60"/>
      <c r="I47" s="39"/>
      <c r="J47" s="40"/>
      <c r="K47" s="8"/>
    </row>
    <row r="48" spans="1:16" x14ac:dyDescent="0.25">
      <c r="A48" s="58" t="s">
        <v>1770</v>
      </c>
      <c r="B48" s="45"/>
      <c r="C48" s="521" t="s">
        <v>1771</v>
      </c>
      <c r="D48" s="537"/>
      <c r="E48" s="537"/>
      <c r="F48" s="537"/>
      <c r="G48" s="538"/>
      <c r="H48" s="60"/>
      <c r="I48" s="39"/>
      <c r="J48" s="40"/>
      <c r="K48" s="8"/>
    </row>
    <row r="49" spans="1:16" x14ac:dyDescent="0.25">
      <c r="A49" s="50"/>
      <c r="B49" s="99"/>
      <c r="C49" s="520"/>
      <c r="D49" s="527"/>
      <c r="E49" s="527"/>
      <c r="F49" s="527"/>
      <c r="G49" s="528"/>
      <c r="H49" s="60"/>
      <c r="I49" s="39"/>
      <c r="J49" s="40"/>
      <c r="K49" s="8"/>
      <c r="L49" s="47"/>
      <c r="P49" s="47"/>
    </row>
    <row r="50" spans="1:16" ht="13.8" x14ac:dyDescent="0.25">
      <c r="A50" s="50"/>
      <c r="B50" s="99" t="s">
        <v>1774</v>
      </c>
      <c r="C50" s="520" t="s">
        <v>1775</v>
      </c>
      <c r="D50" s="527"/>
      <c r="E50" s="527"/>
      <c r="F50" s="527"/>
      <c r="G50" s="528"/>
      <c r="H50" s="60" t="s">
        <v>1756</v>
      </c>
      <c r="I50" s="39">
        <v>210</v>
      </c>
      <c r="J50" s="18"/>
      <c r="K50" s="8">
        <f t="shared" ref="K50" si="0">ROUNDUP(IF(H50&lt;&gt;"",I50*J50,""),2)</f>
        <v>0</v>
      </c>
    </row>
    <row r="51" spans="1:16" x14ac:dyDescent="0.25">
      <c r="A51" s="59"/>
      <c r="B51" s="99"/>
      <c r="C51" s="520"/>
      <c r="D51" s="527"/>
      <c r="E51" s="527"/>
      <c r="F51" s="527"/>
      <c r="G51" s="528"/>
      <c r="H51" s="60"/>
      <c r="I51" s="39"/>
      <c r="J51" s="40"/>
      <c r="K51" s="8"/>
      <c r="L51" s="47"/>
      <c r="P51" s="47"/>
    </row>
    <row r="52" spans="1:16" ht="13.8" x14ac:dyDescent="0.25">
      <c r="A52" s="58" t="s">
        <v>1776</v>
      </c>
      <c r="B52" s="45"/>
      <c r="C52" s="521" t="s">
        <v>1777</v>
      </c>
      <c r="D52" s="537"/>
      <c r="E52" s="537"/>
      <c r="F52" s="537"/>
      <c r="G52" s="538"/>
      <c r="H52" s="60" t="s">
        <v>1778</v>
      </c>
      <c r="I52" s="39">
        <v>700</v>
      </c>
      <c r="J52" s="18"/>
      <c r="K52" s="8">
        <f t="shared" ref="K52" si="1">ROUNDUP(IF(H52&lt;&gt;"",I52*J52,""),2)</f>
        <v>0</v>
      </c>
    </row>
    <row r="53" spans="1:16" x14ac:dyDescent="0.25">
      <c r="A53" s="59"/>
      <c r="B53" s="45"/>
      <c r="C53" s="521"/>
      <c r="D53" s="537"/>
      <c r="E53" s="537"/>
      <c r="F53" s="537"/>
      <c r="G53" s="538"/>
      <c r="H53" s="60"/>
      <c r="I53" s="39"/>
      <c r="J53" s="40"/>
      <c r="K53" s="8"/>
    </row>
    <row r="54" spans="1:16" ht="26.4" customHeight="1" x14ac:dyDescent="0.25">
      <c r="A54" s="58" t="s">
        <v>1779</v>
      </c>
      <c r="B54" s="45"/>
      <c r="C54" s="521" t="s">
        <v>1780</v>
      </c>
      <c r="D54" s="537"/>
      <c r="E54" s="537"/>
      <c r="F54" s="537"/>
      <c r="G54" s="538"/>
      <c r="H54" s="60" t="s">
        <v>1781</v>
      </c>
      <c r="I54" s="39">
        <v>7100</v>
      </c>
      <c r="J54" s="18"/>
      <c r="K54" s="8">
        <f t="shared" ref="K54" si="2">ROUNDUP(IF(H54&lt;&gt;"",I54*J54,""),2)</f>
        <v>0</v>
      </c>
    </row>
    <row r="55" spans="1:16" x14ac:dyDescent="0.25">
      <c r="A55" s="59"/>
      <c r="B55" s="99"/>
      <c r="C55" s="586"/>
      <c r="D55" s="587"/>
      <c r="E55" s="587"/>
      <c r="F55" s="587"/>
      <c r="G55" s="588"/>
      <c r="H55" s="60"/>
      <c r="I55" s="39"/>
      <c r="J55" s="40"/>
      <c r="K55" s="9"/>
    </row>
    <row r="56" spans="1:16" x14ac:dyDescent="0.25">
      <c r="A56" s="58" t="s">
        <v>1782</v>
      </c>
      <c r="B56" s="99"/>
      <c r="C56" s="583" t="s">
        <v>1783</v>
      </c>
      <c r="D56" s="584"/>
      <c r="E56" s="584"/>
      <c r="F56" s="584"/>
      <c r="G56" s="585"/>
      <c r="H56" s="60"/>
      <c r="I56" s="39"/>
      <c r="J56" s="40"/>
      <c r="K56" s="9"/>
    </row>
    <row r="57" spans="1:16" x14ac:dyDescent="0.25">
      <c r="A57" s="59"/>
      <c r="B57" s="99"/>
      <c r="C57" s="632"/>
      <c r="D57" s="633"/>
      <c r="E57" s="633"/>
      <c r="F57" s="633"/>
      <c r="G57" s="634"/>
      <c r="H57" s="60"/>
      <c r="I57" s="39"/>
      <c r="J57" s="40"/>
      <c r="K57" s="9"/>
      <c r="L57" s="47"/>
      <c r="P57" s="47"/>
    </row>
    <row r="58" spans="1:16" ht="13.8" x14ac:dyDescent="0.25">
      <c r="A58" s="59"/>
      <c r="B58" s="99" t="s">
        <v>1786</v>
      </c>
      <c r="C58" s="632" t="s">
        <v>1787</v>
      </c>
      <c r="D58" s="633"/>
      <c r="E58" s="633"/>
      <c r="F58" s="633"/>
      <c r="G58" s="634"/>
      <c r="H58" s="60" t="s">
        <v>1756</v>
      </c>
      <c r="I58" s="243">
        <v>1500</v>
      </c>
      <c r="J58" s="18"/>
      <c r="K58" s="9">
        <f>ROUNDUP(IF(H58&lt;&gt;"",I58*J58,""),2)</f>
        <v>0</v>
      </c>
    </row>
    <row r="59" spans="1:16" x14ac:dyDescent="0.25">
      <c r="A59" s="59"/>
      <c r="B59" s="99"/>
      <c r="C59" s="632"/>
      <c r="D59" s="633"/>
      <c r="E59" s="633"/>
      <c r="F59" s="633"/>
      <c r="G59" s="634"/>
      <c r="H59" s="60"/>
      <c r="I59" s="39"/>
      <c r="J59" s="40"/>
      <c r="K59" s="9"/>
    </row>
    <row r="60" spans="1:16" ht="13.8" x14ac:dyDescent="0.25">
      <c r="A60" s="59"/>
      <c r="B60" s="99" t="s">
        <v>1784</v>
      </c>
      <c r="C60" s="632" t="s">
        <v>1785</v>
      </c>
      <c r="D60" s="633"/>
      <c r="E60" s="633"/>
      <c r="F60" s="633"/>
      <c r="G60" s="634"/>
      <c r="H60" s="60" t="s">
        <v>1756</v>
      </c>
      <c r="I60" s="39">
        <v>50</v>
      </c>
      <c r="J60" s="18"/>
      <c r="K60" s="9">
        <f>ROUNDUP(IF(H60&lt;&gt;"",I60*J60,""),2)</f>
        <v>0</v>
      </c>
    </row>
    <row r="61" spans="1:16" ht="12.75" customHeight="1" x14ac:dyDescent="0.25">
      <c r="A61" s="59"/>
      <c r="B61" s="59"/>
      <c r="C61" s="586"/>
      <c r="D61" s="587"/>
      <c r="E61" s="587"/>
      <c r="F61" s="587"/>
      <c r="G61" s="588"/>
      <c r="H61" s="60"/>
      <c r="I61" s="64"/>
      <c r="J61" s="63"/>
      <c r="K61" s="9"/>
    </row>
    <row r="62" spans="1:16" ht="13.2" customHeight="1" x14ac:dyDescent="0.25">
      <c r="A62" s="58" t="s">
        <v>1927</v>
      </c>
      <c r="B62" s="266"/>
      <c r="C62" s="583" t="s">
        <v>1928</v>
      </c>
      <c r="D62" s="584"/>
      <c r="E62" s="584"/>
      <c r="F62" s="584"/>
      <c r="G62" s="585"/>
      <c r="H62" s="60"/>
      <c r="I62" s="62"/>
      <c r="J62" s="63"/>
      <c r="K62" s="9"/>
    </row>
    <row r="63" spans="1:16" ht="13.2" customHeight="1" x14ac:dyDescent="0.25">
      <c r="A63" s="59"/>
      <c r="B63" s="59"/>
      <c r="C63" s="666"/>
      <c r="D63" s="667"/>
      <c r="E63" s="667"/>
      <c r="F63" s="667"/>
      <c r="G63" s="668"/>
      <c r="H63" s="60"/>
      <c r="I63" s="62"/>
      <c r="J63" s="63"/>
      <c r="K63" s="9"/>
    </row>
    <row r="64" spans="1:16" ht="13.2" customHeight="1" x14ac:dyDescent="0.25">
      <c r="A64" s="59"/>
      <c r="B64" s="59" t="s">
        <v>1929</v>
      </c>
      <c r="C64" s="632" t="s">
        <v>1930</v>
      </c>
      <c r="D64" s="633"/>
      <c r="E64" s="633"/>
      <c r="F64" s="633"/>
      <c r="G64" s="634"/>
      <c r="H64" s="60"/>
      <c r="I64" s="62"/>
      <c r="J64" s="63"/>
      <c r="K64" s="9"/>
    </row>
    <row r="65" spans="1:11" ht="13.2" customHeight="1" x14ac:dyDescent="0.25">
      <c r="A65" s="59"/>
      <c r="B65" s="59"/>
      <c r="C65" s="632"/>
      <c r="D65" s="633"/>
      <c r="E65" s="633"/>
      <c r="F65" s="633"/>
      <c r="G65" s="634"/>
      <c r="H65" s="60"/>
      <c r="I65" s="62"/>
      <c r="J65" s="63"/>
      <c r="K65" s="9"/>
    </row>
    <row r="66" spans="1:11" ht="13.2" customHeight="1" x14ac:dyDescent="0.25">
      <c r="A66" s="59"/>
      <c r="B66" s="99" t="s">
        <v>78</v>
      </c>
      <c r="C66" s="632" t="s">
        <v>1931</v>
      </c>
      <c r="D66" s="633"/>
      <c r="E66" s="633"/>
      <c r="F66" s="633"/>
      <c r="G66" s="634"/>
      <c r="H66" s="37" t="s">
        <v>1918</v>
      </c>
      <c r="I66" s="39">
        <v>50</v>
      </c>
      <c r="J66" s="18"/>
      <c r="K66" s="9">
        <f>ROUNDUP(IF(H66&lt;&gt;"",I66*J66,""),2)</f>
        <v>0</v>
      </c>
    </row>
    <row r="67" spans="1:11" ht="13.2" customHeight="1" x14ac:dyDescent="0.25">
      <c r="A67" s="59"/>
      <c r="B67" s="59"/>
      <c r="C67" s="632"/>
      <c r="D67" s="633"/>
      <c r="E67" s="633"/>
      <c r="F67" s="633"/>
      <c r="G67" s="634"/>
      <c r="H67" s="60"/>
      <c r="I67" s="62"/>
      <c r="J67" s="63"/>
      <c r="K67" s="9"/>
    </row>
    <row r="68" spans="1:11" ht="13.2" customHeight="1" x14ac:dyDescent="0.25">
      <c r="A68" s="59"/>
      <c r="B68" s="99" t="s">
        <v>81</v>
      </c>
      <c r="C68" s="632" t="s">
        <v>1932</v>
      </c>
      <c r="D68" s="633"/>
      <c r="E68" s="633"/>
      <c r="F68" s="633"/>
      <c r="G68" s="634"/>
      <c r="H68" s="37" t="s">
        <v>1918</v>
      </c>
      <c r="I68" s="39">
        <v>35</v>
      </c>
      <c r="J68" s="18"/>
      <c r="K68" s="9">
        <f>ROUNDUP(IF(H68&lt;&gt;"",I68*J68,""),2)</f>
        <v>0</v>
      </c>
    </row>
    <row r="69" spans="1:11" ht="13.2" customHeight="1" x14ac:dyDescent="0.25">
      <c r="A69" s="59"/>
      <c r="B69" s="59"/>
      <c r="C69" s="586"/>
      <c r="D69" s="587"/>
      <c r="E69" s="587"/>
      <c r="F69" s="587"/>
      <c r="G69" s="588"/>
      <c r="H69" s="60"/>
      <c r="I69" s="64"/>
      <c r="J69" s="63"/>
      <c r="K69" s="9"/>
    </row>
    <row r="70" spans="1:11" x14ac:dyDescent="0.25">
      <c r="A70" s="59"/>
      <c r="B70" s="59"/>
      <c r="C70" s="586"/>
      <c r="D70" s="587"/>
      <c r="E70" s="587"/>
      <c r="F70" s="587"/>
      <c r="G70" s="588"/>
      <c r="H70" s="60"/>
      <c r="I70" s="64"/>
      <c r="J70" s="63"/>
      <c r="K70" s="9"/>
    </row>
    <row r="71" spans="1:11" s="35" customFormat="1" x14ac:dyDescent="0.25">
      <c r="A71" s="522" t="s">
        <v>1788</v>
      </c>
      <c r="B71" s="522"/>
      <c r="C71" s="522" t="s">
        <v>117</v>
      </c>
      <c r="D71" s="522"/>
      <c r="E71" s="522"/>
      <c r="F71" s="522"/>
      <c r="G71" s="522"/>
      <c r="H71" s="116"/>
      <c r="I71" s="116"/>
      <c r="J71" s="116"/>
      <c r="K71" s="42">
        <f>SUM(K36:K70)</f>
        <v>0</v>
      </c>
    </row>
    <row r="72" spans="1:11" x14ac:dyDescent="0.25">
      <c r="A72" s="589" t="s">
        <v>1789</v>
      </c>
      <c r="B72" s="590"/>
      <c r="C72" s="590"/>
      <c r="D72" s="590"/>
      <c r="E72" s="590"/>
      <c r="F72" s="590"/>
      <c r="G72" s="590"/>
      <c r="H72" s="590"/>
      <c r="I72" s="590"/>
      <c r="J72" s="590"/>
      <c r="K72" s="591"/>
    </row>
    <row r="73" spans="1:11" x14ac:dyDescent="0.25">
      <c r="A73" s="592"/>
      <c r="B73" s="593"/>
      <c r="C73" s="593"/>
      <c r="D73" s="593"/>
      <c r="E73" s="593"/>
      <c r="F73" s="593"/>
      <c r="G73" s="593"/>
      <c r="H73" s="593"/>
      <c r="I73" s="593"/>
      <c r="J73" s="593"/>
      <c r="K73" s="594"/>
    </row>
    <row r="74" spans="1:11" x14ac:dyDescent="0.25">
      <c r="A74" s="56"/>
      <c r="B74" s="56"/>
      <c r="C74" s="645"/>
      <c r="D74" s="646"/>
      <c r="E74" s="646"/>
      <c r="F74" s="646"/>
      <c r="G74" s="647"/>
      <c r="H74" s="57"/>
      <c r="I74" s="72"/>
      <c r="J74" s="73"/>
      <c r="K74" s="11"/>
    </row>
    <row r="75" spans="1:11" x14ac:dyDescent="0.25">
      <c r="A75" s="44" t="s">
        <v>1790</v>
      </c>
      <c r="B75" s="99"/>
      <c r="C75" s="626" t="s">
        <v>1791</v>
      </c>
      <c r="D75" s="627"/>
      <c r="E75" s="627"/>
      <c r="F75" s="627"/>
      <c r="G75" s="628"/>
      <c r="H75" s="60"/>
      <c r="I75" s="62"/>
      <c r="J75" s="63"/>
      <c r="K75" s="74"/>
    </row>
    <row r="76" spans="1:11" x14ac:dyDescent="0.25">
      <c r="A76" s="59"/>
      <c r="B76" s="99"/>
      <c r="C76" s="635"/>
      <c r="D76" s="636"/>
      <c r="E76" s="636"/>
      <c r="F76" s="636"/>
      <c r="G76" s="637"/>
      <c r="H76" s="60"/>
      <c r="I76" s="62"/>
      <c r="J76" s="63"/>
      <c r="K76" s="74"/>
    </row>
    <row r="77" spans="1:11" x14ac:dyDescent="0.25">
      <c r="A77" s="46"/>
      <c r="B77" s="45" t="s">
        <v>78</v>
      </c>
      <c r="C77" s="520" t="s">
        <v>1792</v>
      </c>
      <c r="D77" s="527"/>
      <c r="E77" s="527"/>
      <c r="F77" s="527"/>
      <c r="G77" s="528"/>
      <c r="H77" s="37"/>
      <c r="I77" s="61"/>
      <c r="J77" s="40"/>
      <c r="K77" s="8"/>
    </row>
    <row r="78" spans="1:11" x14ac:dyDescent="0.25">
      <c r="A78" s="46"/>
      <c r="B78" s="45"/>
      <c r="C78" s="632"/>
      <c r="D78" s="633"/>
      <c r="E78" s="633"/>
      <c r="F78" s="633"/>
      <c r="G78" s="634"/>
      <c r="H78" s="37"/>
      <c r="I78" s="61"/>
      <c r="J78" s="40"/>
      <c r="K78" s="8"/>
    </row>
    <row r="79" spans="1:11" ht="13.8" x14ac:dyDescent="0.25">
      <c r="A79" s="59"/>
      <c r="B79" s="45" t="s">
        <v>413</v>
      </c>
      <c r="C79" s="632" t="s">
        <v>1934</v>
      </c>
      <c r="D79" s="633"/>
      <c r="E79" s="633"/>
      <c r="F79" s="633"/>
      <c r="G79" s="634"/>
      <c r="H79" s="60" t="s">
        <v>1794</v>
      </c>
      <c r="I79" s="39">
        <v>265</v>
      </c>
      <c r="J79" s="18"/>
      <c r="K79" s="9">
        <f t="shared" ref="K79" si="3">ROUNDUP(IF(H79&lt;&gt;"",I79*J79,""),2)</f>
        <v>0</v>
      </c>
    </row>
    <row r="80" spans="1:11" x14ac:dyDescent="0.25">
      <c r="A80" s="59"/>
      <c r="B80" s="102"/>
      <c r="C80" s="586"/>
      <c r="D80" s="587"/>
      <c r="E80" s="587"/>
      <c r="F80" s="587"/>
      <c r="G80" s="588"/>
      <c r="H80" s="77"/>
      <c r="I80" s="39"/>
      <c r="J80" s="40"/>
      <c r="K80" s="9"/>
    </row>
    <row r="81" spans="1:11" x14ac:dyDescent="0.25">
      <c r="A81" s="59"/>
      <c r="B81" s="99" t="s">
        <v>81</v>
      </c>
      <c r="C81" s="520" t="s">
        <v>1795</v>
      </c>
      <c r="D81" s="527"/>
      <c r="E81" s="527"/>
      <c r="F81" s="527"/>
      <c r="G81" s="528"/>
      <c r="H81" s="60"/>
      <c r="I81" s="39"/>
      <c r="J81" s="40"/>
      <c r="K81" s="9"/>
    </row>
    <row r="82" spans="1:11" x14ac:dyDescent="0.25">
      <c r="A82" s="59"/>
      <c r="B82" s="99"/>
      <c r="C82" s="586"/>
      <c r="D82" s="587"/>
      <c r="E82" s="587"/>
      <c r="F82" s="587"/>
      <c r="G82" s="588"/>
      <c r="H82" s="60"/>
      <c r="I82" s="39"/>
      <c r="J82" s="40"/>
      <c r="K82" s="9"/>
    </row>
    <row r="83" spans="1:11" x14ac:dyDescent="0.25">
      <c r="A83" s="59"/>
      <c r="B83" s="99" t="s">
        <v>413</v>
      </c>
      <c r="C83" s="632" t="s">
        <v>1935</v>
      </c>
      <c r="D83" s="633"/>
      <c r="E83" s="633"/>
      <c r="F83" s="633"/>
      <c r="G83" s="634"/>
      <c r="H83" s="60" t="s">
        <v>1797</v>
      </c>
      <c r="I83" s="39">
        <v>750</v>
      </c>
      <c r="J83" s="18"/>
      <c r="K83" s="9">
        <f t="shared" ref="K83" si="4">ROUNDUP(IF(H83&lt;&gt;"",I83*J83,""),2)</f>
        <v>0</v>
      </c>
    </row>
    <row r="84" spans="1:11" x14ac:dyDescent="0.25">
      <c r="A84" s="59"/>
      <c r="B84" s="99"/>
      <c r="C84" s="586"/>
      <c r="D84" s="587"/>
      <c r="E84" s="587"/>
      <c r="F84" s="587"/>
      <c r="G84" s="588"/>
      <c r="H84" s="60"/>
      <c r="I84" s="39"/>
      <c r="J84" s="40"/>
      <c r="K84" s="9"/>
    </row>
    <row r="85" spans="1:11" x14ac:dyDescent="0.25">
      <c r="A85" s="44" t="s">
        <v>1800</v>
      </c>
      <c r="B85" s="99"/>
      <c r="C85" s="626" t="s">
        <v>1801</v>
      </c>
      <c r="D85" s="627"/>
      <c r="E85" s="627"/>
      <c r="F85" s="627"/>
      <c r="G85" s="628"/>
      <c r="H85" s="60"/>
      <c r="I85" s="39"/>
      <c r="J85" s="40"/>
      <c r="K85" s="9"/>
    </row>
    <row r="86" spans="1:11" x14ac:dyDescent="0.25">
      <c r="A86" s="59"/>
      <c r="B86" s="99"/>
      <c r="C86" s="586"/>
      <c r="D86" s="587"/>
      <c r="E86" s="587"/>
      <c r="F86" s="587"/>
      <c r="G86" s="588"/>
      <c r="H86" s="60"/>
      <c r="I86" s="39"/>
      <c r="J86" s="40"/>
      <c r="K86" s="9"/>
    </row>
    <row r="87" spans="1:11" x14ac:dyDescent="0.25">
      <c r="A87" s="59"/>
      <c r="B87" s="99" t="s">
        <v>81</v>
      </c>
      <c r="C87" s="520" t="s">
        <v>1795</v>
      </c>
      <c r="D87" s="527"/>
      <c r="E87" s="527"/>
      <c r="F87" s="527"/>
      <c r="G87" s="528"/>
      <c r="H87" s="60"/>
      <c r="I87" s="39"/>
      <c r="J87" s="40"/>
      <c r="K87" s="9"/>
    </row>
    <row r="88" spans="1:11" x14ac:dyDescent="0.25">
      <c r="A88" s="59"/>
      <c r="B88" s="99"/>
      <c r="C88" s="586"/>
      <c r="D88" s="587"/>
      <c r="E88" s="587"/>
      <c r="F88" s="587"/>
      <c r="G88" s="588"/>
      <c r="H88" s="60"/>
      <c r="I88" s="39"/>
      <c r="J88" s="40"/>
      <c r="K88" s="9"/>
    </row>
    <row r="89" spans="1:11" x14ac:dyDescent="0.25">
      <c r="A89" s="59"/>
      <c r="B89" s="99" t="s">
        <v>413</v>
      </c>
      <c r="C89" s="632" t="s">
        <v>1936</v>
      </c>
      <c r="D89" s="633"/>
      <c r="E89" s="633"/>
      <c r="F89" s="633"/>
      <c r="G89" s="634"/>
      <c r="H89" s="60" t="s">
        <v>1797</v>
      </c>
      <c r="I89" s="39">
        <v>475</v>
      </c>
      <c r="J89" s="18"/>
      <c r="K89" s="9">
        <f t="shared" ref="K89" si="5">ROUNDUP(IF(H89&lt;&gt;"",I89*J89,""),2)</f>
        <v>0</v>
      </c>
    </row>
    <row r="90" spans="1:11" x14ac:dyDescent="0.25">
      <c r="A90" s="59"/>
      <c r="B90" s="59"/>
      <c r="C90" s="586"/>
      <c r="D90" s="587"/>
      <c r="E90" s="587"/>
      <c r="F90" s="587"/>
      <c r="G90" s="588"/>
      <c r="H90" s="60"/>
      <c r="I90" s="64"/>
      <c r="J90" s="63"/>
      <c r="K90" s="74"/>
    </row>
    <row r="91" spans="1:11" x14ac:dyDescent="0.25">
      <c r="A91" s="65"/>
      <c r="B91" s="65"/>
      <c r="C91" s="672"/>
      <c r="D91" s="673"/>
      <c r="E91" s="673"/>
      <c r="F91" s="673"/>
      <c r="G91" s="674"/>
      <c r="H91" s="66"/>
      <c r="I91" s="67"/>
      <c r="J91" s="68"/>
      <c r="K91" s="79"/>
    </row>
    <row r="92" spans="1:11" s="35" customFormat="1" x14ac:dyDescent="0.25">
      <c r="A92" s="522" t="s">
        <v>1809</v>
      </c>
      <c r="B92" s="522"/>
      <c r="C92" s="522" t="s">
        <v>117</v>
      </c>
      <c r="D92" s="522"/>
      <c r="E92" s="522"/>
      <c r="F92" s="522"/>
      <c r="G92" s="522"/>
      <c r="H92" s="116"/>
      <c r="I92" s="116"/>
      <c r="J92" s="116"/>
      <c r="K92" s="42">
        <f>SUM(K75:K91)</f>
        <v>0</v>
      </c>
    </row>
    <row r="93" spans="1:11" x14ac:dyDescent="0.25">
      <c r="A93" s="589" t="s">
        <v>1810</v>
      </c>
      <c r="B93" s="590"/>
      <c r="C93" s="590"/>
      <c r="D93" s="590"/>
      <c r="E93" s="590"/>
      <c r="F93" s="590"/>
      <c r="G93" s="590"/>
      <c r="H93" s="590"/>
      <c r="I93" s="590"/>
      <c r="J93" s="590"/>
      <c r="K93" s="591"/>
    </row>
    <row r="94" spans="1:11" x14ac:dyDescent="0.25">
      <c r="A94" s="592"/>
      <c r="B94" s="593"/>
      <c r="C94" s="593"/>
      <c r="D94" s="593"/>
      <c r="E94" s="593"/>
      <c r="F94" s="593"/>
      <c r="G94" s="593"/>
      <c r="H94" s="593"/>
      <c r="I94" s="593"/>
      <c r="J94" s="593"/>
      <c r="K94" s="594"/>
    </row>
    <row r="95" spans="1:11" x14ac:dyDescent="0.25">
      <c r="A95" s="56"/>
      <c r="B95" s="56"/>
      <c r="C95" s="645"/>
      <c r="D95" s="646"/>
      <c r="E95" s="646"/>
      <c r="F95" s="646"/>
      <c r="G95" s="647"/>
      <c r="H95" s="57"/>
      <c r="I95" s="72"/>
      <c r="J95" s="73"/>
      <c r="K95" s="11"/>
    </row>
    <row r="96" spans="1:11" x14ac:dyDescent="0.25">
      <c r="A96" s="58" t="s">
        <v>1811</v>
      </c>
      <c r="B96" s="99"/>
      <c r="C96" s="583" t="s">
        <v>1937</v>
      </c>
      <c r="D96" s="584"/>
      <c r="E96" s="584"/>
      <c r="F96" s="584"/>
      <c r="G96" s="585"/>
      <c r="H96" s="60"/>
      <c r="I96" s="62"/>
      <c r="J96" s="40"/>
      <c r="K96" s="8"/>
    </row>
    <row r="97" spans="1:11" x14ac:dyDescent="0.25">
      <c r="A97" s="59"/>
      <c r="B97" s="99"/>
      <c r="C97" s="586"/>
      <c r="D97" s="587"/>
      <c r="E97" s="587"/>
      <c r="F97" s="587"/>
      <c r="G97" s="588"/>
      <c r="H97" s="60"/>
      <c r="I97" s="62"/>
      <c r="J97" s="40"/>
      <c r="K97" s="8"/>
    </row>
    <row r="98" spans="1:11" x14ac:dyDescent="0.25">
      <c r="A98" s="59"/>
      <c r="B98" s="99" t="s">
        <v>78</v>
      </c>
      <c r="C98" s="632" t="s">
        <v>1975</v>
      </c>
      <c r="D98" s="633"/>
      <c r="E98" s="633"/>
      <c r="F98" s="633"/>
      <c r="G98" s="634"/>
      <c r="H98" s="60"/>
      <c r="I98" s="62"/>
      <c r="J98" s="63"/>
      <c r="K98" s="74"/>
    </row>
    <row r="99" spans="1:11" x14ac:dyDescent="0.25">
      <c r="A99" s="59"/>
      <c r="B99" s="45"/>
      <c r="C99" s="632"/>
      <c r="D99" s="633"/>
      <c r="E99" s="633"/>
      <c r="F99" s="633"/>
      <c r="G99" s="634"/>
      <c r="H99" s="60"/>
      <c r="I99" s="62"/>
      <c r="J99" s="75"/>
      <c r="K99" s="76"/>
    </row>
    <row r="100" spans="1:11" x14ac:dyDescent="0.25">
      <c r="A100" s="59"/>
      <c r="B100" s="87" t="s">
        <v>413</v>
      </c>
      <c r="C100" s="632" t="s">
        <v>839</v>
      </c>
      <c r="D100" s="633"/>
      <c r="E100" s="633"/>
      <c r="F100" s="633"/>
      <c r="G100" s="634"/>
      <c r="H100" s="60" t="s">
        <v>1814</v>
      </c>
      <c r="I100" s="39">
        <v>0.7</v>
      </c>
      <c r="J100" s="18"/>
      <c r="K100" s="8">
        <f t="shared" ref="K100" si="6">ROUNDUP(IF(H100&lt;&gt;"",I100*J100,""),2)</f>
        <v>0</v>
      </c>
    </row>
    <row r="101" spans="1:11" x14ac:dyDescent="0.25">
      <c r="A101" s="59"/>
      <c r="B101" s="87"/>
      <c r="C101" s="632"/>
      <c r="D101" s="633"/>
      <c r="E101" s="633"/>
      <c r="F101" s="633"/>
      <c r="G101" s="634"/>
      <c r="H101" s="60"/>
      <c r="I101" s="39"/>
      <c r="J101" s="40"/>
      <c r="K101" s="8"/>
    </row>
    <row r="102" spans="1:11" x14ac:dyDescent="0.25">
      <c r="A102" s="59"/>
      <c r="B102" s="87" t="s">
        <v>415</v>
      </c>
      <c r="C102" s="520" t="s">
        <v>1815</v>
      </c>
      <c r="D102" s="527"/>
      <c r="E102" s="527"/>
      <c r="F102" s="527"/>
      <c r="G102" s="528"/>
      <c r="H102" s="60" t="s">
        <v>1814</v>
      </c>
      <c r="I102" s="39">
        <v>46</v>
      </c>
      <c r="J102" s="18"/>
      <c r="K102" s="8">
        <f t="shared" ref="K102" si="7">ROUNDUP(IF(H102&lt;&gt;"",I102*J102,""),2)</f>
        <v>0</v>
      </c>
    </row>
    <row r="103" spans="1:11" x14ac:dyDescent="0.25">
      <c r="A103" s="59"/>
      <c r="B103" s="99"/>
      <c r="C103" s="586"/>
      <c r="D103" s="587"/>
      <c r="E103" s="587"/>
      <c r="F103" s="587"/>
      <c r="G103" s="588"/>
      <c r="H103" s="60"/>
      <c r="I103" s="39"/>
      <c r="J103" s="40"/>
      <c r="K103" s="74"/>
    </row>
    <row r="104" spans="1:11" x14ac:dyDescent="0.25">
      <c r="A104" s="59"/>
      <c r="B104" s="99" t="s">
        <v>83</v>
      </c>
      <c r="C104" s="632" t="s">
        <v>843</v>
      </c>
      <c r="D104" s="633"/>
      <c r="E104" s="633"/>
      <c r="F104" s="633"/>
      <c r="G104" s="634"/>
      <c r="H104" s="60"/>
      <c r="I104" s="64"/>
      <c r="J104" s="63"/>
      <c r="K104" s="8"/>
    </row>
    <row r="105" spans="1:11" x14ac:dyDescent="0.25">
      <c r="A105" s="59"/>
      <c r="B105" s="99"/>
      <c r="C105" s="656"/>
      <c r="D105" s="657"/>
      <c r="E105" s="657"/>
      <c r="F105" s="657"/>
      <c r="G105" s="658"/>
      <c r="H105" s="60"/>
      <c r="I105" s="64"/>
      <c r="J105" s="63"/>
      <c r="K105" s="8"/>
    </row>
    <row r="106" spans="1:11" x14ac:dyDescent="0.25">
      <c r="A106" s="59"/>
      <c r="B106" s="99" t="s">
        <v>413</v>
      </c>
      <c r="C106" s="632" t="s">
        <v>1939</v>
      </c>
      <c r="D106" s="633"/>
      <c r="E106" s="633"/>
      <c r="F106" s="633"/>
      <c r="G106" s="634"/>
      <c r="H106" s="60" t="s">
        <v>1940</v>
      </c>
      <c r="I106" s="39">
        <v>115</v>
      </c>
      <c r="J106" s="18"/>
      <c r="K106" s="8">
        <f>I106*J106</f>
        <v>0</v>
      </c>
    </row>
    <row r="107" spans="1:11" x14ac:dyDescent="0.25">
      <c r="A107" s="59"/>
      <c r="B107" s="99"/>
      <c r="C107" s="586"/>
      <c r="D107" s="587"/>
      <c r="E107" s="587"/>
      <c r="F107" s="587"/>
      <c r="G107" s="588"/>
      <c r="H107" s="60"/>
      <c r="I107" s="64"/>
      <c r="J107" s="63"/>
      <c r="K107" s="8"/>
    </row>
    <row r="108" spans="1:11" ht="12.75" customHeight="1" x14ac:dyDescent="0.25">
      <c r="A108" s="59"/>
      <c r="B108" s="99" t="s">
        <v>415</v>
      </c>
      <c r="C108" s="632" t="s">
        <v>1941</v>
      </c>
      <c r="D108" s="633"/>
      <c r="E108" s="633"/>
      <c r="F108" s="633"/>
      <c r="G108" s="634"/>
      <c r="H108" s="60" t="s">
        <v>1940</v>
      </c>
      <c r="I108" s="39">
        <v>640</v>
      </c>
      <c r="J108" s="18"/>
      <c r="K108" s="8">
        <f>I108*J108</f>
        <v>0</v>
      </c>
    </row>
    <row r="109" spans="1:11" x14ac:dyDescent="0.25">
      <c r="A109" s="59"/>
      <c r="B109" s="99"/>
      <c r="C109" s="586"/>
      <c r="D109" s="587"/>
      <c r="E109" s="587"/>
      <c r="F109" s="587"/>
      <c r="G109" s="588"/>
      <c r="H109" s="60"/>
      <c r="I109" s="64"/>
      <c r="J109" s="63"/>
      <c r="K109" s="74"/>
    </row>
    <row r="110" spans="1:11" x14ac:dyDescent="0.25">
      <c r="A110" s="59"/>
      <c r="B110" s="99" t="s">
        <v>415</v>
      </c>
      <c r="C110" s="632" t="s">
        <v>1942</v>
      </c>
      <c r="D110" s="633"/>
      <c r="E110" s="633"/>
      <c r="F110" s="633"/>
      <c r="G110" s="634"/>
      <c r="H110" s="60" t="s">
        <v>1940</v>
      </c>
      <c r="I110" s="39">
        <v>325</v>
      </c>
      <c r="J110" s="18"/>
      <c r="K110" s="8">
        <f>I110*J110</f>
        <v>0</v>
      </c>
    </row>
    <row r="111" spans="1:11" x14ac:dyDescent="0.25">
      <c r="A111" s="59"/>
      <c r="B111" s="99"/>
      <c r="C111" s="586"/>
      <c r="D111" s="587"/>
      <c r="E111" s="587"/>
      <c r="F111" s="587"/>
      <c r="G111" s="588"/>
      <c r="H111" s="60"/>
      <c r="I111" s="64"/>
      <c r="J111" s="63"/>
      <c r="K111" s="74"/>
    </row>
    <row r="112" spans="1:11" ht="26.4" customHeight="1" x14ac:dyDescent="0.25">
      <c r="A112" s="58" t="s">
        <v>1816</v>
      </c>
      <c r="B112" s="99"/>
      <c r="C112" s="583" t="s">
        <v>1976</v>
      </c>
      <c r="D112" s="584"/>
      <c r="E112" s="584"/>
      <c r="F112" s="584"/>
      <c r="G112" s="585"/>
      <c r="H112" s="60" t="s">
        <v>1814</v>
      </c>
      <c r="I112" s="39">
        <v>0.7</v>
      </c>
      <c r="J112" s="18"/>
      <c r="K112" s="8">
        <f>I112*J112</f>
        <v>0</v>
      </c>
    </row>
    <row r="113" spans="1:11" x14ac:dyDescent="0.25">
      <c r="A113" s="59"/>
      <c r="B113" s="59"/>
      <c r="C113" s="586"/>
      <c r="D113" s="587"/>
      <c r="E113" s="587"/>
      <c r="F113" s="587"/>
      <c r="G113" s="588"/>
      <c r="H113" s="60"/>
      <c r="I113" s="64"/>
      <c r="J113" s="63"/>
      <c r="K113" s="74"/>
    </row>
    <row r="114" spans="1:11" x14ac:dyDescent="0.25">
      <c r="A114" s="65"/>
      <c r="B114" s="65"/>
      <c r="C114" s="672"/>
      <c r="D114" s="673"/>
      <c r="E114" s="673"/>
      <c r="F114" s="673"/>
      <c r="G114" s="674"/>
      <c r="H114" s="66"/>
      <c r="I114" s="67"/>
      <c r="J114" s="68"/>
      <c r="K114" s="79"/>
    </row>
    <row r="115" spans="1:11" s="35" customFormat="1" x14ac:dyDescent="0.25">
      <c r="A115" s="522" t="s">
        <v>1818</v>
      </c>
      <c r="B115" s="522"/>
      <c r="C115" s="522" t="s">
        <v>117</v>
      </c>
      <c r="D115" s="522"/>
      <c r="E115" s="522"/>
      <c r="F115" s="522"/>
      <c r="G115" s="522"/>
      <c r="H115" s="116"/>
      <c r="I115" s="116"/>
      <c r="J115" s="116"/>
      <c r="K115" s="42">
        <f>SUM(K96:K114)</f>
        <v>0</v>
      </c>
    </row>
    <row r="116" spans="1:11" x14ac:dyDescent="0.25">
      <c r="A116" s="589" t="s">
        <v>1819</v>
      </c>
      <c r="B116" s="590"/>
      <c r="C116" s="590"/>
      <c r="D116" s="590"/>
      <c r="E116" s="590"/>
      <c r="F116" s="590"/>
      <c r="G116" s="590"/>
      <c r="H116" s="590"/>
      <c r="I116" s="590"/>
      <c r="J116" s="590"/>
      <c r="K116" s="591"/>
    </row>
    <row r="117" spans="1:11" x14ac:dyDescent="0.25">
      <c r="A117" s="592"/>
      <c r="B117" s="593"/>
      <c r="C117" s="593"/>
      <c r="D117" s="593"/>
      <c r="E117" s="593"/>
      <c r="F117" s="593"/>
      <c r="G117" s="593"/>
      <c r="H117" s="593"/>
      <c r="I117" s="593"/>
      <c r="J117" s="593"/>
      <c r="K117" s="594"/>
    </row>
    <row r="118" spans="1:11" x14ac:dyDescent="0.25">
      <c r="A118" s="56"/>
      <c r="B118" s="56"/>
      <c r="C118" s="645"/>
      <c r="D118" s="646"/>
      <c r="E118" s="646"/>
      <c r="F118" s="646"/>
      <c r="G118" s="647"/>
      <c r="H118" s="57"/>
      <c r="I118" s="72"/>
      <c r="J118" s="73"/>
      <c r="K118" s="11"/>
    </row>
    <row r="119" spans="1:11" x14ac:dyDescent="0.25">
      <c r="A119" s="44" t="s">
        <v>1820</v>
      </c>
      <c r="B119" s="45"/>
      <c r="C119" s="521" t="s">
        <v>1821</v>
      </c>
      <c r="D119" s="537"/>
      <c r="E119" s="537"/>
      <c r="F119" s="537"/>
      <c r="G119" s="538"/>
      <c r="H119" s="37"/>
      <c r="I119" s="39"/>
      <c r="J119" s="40"/>
      <c r="K119" s="8"/>
    </row>
    <row r="120" spans="1:11" x14ac:dyDescent="0.25">
      <c r="A120" s="46"/>
      <c r="B120" s="45"/>
      <c r="C120" s="632"/>
      <c r="D120" s="633"/>
      <c r="E120" s="633"/>
      <c r="F120" s="633"/>
      <c r="G120" s="634"/>
      <c r="H120" s="37"/>
      <c r="I120" s="39"/>
      <c r="J120" s="40"/>
      <c r="K120" s="8"/>
    </row>
    <row r="121" spans="1:11" x14ac:dyDescent="0.25">
      <c r="A121" s="59"/>
      <c r="B121" s="45" t="s">
        <v>1822</v>
      </c>
      <c r="C121" s="632" t="s">
        <v>1823</v>
      </c>
      <c r="D121" s="633"/>
      <c r="E121" s="633"/>
      <c r="F121" s="633"/>
      <c r="G121" s="634"/>
      <c r="H121" s="60"/>
      <c r="I121" s="64"/>
      <c r="J121" s="63"/>
      <c r="K121" s="74"/>
    </row>
    <row r="122" spans="1:11" x14ac:dyDescent="0.25">
      <c r="A122" s="59"/>
      <c r="B122" s="45"/>
      <c r="C122" s="632"/>
      <c r="D122" s="633"/>
      <c r="E122" s="633"/>
      <c r="F122" s="633"/>
      <c r="G122" s="634"/>
      <c r="H122" s="77"/>
      <c r="I122" s="81"/>
      <c r="J122" s="75"/>
      <c r="K122" s="76"/>
    </row>
    <row r="123" spans="1:11" ht="13.8" x14ac:dyDescent="0.25">
      <c r="A123" s="59"/>
      <c r="B123" s="45" t="s">
        <v>78</v>
      </c>
      <c r="C123" s="632" t="s">
        <v>1944</v>
      </c>
      <c r="D123" s="633"/>
      <c r="E123" s="633"/>
      <c r="F123" s="633"/>
      <c r="G123" s="634"/>
      <c r="H123" s="60" t="s">
        <v>1756</v>
      </c>
      <c r="I123" s="39">
        <v>570</v>
      </c>
      <c r="J123" s="18"/>
      <c r="K123" s="8">
        <f>ROUNDUP(IF(H123&lt;&gt;"",I123*J123,""),2)</f>
        <v>0</v>
      </c>
    </row>
    <row r="124" spans="1:11" x14ac:dyDescent="0.25">
      <c r="A124" s="59"/>
      <c r="B124" s="45"/>
      <c r="C124" s="632"/>
      <c r="D124" s="633"/>
      <c r="E124" s="633"/>
      <c r="F124" s="633"/>
      <c r="G124" s="634"/>
      <c r="H124" s="60"/>
      <c r="I124" s="39"/>
      <c r="J124" s="40"/>
      <c r="K124" s="8"/>
    </row>
    <row r="125" spans="1:11" ht="13.8" x14ac:dyDescent="0.25">
      <c r="A125" s="59"/>
      <c r="B125" s="45" t="s">
        <v>81</v>
      </c>
      <c r="C125" s="632" t="s">
        <v>1945</v>
      </c>
      <c r="D125" s="633"/>
      <c r="E125" s="633"/>
      <c r="F125" s="633"/>
      <c r="G125" s="634"/>
      <c r="H125" s="60" t="s">
        <v>1756</v>
      </c>
      <c r="I125" s="39">
        <v>35</v>
      </c>
      <c r="J125" s="18"/>
      <c r="K125" s="8">
        <f>ROUNDUP(IF(H125&lt;&gt;"",I125*J125,""),2)</f>
        <v>0</v>
      </c>
    </row>
    <row r="126" spans="1:11" x14ac:dyDescent="0.25">
      <c r="A126" s="59"/>
      <c r="B126" s="99"/>
      <c r="C126" s="586"/>
      <c r="D126" s="587"/>
      <c r="E126" s="587"/>
      <c r="F126" s="587"/>
      <c r="G126" s="588"/>
      <c r="H126" s="60"/>
      <c r="I126" s="39"/>
      <c r="J126" s="40"/>
      <c r="K126" s="8"/>
    </row>
    <row r="127" spans="1:11" ht="26.4" customHeight="1" x14ac:dyDescent="0.25">
      <c r="A127" s="58" t="s">
        <v>1827</v>
      </c>
      <c r="B127" s="99"/>
      <c r="C127" s="521" t="s">
        <v>1828</v>
      </c>
      <c r="D127" s="537"/>
      <c r="E127" s="537"/>
      <c r="F127" s="537"/>
      <c r="G127" s="538"/>
      <c r="H127" s="60"/>
      <c r="I127" s="39"/>
      <c r="J127" s="40"/>
      <c r="K127" s="8"/>
    </row>
    <row r="128" spans="1:11" x14ac:dyDescent="0.25">
      <c r="A128" s="59"/>
      <c r="B128" s="99"/>
      <c r="C128" s="659"/>
      <c r="D128" s="660"/>
      <c r="E128" s="660"/>
      <c r="F128" s="660"/>
      <c r="G128" s="661"/>
      <c r="H128" s="60"/>
      <c r="I128" s="39"/>
      <c r="J128" s="40"/>
      <c r="K128" s="8"/>
    </row>
    <row r="129" spans="1:11" x14ac:dyDescent="0.25">
      <c r="A129" s="59"/>
      <c r="B129" s="45" t="s">
        <v>1829</v>
      </c>
      <c r="C129" s="632" t="s">
        <v>1823</v>
      </c>
      <c r="D129" s="633"/>
      <c r="E129" s="633"/>
      <c r="F129" s="633"/>
      <c r="G129" s="634"/>
      <c r="H129" s="60"/>
      <c r="I129" s="39"/>
      <c r="J129" s="40"/>
      <c r="K129" s="8"/>
    </row>
    <row r="130" spans="1:11" x14ac:dyDescent="0.25">
      <c r="A130" s="59"/>
      <c r="B130" s="45"/>
      <c r="C130" s="632"/>
      <c r="D130" s="633"/>
      <c r="E130" s="633"/>
      <c r="F130" s="633"/>
      <c r="G130" s="634"/>
      <c r="H130" s="77"/>
      <c r="I130" s="39"/>
      <c r="J130" s="40"/>
      <c r="K130" s="8"/>
    </row>
    <row r="131" spans="1:11" ht="13.8" x14ac:dyDescent="0.25">
      <c r="A131" s="59"/>
      <c r="B131" s="45" t="s">
        <v>78</v>
      </c>
      <c r="C131" s="632" t="s">
        <v>1944</v>
      </c>
      <c r="D131" s="633"/>
      <c r="E131" s="633"/>
      <c r="F131" s="633"/>
      <c r="G131" s="634"/>
      <c r="H131" s="60" t="s">
        <v>1756</v>
      </c>
      <c r="I131" s="39">
        <v>570</v>
      </c>
      <c r="J131" s="18"/>
      <c r="K131" s="8">
        <f>ROUNDUP(IF(H131&lt;&gt;"",I131*J131,""),2)</f>
        <v>0</v>
      </c>
    </row>
    <row r="132" spans="1:11" ht="12.75" customHeight="1" x14ac:dyDescent="0.25">
      <c r="A132" s="59"/>
      <c r="B132" s="45"/>
      <c r="C132" s="632"/>
      <c r="D132" s="633"/>
      <c r="E132" s="633"/>
      <c r="F132" s="633"/>
      <c r="G132" s="634"/>
      <c r="H132" s="60"/>
      <c r="I132" s="39"/>
      <c r="J132" s="40"/>
      <c r="K132" s="8"/>
    </row>
    <row r="133" spans="1:11" ht="13.8" x14ac:dyDescent="0.25">
      <c r="A133" s="59"/>
      <c r="B133" s="45" t="s">
        <v>81</v>
      </c>
      <c r="C133" s="632" t="s">
        <v>1945</v>
      </c>
      <c r="D133" s="633"/>
      <c r="E133" s="633"/>
      <c r="F133" s="633"/>
      <c r="G133" s="634"/>
      <c r="H133" s="60" t="s">
        <v>1756</v>
      </c>
      <c r="I133" s="39">
        <v>35</v>
      </c>
      <c r="J133" s="18"/>
      <c r="K133" s="8">
        <f>ROUNDUP(IF(H133&lt;&gt;"",I133*J133,""),2)</f>
        <v>0</v>
      </c>
    </row>
    <row r="134" spans="1:11" x14ac:dyDescent="0.25">
      <c r="A134" s="59"/>
      <c r="B134" s="45"/>
      <c r="C134" s="597"/>
      <c r="D134" s="598"/>
      <c r="E134" s="598"/>
      <c r="F134" s="598"/>
      <c r="G134" s="599"/>
      <c r="H134" s="60"/>
      <c r="I134" s="39"/>
      <c r="J134" s="40"/>
      <c r="K134" s="8"/>
    </row>
    <row r="135" spans="1:11" ht="26.4" customHeight="1" x14ac:dyDescent="0.25">
      <c r="A135" s="58" t="s">
        <v>1831</v>
      </c>
      <c r="B135" s="99"/>
      <c r="C135" s="521" t="s">
        <v>1832</v>
      </c>
      <c r="D135" s="537"/>
      <c r="E135" s="537"/>
      <c r="F135" s="537"/>
      <c r="G135" s="538"/>
      <c r="H135" s="60"/>
      <c r="I135" s="39"/>
      <c r="J135" s="40"/>
      <c r="K135" s="8"/>
    </row>
    <row r="136" spans="1:11" ht="12.75" customHeight="1" x14ac:dyDescent="0.25">
      <c r="A136" s="59"/>
      <c r="B136" s="99"/>
      <c r="C136" s="586"/>
      <c r="D136" s="587"/>
      <c r="E136" s="587"/>
      <c r="F136" s="587"/>
      <c r="G136" s="588"/>
      <c r="H136" s="60"/>
      <c r="I136" s="39"/>
      <c r="J136" s="40"/>
      <c r="K136" s="8"/>
    </row>
    <row r="137" spans="1:11" ht="26.4" customHeight="1" x14ac:dyDescent="0.25">
      <c r="A137" s="59"/>
      <c r="B137" s="99" t="s">
        <v>1833</v>
      </c>
      <c r="C137" s="520" t="s">
        <v>1946</v>
      </c>
      <c r="D137" s="527"/>
      <c r="E137" s="527"/>
      <c r="F137" s="527"/>
      <c r="G137" s="528"/>
      <c r="H137" s="60" t="s">
        <v>1797</v>
      </c>
      <c r="I137" s="39">
        <v>1400</v>
      </c>
      <c r="J137" s="18"/>
      <c r="K137" s="8">
        <f>ROUNDUP(IF(H137&lt;&gt;"",I137*J137,""),2)</f>
        <v>0</v>
      </c>
    </row>
    <row r="138" spans="1:11" x14ac:dyDescent="0.25">
      <c r="A138" s="59"/>
      <c r="B138" s="99"/>
      <c r="C138" s="656"/>
      <c r="D138" s="657"/>
      <c r="E138" s="657"/>
      <c r="F138" s="657"/>
      <c r="G138" s="658"/>
      <c r="H138" s="60"/>
      <c r="I138" s="39"/>
      <c r="J138" s="40"/>
      <c r="K138" s="8"/>
    </row>
    <row r="139" spans="1:11" ht="14.4" customHeight="1" x14ac:dyDescent="0.25">
      <c r="A139" s="59"/>
      <c r="B139" s="99"/>
      <c r="C139" s="632" t="s">
        <v>1835</v>
      </c>
      <c r="D139" s="633"/>
      <c r="E139" s="633"/>
      <c r="F139" s="633"/>
      <c r="G139" s="634"/>
      <c r="H139" s="60"/>
      <c r="I139" s="39"/>
      <c r="J139" s="40"/>
      <c r="K139" s="8"/>
    </row>
    <row r="140" spans="1:11" x14ac:dyDescent="0.25">
      <c r="A140" s="59"/>
      <c r="B140" s="99"/>
      <c r="C140" s="586"/>
      <c r="D140" s="587"/>
      <c r="E140" s="587"/>
      <c r="F140" s="587"/>
      <c r="G140" s="588"/>
      <c r="H140" s="60"/>
      <c r="I140" s="39"/>
      <c r="J140" s="40"/>
      <c r="K140" s="8"/>
    </row>
    <row r="141" spans="1:11" ht="13.2" customHeight="1" x14ac:dyDescent="0.25">
      <c r="A141" s="59"/>
      <c r="B141" s="99" t="s">
        <v>1836</v>
      </c>
      <c r="C141" s="632" t="s">
        <v>1947</v>
      </c>
      <c r="D141" s="633"/>
      <c r="E141" s="633"/>
      <c r="F141" s="633"/>
      <c r="G141" s="634"/>
      <c r="H141" s="60" t="s">
        <v>1797</v>
      </c>
      <c r="I141" s="39">
        <v>620</v>
      </c>
      <c r="J141" s="18"/>
      <c r="K141" s="8">
        <f>ROUNDUP(IF(H141&lt;&gt;"",I141*J141,""),2)</f>
        <v>0</v>
      </c>
    </row>
    <row r="142" spans="1:11" ht="12.75" customHeight="1" x14ac:dyDescent="0.25">
      <c r="A142" s="59"/>
      <c r="B142" s="99"/>
      <c r="C142" s="586"/>
      <c r="D142" s="587"/>
      <c r="E142" s="587"/>
      <c r="F142" s="587"/>
      <c r="G142" s="588"/>
      <c r="H142" s="60"/>
      <c r="I142" s="39"/>
      <c r="J142" s="40"/>
      <c r="K142" s="8"/>
    </row>
    <row r="143" spans="1:11" ht="13.2" customHeight="1" x14ac:dyDescent="0.25">
      <c r="A143" s="59"/>
      <c r="B143" s="99"/>
      <c r="C143" s="632" t="s">
        <v>1835</v>
      </c>
      <c r="D143" s="633"/>
      <c r="E143" s="633"/>
      <c r="F143" s="633"/>
      <c r="G143" s="634"/>
      <c r="H143" s="60"/>
      <c r="I143" s="39"/>
      <c r="J143" s="40"/>
      <c r="K143" s="8"/>
    </row>
    <row r="144" spans="1:11" x14ac:dyDescent="0.25">
      <c r="A144" s="59"/>
      <c r="B144" s="99"/>
      <c r="C144" s="586"/>
      <c r="D144" s="587"/>
      <c r="E144" s="587"/>
      <c r="F144" s="587"/>
      <c r="G144" s="588"/>
      <c r="H144" s="60"/>
      <c r="I144" s="39"/>
      <c r="J144" s="40"/>
      <c r="K144" s="8"/>
    </row>
    <row r="145" spans="1:11" ht="39.6" customHeight="1" x14ac:dyDescent="0.25">
      <c r="A145" s="44" t="s">
        <v>1948</v>
      </c>
      <c r="B145" s="45"/>
      <c r="C145" s="521" t="s">
        <v>1949</v>
      </c>
      <c r="D145" s="537"/>
      <c r="E145" s="537"/>
      <c r="F145" s="537"/>
      <c r="G145" s="538"/>
      <c r="H145" s="37" t="s">
        <v>1877</v>
      </c>
      <c r="I145" s="39">
        <v>2</v>
      </c>
      <c r="J145" s="18"/>
      <c r="K145" s="8">
        <f>ROUNDUP(IF(H145&lt;&gt;"",I145*J145,""),2)</f>
        <v>0</v>
      </c>
    </row>
    <row r="146" spans="1:11" x14ac:dyDescent="0.25">
      <c r="A146" s="44"/>
      <c r="B146" s="45"/>
      <c r="C146" s="632"/>
      <c r="D146" s="633"/>
      <c r="E146" s="633"/>
      <c r="F146" s="633"/>
      <c r="G146" s="634"/>
      <c r="H146" s="37"/>
      <c r="I146" s="39"/>
      <c r="J146" s="40"/>
      <c r="K146" s="8"/>
    </row>
    <row r="147" spans="1:11" ht="26.4" customHeight="1" x14ac:dyDescent="0.25">
      <c r="A147" s="44" t="s">
        <v>1950</v>
      </c>
      <c r="B147" s="45"/>
      <c r="C147" s="521" t="s">
        <v>1951</v>
      </c>
      <c r="D147" s="537"/>
      <c r="E147" s="537"/>
      <c r="F147" s="537"/>
      <c r="G147" s="538"/>
      <c r="H147" s="37" t="s">
        <v>1877</v>
      </c>
      <c r="I147" s="39">
        <v>2</v>
      </c>
      <c r="J147" s="18"/>
      <c r="K147" s="8">
        <f>ROUNDUP(IF(H147&lt;&gt;"",I147*J147,""),2)</f>
        <v>0</v>
      </c>
    </row>
    <row r="148" spans="1:11" x14ac:dyDescent="0.25">
      <c r="A148" s="59"/>
      <c r="B148" s="99"/>
      <c r="C148" s="520"/>
      <c r="D148" s="527"/>
      <c r="E148" s="527"/>
      <c r="F148" s="527"/>
      <c r="G148" s="528"/>
      <c r="H148" s="37"/>
      <c r="I148" s="51"/>
      <c r="J148" s="53"/>
      <c r="K148" s="54"/>
    </row>
    <row r="149" spans="1:11" x14ac:dyDescent="0.25">
      <c r="A149" s="92"/>
      <c r="B149" s="52"/>
      <c r="C149" s="547"/>
      <c r="D149" s="662"/>
      <c r="E149" s="662"/>
      <c r="F149" s="662"/>
      <c r="G149" s="663"/>
      <c r="H149" s="37"/>
      <c r="I149" s="51"/>
      <c r="J149" s="53"/>
      <c r="K149" s="54"/>
    </row>
    <row r="150" spans="1:11" x14ac:dyDescent="0.25">
      <c r="A150" s="65"/>
      <c r="B150" s="65"/>
      <c r="C150" s="672"/>
      <c r="D150" s="673"/>
      <c r="E150" s="673"/>
      <c r="F150" s="673"/>
      <c r="G150" s="674"/>
      <c r="H150" s="66"/>
      <c r="I150" s="67"/>
      <c r="J150" s="68"/>
      <c r="K150" s="79"/>
    </row>
    <row r="151" spans="1:11" s="35" customFormat="1" x14ac:dyDescent="0.25">
      <c r="A151" s="522" t="s">
        <v>1843</v>
      </c>
      <c r="B151" s="522"/>
      <c r="C151" s="522" t="s">
        <v>117</v>
      </c>
      <c r="D151" s="522"/>
      <c r="E151" s="522"/>
      <c r="F151" s="522"/>
      <c r="G151" s="522"/>
      <c r="H151" s="116"/>
      <c r="I151" s="116"/>
      <c r="J151" s="116"/>
      <c r="K151" s="42">
        <f>SUM(K119:K150)</f>
        <v>0</v>
      </c>
    </row>
    <row r="152" spans="1:11" x14ac:dyDescent="0.25">
      <c r="A152" s="589" t="s">
        <v>1844</v>
      </c>
      <c r="B152" s="590"/>
      <c r="C152" s="590"/>
      <c r="D152" s="590"/>
      <c r="E152" s="590"/>
      <c r="F152" s="590"/>
      <c r="G152" s="590"/>
      <c r="H152" s="590"/>
      <c r="I152" s="590"/>
      <c r="J152" s="590"/>
      <c r="K152" s="591"/>
    </row>
    <row r="153" spans="1:11" x14ac:dyDescent="0.25">
      <c r="A153" s="592"/>
      <c r="B153" s="593"/>
      <c r="C153" s="593"/>
      <c r="D153" s="593"/>
      <c r="E153" s="593"/>
      <c r="F153" s="593"/>
      <c r="G153" s="593"/>
      <c r="H153" s="593"/>
      <c r="I153" s="593"/>
      <c r="J153" s="593"/>
      <c r="K153" s="594"/>
    </row>
    <row r="154" spans="1:11" x14ac:dyDescent="0.25">
      <c r="A154" s="56"/>
      <c r="B154" s="56"/>
      <c r="C154" s="645"/>
      <c r="D154" s="646"/>
      <c r="E154" s="646"/>
      <c r="F154" s="646"/>
      <c r="G154" s="647"/>
      <c r="H154" s="57"/>
      <c r="I154" s="72"/>
      <c r="J154" s="73"/>
      <c r="K154" s="11"/>
    </row>
    <row r="155" spans="1:11" ht="13.2" customHeight="1" x14ac:dyDescent="0.25">
      <c r="A155" s="44" t="s">
        <v>1845</v>
      </c>
      <c r="B155" s="45"/>
      <c r="C155" s="521" t="s">
        <v>1846</v>
      </c>
      <c r="D155" s="537"/>
      <c r="E155" s="537"/>
      <c r="F155" s="537"/>
      <c r="G155" s="538"/>
      <c r="H155" s="37"/>
      <c r="I155" s="61"/>
      <c r="J155" s="40"/>
      <c r="K155" s="8"/>
    </row>
    <row r="156" spans="1:11" ht="13.2" customHeight="1" x14ac:dyDescent="0.25">
      <c r="A156" s="46"/>
      <c r="B156" s="45"/>
      <c r="C156" s="632"/>
      <c r="D156" s="633"/>
      <c r="E156" s="633"/>
      <c r="F156" s="633"/>
      <c r="G156" s="634"/>
      <c r="H156" s="37"/>
      <c r="I156" s="61"/>
      <c r="J156" s="40"/>
      <c r="K156" s="8"/>
    </row>
    <row r="157" spans="1:11" ht="13.2" customHeight="1" x14ac:dyDescent="0.25">
      <c r="A157" s="59"/>
      <c r="B157" s="152" t="s">
        <v>78</v>
      </c>
      <c r="C157" s="632" t="s">
        <v>1977</v>
      </c>
      <c r="D157" s="633"/>
      <c r="E157" s="633"/>
      <c r="F157" s="633"/>
      <c r="G157" s="634"/>
      <c r="H157" s="103" t="s">
        <v>1797</v>
      </c>
      <c r="I157" s="62">
        <v>35</v>
      </c>
      <c r="J157" s="105"/>
      <c r="K157" s="74">
        <f t="shared" ref="K157" si="8">ROUNDUP(IF(H157&lt;&gt;"",I157*J157,""),2)</f>
        <v>0</v>
      </c>
    </row>
    <row r="158" spans="1:11" ht="13.2" customHeight="1" x14ac:dyDescent="0.25">
      <c r="A158" s="59"/>
      <c r="B158" s="152"/>
      <c r="C158" s="586"/>
      <c r="D158" s="587"/>
      <c r="E158" s="587"/>
      <c r="F158" s="587"/>
      <c r="G158" s="588"/>
      <c r="H158" s="103"/>
      <c r="I158" s="62"/>
      <c r="J158" s="63"/>
      <c r="K158" s="74"/>
    </row>
    <row r="159" spans="1:11" ht="13.2" customHeight="1" x14ac:dyDescent="0.25">
      <c r="A159" s="44" t="s">
        <v>1848</v>
      </c>
      <c r="B159" s="45"/>
      <c r="C159" s="521" t="s">
        <v>1953</v>
      </c>
      <c r="D159" s="537"/>
      <c r="E159" s="537"/>
      <c r="F159" s="537"/>
      <c r="G159" s="538"/>
      <c r="H159" s="37"/>
      <c r="I159" s="39"/>
      <c r="J159" s="40"/>
      <c r="K159" s="8"/>
    </row>
    <row r="160" spans="1:11" ht="13.2" customHeight="1" x14ac:dyDescent="0.25">
      <c r="A160" s="59"/>
      <c r="B160" s="102"/>
      <c r="C160" s="586"/>
      <c r="D160" s="587"/>
      <c r="E160" s="587"/>
      <c r="F160" s="587"/>
      <c r="G160" s="588"/>
      <c r="H160" s="60"/>
      <c r="I160" s="64"/>
      <c r="J160" s="63"/>
      <c r="K160" s="74"/>
    </row>
    <row r="161" spans="1:11" ht="13.2" customHeight="1" x14ac:dyDescent="0.25">
      <c r="A161" s="59"/>
      <c r="B161" s="45" t="s">
        <v>78</v>
      </c>
      <c r="C161" s="632" t="s">
        <v>1978</v>
      </c>
      <c r="D161" s="633"/>
      <c r="E161" s="633"/>
      <c r="F161" s="633"/>
      <c r="G161" s="634"/>
      <c r="H161" s="37" t="s">
        <v>1877</v>
      </c>
      <c r="I161" s="39">
        <v>270</v>
      </c>
      <c r="J161" s="18"/>
      <c r="K161" s="8">
        <f>ROUNDUP(IF(H161&lt;&gt;"",I161*J161,""),2)</f>
        <v>0</v>
      </c>
    </row>
    <row r="162" spans="1:11" ht="13.2" customHeight="1" x14ac:dyDescent="0.25">
      <c r="A162" s="59"/>
      <c r="B162" s="45"/>
      <c r="C162" s="586"/>
      <c r="D162" s="587"/>
      <c r="E162" s="587"/>
      <c r="F162" s="587"/>
      <c r="G162" s="588"/>
      <c r="H162" s="60"/>
      <c r="I162" s="64"/>
      <c r="J162" s="63"/>
      <c r="K162" s="74"/>
    </row>
    <row r="163" spans="1:11" ht="13.2" customHeight="1" x14ac:dyDescent="0.25">
      <c r="A163" s="46"/>
      <c r="B163" s="45" t="s">
        <v>81</v>
      </c>
      <c r="C163" s="632" t="s">
        <v>1955</v>
      </c>
      <c r="D163" s="633"/>
      <c r="E163" s="633"/>
      <c r="F163" s="633"/>
      <c r="G163" s="634"/>
      <c r="H163" s="37" t="s">
        <v>1877</v>
      </c>
      <c r="I163" s="39">
        <v>100</v>
      </c>
      <c r="J163" s="18"/>
      <c r="K163" s="8">
        <f>ROUNDUP(IF(H163&lt;&gt;"",I163*J163,""),2)</f>
        <v>0</v>
      </c>
    </row>
    <row r="164" spans="1:11" ht="13.2" customHeight="1" x14ac:dyDescent="0.25">
      <c r="A164" s="59"/>
      <c r="B164" s="102"/>
      <c r="C164" s="586"/>
      <c r="D164" s="587"/>
      <c r="E164" s="587"/>
      <c r="F164" s="587"/>
      <c r="G164" s="588"/>
      <c r="H164" s="60"/>
      <c r="I164" s="64"/>
      <c r="J164" s="63"/>
      <c r="K164" s="74"/>
    </row>
    <row r="165" spans="1:11" ht="13.2" customHeight="1" x14ac:dyDescent="0.25">
      <c r="A165" s="46"/>
      <c r="B165" s="45" t="s">
        <v>81</v>
      </c>
      <c r="C165" s="632" t="s">
        <v>1956</v>
      </c>
      <c r="D165" s="633"/>
      <c r="E165" s="633"/>
      <c r="F165" s="633"/>
      <c r="G165" s="634"/>
      <c r="H165" s="37" t="s">
        <v>1877</v>
      </c>
      <c r="I165" s="39">
        <v>30</v>
      </c>
      <c r="J165" s="18"/>
      <c r="K165" s="8">
        <f>ROUNDUP(IF(H165&lt;&gt;"",I165*J165,""),2)</f>
        <v>0</v>
      </c>
    </row>
    <row r="166" spans="1:11" ht="13.2" customHeight="1" x14ac:dyDescent="0.25">
      <c r="A166" s="59"/>
      <c r="B166" s="102"/>
      <c r="C166" s="586"/>
      <c r="D166" s="587"/>
      <c r="E166" s="587"/>
      <c r="F166" s="587"/>
      <c r="G166" s="588"/>
      <c r="H166" s="60"/>
      <c r="I166" s="64"/>
      <c r="J166" s="63"/>
      <c r="K166" s="74"/>
    </row>
    <row r="167" spans="1:11" ht="13.2" customHeight="1" x14ac:dyDescent="0.25">
      <c r="A167" s="59"/>
      <c r="B167" s="59"/>
      <c r="C167" s="586"/>
      <c r="D167" s="587"/>
      <c r="E167" s="587"/>
      <c r="F167" s="587"/>
      <c r="G167" s="588"/>
      <c r="H167" s="60"/>
      <c r="I167" s="64"/>
      <c r="J167" s="63"/>
      <c r="K167" s="74"/>
    </row>
    <row r="168" spans="1:11" x14ac:dyDescent="0.25">
      <c r="A168" s="65"/>
      <c r="B168" s="65"/>
      <c r="C168" s="672"/>
      <c r="D168" s="673"/>
      <c r="E168" s="673"/>
      <c r="F168" s="673"/>
      <c r="G168" s="674"/>
      <c r="H168" s="66"/>
      <c r="I168" s="67"/>
      <c r="J168" s="68"/>
      <c r="K168" s="79"/>
    </row>
    <row r="169" spans="1:11" s="35" customFormat="1" x14ac:dyDescent="0.25">
      <c r="A169" s="522" t="s">
        <v>1852</v>
      </c>
      <c r="B169" s="522"/>
      <c r="C169" s="522" t="s">
        <v>117</v>
      </c>
      <c r="D169" s="522"/>
      <c r="E169" s="522"/>
      <c r="F169" s="522"/>
      <c r="G169" s="522"/>
      <c r="H169" s="116"/>
      <c r="I169" s="116"/>
      <c r="J169" s="116"/>
      <c r="K169" s="42">
        <f>SUM(K155:K168)</f>
        <v>0</v>
      </c>
    </row>
    <row r="170" spans="1:11" ht="12.75" customHeight="1" x14ac:dyDescent="0.25">
      <c r="A170" s="589" t="s">
        <v>1853</v>
      </c>
      <c r="B170" s="590"/>
      <c r="C170" s="590"/>
      <c r="D170" s="590"/>
      <c r="E170" s="590"/>
      <c r="F170" s="590"/>
      <c r="G170" s="590"/>
      <c r="H170" s="590"/>
      <c r="I170" s="590"/>
      <c r="J170" s="590"/>
      <c r="K170" s="591"/>
    </row>
    <row r="171" spans="1:11" x14ac:dyDescent="0.25">
      <c r="A171" s="592"/>
      <c r="B171" s="593"/>
      <c r="C171" s="593"/>
      <c r="D171" s="593"/>
      <c r="E171" s="593"/>
      <c r="F171" s="593"/>
      <c r="G171" s="593"/>
      <c r="H171" s="593"/>
      <c r="I171" s="593"/>
      <c r="J171" s="593"/>
      <c r="K171" s="594"/>
    </row>
    <row r="172" spans="1:11" ht="14.4" customHeight="1" x14ac:dyDescent="0.25">
      <c r="A172" s="56"/>
      <c r="B172" s="56"/>
      <c r="C172" s="645"/>
      <c r="D172" s="646"/>
      <c r="E172" s="646"/>
      <c r="F172" s="646"/>
      <c r="G172" s="647"/>
      <c r="H172" s="57"/>
      <c r="I172" s="72"/>
      <c r="J172" s="73"/>
      <c r="K172" s="11"/>
    </row>
    <row r="173" spans="1:11" ht="13.2" customHeight="1" x14ac:dyDescent="0.25">
      <c r="A173" s="44" t="s">
        <v>1854</v>
      </c>
      <c r="B173" s="48"/>
      <c r="C173" s="583" t="s">
        <v>1855</v>
      </c>
      <c r="D173" s="584"/>
      <c r="E173" s="584"/>
      <c r="F173" s="584"/>
      <c r="G173" s="585"/>
      <c r="H173" s="60"/>
      <c r="I173" s="62"/>
      <c r="J173" s="40"/>
      <c r="K173" s="8"/>
    </row>
    <row r="174" spans="1:11" x14ac:dyDescent="0.25">
      <c r="A174" s="59"/>
      <c r="B174" s="99"/>
      <c r="C174" s="586"/>
      <c r="D174" s="587"/>
      <c r="E174" s="587"/>
      <c r="F174" s="587"/>
      <c r="G174" s="588"/>
      <c r="H174" s="60"/>
      <c r="I174" s="62"/>
      <c r="J174" s="40"/>
      <c r="K174" s="8"/>
    </row>
    <row r="175" spans="1:11" ht="13.2" customHeight="1" x14ac:dyDescent="0.25">
      <c r="A175" s="59"/>
      <c r="B175" s="45" t="s">
        <v>1856</v>
      </c>
      <c r="C175" s="520" t="s">
        <v>1857</v>
      </c>
      <c r="D175" s="527"/>
      <c r="E175" s="527"/>
      <c r="F175" s="527"/>
      <c r="G175" s="528"/>
      <c r="H175" s="287"/>
      <c r="I175" s="62"/>
      <c r="J175" s="63"/>
      <c r="K175" s="74"/>
    </row>
    <row r="176" spans="1:11" x14ac:dyDescent="0.25">
      <c r="A176" s="59"/>
      <c r="B176" s="99"/>
      <c r="C176" s="586"/>
      <c r="D176" s="587"/>
      <c r="E176" s="587"/>
      <c r="F176" s="587"/>
      <c r="G176" s="588"/>
      <c r="H176" s="60"/>
      <c r="I176" s="62"/>
      <c r="J176" s="75"/>
      <c r="K176" s="76"/>
    </row>
    <row r="177" spans="1:11" ht="26.4" customHeight="1" x14ac:dyDescent="0.25">
      <c r="A177" s="59"/>
      <c r="B177" s="284" t="s">
        <v>78</v>
      </c>
      <c r="C177" s="546" t="s">
        <v>1957</v>
      </c>
      <c r="D177" s="664"/>
      <c r="E177" s="664"/>
      <c r="F177" s="664"/>
      <c r="G177" s="665"/>
      <c r="H177" s="288" t="s">
        <v>1797</v>
      </c>
      <c r="I177" s="51">
        <v>95</v>
      </c>
      <c r="J177" s="33"/>
      <c r="K177" s="54">
        <f>ROUNDUP(IF(H177&lt;&gt;"",I177*J177,""),2)</f>
        <v>0</v>
      </c>
    </row>
    <row r="178" spans="1:11" x14ac:dyDescent="0.25">
      <c r="A178" s="59"/>
      <c r="B178" s="99"/>
      <c r="C178" s="586"/>
      <c r="D178" s="587"/>
      <c r="E178" s="587"/>
      <c r="F178" s="587"/>
      <c r="G178" s="588"/>
      <c r="H178" s="60"/>
      <c r="I178" s="51"/>
      <c r="J178" s="53"/>
      <c r="K178" s="54"/>
    </row>
    <row r="179" spans="1:11" ht="26.4" customHeight="1" x14ac:dyDescent="0.25">
      <c r="A179" s="59"/>
      <c r="B179" s="284" t="s">
        <v>81</v>
      </c>
      <c r="C179" s="546" t="s">
        <v>1958</v>
      </c>
      <c r="D179" s="664"/>
      <c r="E179" s="664"/>
      <c r="F179" s="664"/>
      <c r="G179" s="665"/>
      <c r="H179" s="288" t="s">
        <v>1797</v>
      </c>
      <c r="I179" s="51">
        <v>95</v>
      </c>
      <c r="J179" s="33"/>
      <c r="K179" s="54">
        <f>ROUNDUP(IF(H179&lt;&gt;"",I179*J179,""),2)</f>
        <v>0</v>
      </c>
    </row>
    <row r="180" spans="1:11" ht="13.5" customHeight="1" x14ac:dyDescent="0.25">
      <c r="A180" s="59"/>
      <c r="B180" s="99"/>
      <c r="C180" s="586"/>
      <c r="D180" s="587"/>
      <c r="E180" s="587"/>
      <c r="F180" s="587"/>
      <c r="G180" s="588"/>
      <c r="H180" s="60"/>
      <c r="I180" s="51"/>
      <c r="J180" s="53"/>
      <c r="K180" s="54"/>
    </row>
    <row r="181" spans="1:11" x14ac:dyDescent="0.25">
      <c r="A181" s="58" t="s">
        <v>1859</v>
      </c>
      <c r="B181" s="99"/>
      <c r="C181" s="583" t="s">
        <v>1860</v>
      </c>
      <c r="D181" s="584"/>
      <c r="E181" s="584"/>
      <c r="F181" s="584"/>
      <c r="G181" s="585"/>
      <c r="H181" s="60"/>
      <c r="I181" s="51"/>
      <c r="J181" s="53"/>
      <c r="K181" s="54"/>
    </row>
    <row r="182" spans="1:11" x14ac:dyDescent="0.25">
      <c r="A182" s="59"/>
      <c r="B182" s="99"/>
      <c r="C182" s="586"/>
      <c r="D182" s="587"/>
      <c r="E182" s="587"/>
      <c r="F182" s="587"/>
      <c r="G182" s="588"/>
      <c r="H182" s="60"/>
      <c r="I182" s="51"/>
      <c r="J182" s="53"/>
      <c r="K182" s="54"/>
    </row>
    <row r="183" spans="1:11" x14ac:dyDescent="0.25">
      <c r="A183" s="59"/>
      <c r="B183" s="45" t="s">
        <v>1861</v>
      </c>
      <c r="C183" s="520" t="s">
        <v>1862</v>
      </c>
      <c r="D183" s="527"/>
      <c r="E183" s="527"/>
      <c r="F183" s="527"/>
      <c r="G183" s="528"/>
      <c r="H183" s="60"/>
      <c r="I183" s="51"/>
      <c r="J183" s="53"/>
      <c r="K183" s="54"/>
    </row>
    <row r="184" spans="1:11" x14ac:dyDescent="0.25">
      <c r="A184" s="59"/>
      <c r="B184" s="99"/>
      <c r="C184" s="520"/>
      <c r="D184" s="527"/>
      <c r="E184" s="527"/>
      <c r="F184" s="527"/>
      <c r="G184" s="528"/>
      <c r="H184" s="60"/>
      <c r="I184" s="51"/>
      <c r="J184" s="53"/>
      <c r="K184" s="54"/>
    </row>
    <row r="185" spans="1:11" ht="26.4" customHeight="1" x14ac:dyDescent="0.25">
      <c r="A185" s="59"/>
      <c r="B185" s="284" t="s">
        <v>1863</v>
      </c>
      <c r="C185" s="546" t="s">
        <v>1959</v>
      </c>
      <c r="D185" s="664"/>
      <c r="E185" s="664"/>
      <c r="F185" s="664"/>
      <c r="G185" s="665"/>
      <c r="H185" s="90" t="s">
        <v>1720</v>
      </c>
      <c r="I185" s="51">
        <v>140</v>
      </c>
      <c r="J185" s="33"/>
      <c r="K185" s="54">
        <f>ROUNDUP(IF(H185&lt;&gt;"",I185*J185,""),2)</f>
        <v>0</v>
      </c>
    </row>
    <row r="186" spans="1:11" x14ac:dyDescent="0.25">
      <c r="A186" s="59"/>
      <c r="B186" s="99"/>
      <c r="C186" s="586"/>
      <c r="D186" s="587"/>
      <c r="E186" s="587"/>
      <c r="F186" s="587"/>
      <c r="G186" s="588"/>
      <c r="H186" s="60"/>
      <c r="I186" s="51"/>
      <c r="J186" s="53"/>
      <c r="K186" s="54"/>
    </row>
    <row r="187" spans="1:11" ht="26.4" customHeight="1" x14ac:dyDescent="0.25">
      <c r="A187" s="59"/>
      <c r="B187" s="284" t="s">
        <v>1863</v>
      </c>
      <c r="C187" s="546" t="s">
        <v>1960</v>
      </c>
      <c r="D187" s="664"/>
      <c r="E187" s="664"/>
      <c r="F187" s="664"/>
      <c r="G187" s="665"/>
      <c r="H187" s="90" t="s">
        <v>1720</v>
      </c>
      <c r="I187" s="51">
        <v>15</v>
      </c>
      <c r="J187" s="33"/>
      <c r="K187" s="54">
        <f>ROUNDUP(IF(H187&lt;&gt;"",I187*J187,""),2)</f>
        <v>0</v>
      </c>
    </row>
    <row r="188" spans="1:11" x14ac:dyDescent="0.25">
      <c r="A188" s="59"/>
      <c r="B188" s="99"/>
      <c r="C188" s="586"/>
      <c r="D188" s="587"/>
      <c r="E188" s="587"/>
      <c r="F188" s="587"/>
      <c r="G188" s="588"/>
      <c r="H188" s="60"/>
      <c r="I188" s="51"/>
      <c r="J188" s="53"/>
      <c r="K188" s="54"/>
    </row>
    <row r="189" spans="1:11" x14ac:dyDescent="0.25">
      <c r="A189" s="58" t="s">
        <v>1961</v>
      </c>
      <c r="B189" s="99"/>
      <c r="C189" s="583" t="s">
        <v>1962</v>
      </c>
      <c r="D189" s="584"/>
      <c r="E189" s="584"/>
      <c r="F189" s="584"/>
      <c r="G189" s="585"/>
      <c r="H189" s="60"/>
      <c r="I189" s="51"/>
      <c r="J189" s="53"/>
      <c r="K189" s="54"/>
    </row>
    <row r="190" spans="1:11" x14ac:dyDescent="0.25">
      <c r="A190" s="58"/>
      <c r="B190" s="99"/>
      <c r="C190" s="586"/>
      <c r="D190" s="587"/>
      <c r="E190" s="587"/>
      <c r="F190" s="587"/>
      <c r="G190" s="588"/>
      <c r="H190" s="60"/>
      <c r="I190" s="51"/>
      <c r="J190" s="53"/>
      <c r="K190" s="54"/>
    </row>
    <row r="191" spans="1:11" ht="12.75" customHeight="1" x14ac:dyDescent="0.25">
      <c r="A191" s="59"/>
      <c r="B191" s="284" t="s">
        <v>78</v>
      </c>
      <c r="C191" s="546" t="s">
        <v>1963</v>
      </c>
      <c r="D191" s="664"/>
      <c r="E191" s="664"/>
      <c r="F191" s="664"/>
      <c r="G191" s="665"/>
      <c r="H191" s="90" t="s">
        <v>1720</v>
      </c>
      <c r="I191" s="51">
        <v>150</v>
      </c>
      <c r="J191" s="33"/>
      <c r="K191" s="54">
        <f>ROUNDUP(IF(H191&lt;&gt;"",I191*J191,""),2)</f>
        <v>0</v>
      </c>
    </row>
    <row r="192" spans="1:11" x14ac:dyDescent="0.25">
      <c r="A192" s="59"/>
      <c r="B192" s="91"/>
      <c r="C192" s="675"/>
      <c r="D192" s="676"/>
      <c r="E192" s="676"/>
      <c r="F192" s="676"/>
      <c r="G192" s="677"/>
      <c r="H192" s="90"/>
      <c r="I192" s="285"/>
      <c r="J192" s="286"/>
      <c r="K192" s="289"/>
    </row>
    <row r="193" spans="1:11" x14ac:dyDescent="0.25">
      <c r="A193" s="65"/>
      <c r="B193" s="65"/>
      <c r="C193" s="672"/>
      <c r="D193" s="673"/>
      <c r="E193" s="673"/>
      <c r="F193" s="673"/>
      <c r="G193" s="674"/>
      <c r="H193" s="66"/>
      <c r="I193" s="67"/>
      <c r="J193" s="68"/>
      <c r="K193" s="79"/>
    </row>
    <row r="194" spans="1:11" s="35" customFormat="1" x14ac:dyDescent="0.25">
      <c r="A194" s="522" t="s">
        <v>1866</v>
      </c>
      <c r="B194" s="522"/>
      <c r="C194" s="522" t="s">
        <v>117</v>
      </c>
      <c r="D194" s="522"/>
      <c r="E194" s="522"/>
      <c r="F194" s="522"/>
      <c r="G194" s="522"/>
      <c r="H194" s="116"/>
      <c r="I194" s="116"/>
      <c r="J194" s="116"/>
      <c r="K194" s="42">
        <f>SUM(K173:K193)</f>
        <v>0</v>
      </c>
    </row>
    <row r="195" spans="1:11" x14ac:dyDescent="0.25">
      <c r="A195" s="589" t="s">
        <v>1867</v>
      </c>
      <c r="B195" s="590"/>
      <c r="C195" s="590"/>
      <c r="D195" s="590"/>
      <c r="E195" s="590"/>
      <c r="F195" s="590"/>
      <c r="G195" s="590"/>
      <c r="H195" s="590"/>
      <c r="I195" s="590"/>
      <c r="J195" s="590"/>
      <c r="K195" s="591"/>
    </row>
    <row r="196" spans="1:11" x14ac:dyDescent="0.25">
      <c r="A196" s="592"/>
      <c r="B196" s="593"/>
      <c r="C196" s="593"/>
      <c r="D196" s="593"/>
      <c r="E196" s="593"/>
      <c r="F196" s="593"/>
      <c r="G196" s="593"/>
      <c r="H196" s="593"/>
      <c r="I196" s="593"/>
      <c r="J196" s="593"/>
      <c r="K196" s="594"/>
    </row>
    <row r="197" spans="1:11" x14ac:dyDescent="0.25">
      <c r="A197" s="56"/>
      <c r="B197" s="56"/>
      <c r="C197" s="645"/>
      <c r="D197" s="646"/>
      <c r="E197" s="646"/>
      <c r="F197" s="646"/>
      <c r="G197" s="647"/>
      <c r="H197" s="57"/>
      <c r="I197" s="72"/>
      <c r="J197" s="73"/>
      <c r="K197" s="11"/>
    </row>
    <row r="198" spans="1:11" x14ac:dyDescent="0.25">
      <c r="A198" s="58" t="s">
        <v>1882</v>
      </c>
      <c r="B198" s="98"/>
      <c r="C198" s="583" t="s">
        <v>1883</v>
      </c>
      <c r="D198" s="584"/>
      <c r="E198" s="584"/>
      <c r="F198" s="584"/>
      <c r="G198" s="585"/>
      <c r="H198" s="60"/>
      <c r="I198" s="62"/>
      <c r="J198" s="63"/>
      <c r="K198" s="74"/>
    </row>
    <row r="199" spans="1:11" x14ac:dyDescent="0.25">
      <c r="A199" s="59"/>
      <c r="B199" s="99"/>
      <c r="C199" s="632"/>
      <c r="D199" s="633"/>
      <c r="E199" s="633"/>
      <c r="F199" s="633"/>
      <c r="G199" s="634"/>
      <c r="H199" s="60"/>
      <c r="I199" s="62"/>
      <c r="J199" s="63"/>
      <c r="K199" s="74"/>
    </row>
    <row r="200" spans="1:11" x14ac:dyDescent="0.25">
      <c r="A200" s="59"/>
      <c r="B200" s="99" t="s">
        <v>1964</v>
      </c>
      <c r="C200" s="632" t="s">
        <v>1965</v>
      </c>
      <c r="D200" s="633"/>
      <c r="E200" s="633"/>
      <c r="F200" s="633"/>
      <c r="G200" s="634"/>
      <c r="H200" s="60" t="s">
        <v>1877</v>
      </c>
      <c r="I200" s="39">
        <v>4</v>
      </c>
      <c r="J200" s="18"/>
      <c r="K200" s="8">
        <f>ROUNDUP(IF(H200&lt;&gt;"",I200*J200,""),2)</f>
        <v>0</v>
      </c>
    </row>
    <row r="201" spans="1:11" x14ac:dyDescent="0.25">
      <c r="A201" s="59"/>
      <c r="B201" s="102"/>
      <c r="C201" s="586"/>
      <c r="D201" s="587"/>
      <c r="E201" s="587"/>
      <c r="F201" s="587"/>
      <c r="G201" s="588"/>
      <c r="H201" s="77"/>
      <c r="I201" s="39"/>
      <c r="J201" s="40"/>
      <c r="K201" s="8"/>
    </row>
    <row r="202" spans="1:11" x14ac:dyDescent="0.25">
      <c r="A202" s="58" t="s">
        <v>1886</v>
      </c>
      <c r="B202" s="99"/>
      <c r="C202" s="583" t="s">
        <v>1887</v>
      </c>
      <c r="D202" s="584"/>
      <c r="E202" s="584"/>
      <c r="F202" s="584"/>
      <c r="G202" s="585"/>
      <c r="H202" s="60"/>
      <c r="I202" s="39"/>
      <c r="J202" s="40"/>
      <c r="K202" s="8"/>
    </row>
    <row r="203" spans="1:11" x14ac:dyDescent="0.25">
      <c r="A203" s="59"/>
      <c r="B203" s="99"/>
      <c r="C203" s="586"/>
      <c r="D203" s="587"/>
      <c r="E203" s="587"/>
      <c r="F203" s="587"/>
      <c r="G203" s="588"/>
      <c r="H203" s="60"/>
      <c r="I203" s="39"/>
      <c r="J203" s="40"/>
      <c r="K203" s="8"/>
    </row>
    <row r="204" spans="1:11" x14ac:dyDescent="0.25">
      <c r="A204" s="59"/>
      <c r="B204" s="99" t="s">
        <v>1888</v>
      </c>
      <c r="C204" s="632" t="s">
        <v>1889</v>
      </c>
      <c r="D204" s="633"/>
      <c r="E204" s="633"/>
      <c r="F204" s="633"/>
      <c r="G204" s="634"/>
      <c r="H204" s="60"/>
      <c r="I204" s="39"/>
      <c r="J204" s="40"/>
      <c r="K204" s="8"/>
    </row>
    <row r="205" spans="1:11" x14ac:dyDescent="0.25">
      <c r="A205" s="59"/>
      <c r="B205" s="99"/>
      <c r="C205" s="632"/>
      <c r="D205" s="633"/>
      <c r="E205" s="633"/>
      <c r="F205" s="633"/>
      <c r="G205" s="634"/>
      <c r="H205" s="60"/>
      <c r="I205" s="39"/>
      <c r="J205" s="40"/>
      <c r="K205" s="8"/>
    </row>
    <row r="206" spans="1:11" x14ac:dyDescent="0.25">
      <c r="A206" s="59"/>
      <c r="B206" s="99" t="s">
        <v>81</v>
      </c>
      <c r="C206" s="632" t="s">
        <v>1966</v>
      </c>
      <c r="D206" s="633"/>
      <c r="E206" s="633"/>
      <c r="F206" s="633"/>
      <c r="G206" s="634"/>
      <c r="H206" s="60" t="s">
        <v>1877</v>
      </c>
      <c r="I206" s="39">
        <v>50</v>
      </c>
      <c r="J206" s="18"/>
      <c r="K206" s="8">
        <f>ROUNDUP(IF(H206&lt;&gt;"",I206*J206,""),2)</f>
        <v>0</v>
      </c>
    </row>
    <row r="207" spans="1:11" x14ac:dyDescent="0.25">
      <c r="A207" s="59"/>
      <c r="B207" s="99"/>
      <c r="C207" s="586"/>
      <c r="D207" s="587"/>
      <c r="E207" s="587"/>
      <c r="F207" s="587"/>
      <c r="G207" s="588"/>
      <c r="H207" s="60"/>
      <c r="I207" s="39"/>
      <c r="J207" s="40"/>
      <c r="K207" s="8"/>
    </row>
    <row r="208" spans="1:11" x14ac:dyDescent="0.25">
      <c r="A208" s="58" t="s">
        <v>1892</v>
      </c>
      <c r="B208" s="99"/>
      <c r="C208" s="583" t="s">
        <v>1893</v>
      </c>
      <c r="D208" s="584"/>
      <c r="E208" s="584"/>
      <c r="F208" s="584"/>
      <c r="G208" s="585"/>
      <c r="H208" s="60"/>
      <c r="I208" s="39"/>
      <c r="J208" s="40"/>
      <c r="K208" s="8"/>
    </row>
    <row r="209" spans="1:11" x14ac:dyDescent="0.25">
      <c r="A209" s="59"/>
      <c r="B209" s="99"/>
      <c r="C209" s="632"/>
      <c r="D209" s="633"/>
      <c r="E209" s="633"/>
      <c r="F209" s="633"/>
      <c r="G209" s="634"/>
      <c r="H209" s="60"/>
      <c r="I209" s="39"/>
      <c r="J209" s="40"/>
      <c r="K209" s="8"/>
    </row>
    <row r="210" spans="1:11" x14ac:dyDescent="0.25">
      <c r="A210" s="59"/>
      <c r="B210" s="99" t="s">
        <v>78</v>
      </c>
      <c r="C210" s="632" t="s">
        <v>1967</v>
      </c>
      <c r="D210" s="633"/>
      <c r="E210" s="633"/>
      <c r="F210" s="633"/>
      <c r="G210" s="634"/>
      <c r="H210" s="60" t="s">
        <v>1797</v>
      </c>
      <c r="I210" s="39">
        <v>30</v>
      </c>
      <c r="J210" s="18"/>
      <c r="K210" s="8">
        <f>ROUNDUP(IF(H210&lt;&gt;"",I210*J210,""),2)</f>
        <v>0</v>
      </c>
    </row>
    <row r="211" spans="1:11" x14ac:dyDescent="0.25">
      <c r="A211" s="59"/>
      <c r="B211" s="99"/>
      <c r="C211" s="586"/>
      <c r="D211" s="587"/>
      <c r="E211" s="587"/>
      <c r="F211" s="587"/>
      <c r="G211" s="588"/>
      <c r="H211" s="60"/>
      <c r="I211" s="64"/>
      <c r="J211" s="63"/>
      <c r="K211" s="74"/>
    </row>
    <row r="212" spans="1:11" x14ac:dyDescent="0.25">
      <c r="A212" s="58" t="s">
        <v>1968</v>
      </c>
      <c r="B212" s="99"/>
      <c r="C212" s="583" t="s">
        <v>1969</v>
      </c>
      <c r="D212" s="584"/>
      <c r="E212" s="584"/>
      <c r="F212" s="584"/>
      <c r="G212" s="585"/>
      <c r="H212" s="60" t="s">
        <v>1720</v>
      </c>
      <c r="I212" s="39">
        <v>190</v>
      </c>
      <c r="J212" s="18"/>
      <c r="K212" s="8">
        <f>I212*J212</f>
        <v>0</v>
      </c>
    </row>
    <row r="213" spans="1:11" ht="13.2" customHeight="1" x14ac:dyDescent="0.25">
      <c r="A213" s="59"/>
      <c r="B213" s="59"/>
      <c r="C213" s="586"/>
      <c r="D213" s="587"/>
      <c r="E213" s="587"/>
      <c r="F213" s="587"/>
      <c r="G213" s="588"/>
      <c r="H213" s="60"/>
      <c r="I213" s="64"/>
      <c r="J213" s="63"/>
      <c r="K213" s="74"/>
    </row>
    <row r="214" spans="1:11" x14ac:dyDescent="0.25">
      <c r="A214" s="59"/>
      <c r="B214" s="59"/>
      <c r="C214" s="586"/>
      <c r="D214" s="587"/>
      <c r="E214" s="587"/>
      <c r="F214" s="587"/>
      <c r="G214" s="588"/>
      <c r="H214" s="60"/>
      <c r="I214" s="64"/>
      <c r="J214" s="63"/>
      <c r="K214" s="74"/>
    </row>
    <row r="215" spans="1:11" s="35" customFormat="1" x14ac:dyDescent="0.25">
      <c r="A215" s="522" t="s">
        <v>1895</v>
      </c>
      <c r="B215" s="522"/>
      <c r="C215" s="522" t="s">
        <v>117</v>
      </c>
      <c r="D215" s="522"/>
      <c r="E215" s="522"/>
      <c r="F215" s="522"/>
      <c r="G215" s="522"/>
      <c r="H215" s="116"/>
      <c r="I215" s="116"/>
      <c r="J215" s="116"/>
      <c r="K215" s="42">
        <f>SUM(K198:K214)</f>
        <v>0</v>
      </c>
    </row>
    <row r="216" spans="1:11" x14ac:dyDescent="0.25">
      <c r="A216" s="589" t="s">
        <v>1896</v>
      </c>
      <c r="B216" s="590"/>
      <c r="C216" s="590"/>
      <c r="D216" s="590"/>
      <c r="E216" s="590"/>
      <c r="F216" s="590"/>
      <c r="G216" s="590"/>
      <c r="H216" s="590"/>
      <c r="I216" s="590"/>
      <c r="J216" s="590"/>
      <c r="K216" s="591"/>
    </row>
    <row r="217" spans="1:11" x14ac:dyDescent="0.25">
      <c r="A217" s="592"/>
      <c r="B217" s="593"/>
      <c r="C217" s="593"/>
      <c r="D217" s="593"/>
      <c r="E217" s="593"/>
      <c r="F217" s="593"/>
      <c r="G217" s="593"/>
      <c r="H217" s="593"/>
      <c r="I217" s="593"/>
      <c r="J217" s="593"/>
      <c r="K217" s="594"/>
    </row>
    <row r="218" spans="1:11" x14ac:dyDescent="0.25">
      <c r="A218" s="262"/>
      <c r="B218" s="262"/>
      <c r="C218" s="641"/>
      <c r="D218" s="642"/>
      <c r="E218" s="642"/>
      <c r="F218" s="642"/>
      <c r="G218" s="643"/>
      <c r="H218" s="263"/>
      <c r="I218" s="264"/>
      <c r="J218" s="269"/>
      <c r="K218" s="270"/>
    </row>
    <row r="219" spans="1:11" ht="13.2" customHeight="1" x14ac:dyDescent="0.25">
      <c r="A219" s="58" t="s">
        <v>1897</v>
      </c>
      <c r="B219" s="45"/>
      <c r="C219" s="521" t="s">
        <v>1898</v>
      </c>
      <c r="D219" s="537"/>
      <c r="E219" s="537"/>
      <c r="F219" s="537"/>
      <c r="G219" s="538"/>
      <c r="H219" s="37"/>
      <c r="I219" s="61"/>
      <c r="J219" s="40"/>
      <c r="K219" s="8"/>
    </row>
    <row r="220" spans="1:11" ht="13.2" customHeight="1" x14ac:dyDescent="0.25">
      <c r="A220" s="46"/>
      <c r="B220" s="45"/>
      <c r="C220" s="520"/>
      <c r="D220" s="527"/>
      <c r="E220" s="527"/>
      <c r="F220" s="527"/>
      <c r="G220" s="528"/>
      <c r="H220" s="37"/>
      <c r="I220" s="61"/>
      <c r="J220" s="40"/>
      <c r="K220" s="8"/>
    </row>
    <row r="221" spans="1:11" ht="13.2" customHeight="1" x14ac:dyDescent="0.25">
      <c r="A221" s="59"/>
      <c r="B221" s="45" t="s">
        <v>1899</v>
      </c>
      <c r="C221" s="520" t="s">
        <v>1900</v>
      </c>
      <c r="D221" s="527"/>
      <c r="E221" s="527"/>
      <c r="F221" s="527"/>
      <c r="G221" s="528"/>
      <c r="H221" s="60"/>
      <c r="I221" s="62"/>
      <c r="J221" s="63"/>
      <c r="K221" s="74"/>
    </row>
    <row r="222" spans="1:11" ht="13.2" customHeight="1" x14ac:dyDescent="0.25">
      <c r="A222" s="59"/>
      <c r="B222" s="102"/>
      <c r="C222" s="545"/>
      <c r="D222" s="595"/>
      <c r="E222" s="595"/>
      <c r="F222" s="595"/>
      <c r="G222" s="596"/>
      <c r="H222" s="77"/>
      <c r="I222" s="78"/>
      <c r="J222" s="75"/>
      <c r="K222" s="76"/>
    </row>
    <row r="223" spans="1:11" ht="13.2" customHeight="1" x14ac:dyDescent="0.25">
      <c r="A223" s="59"/>
      <c r="B223" s="99" t="s">
        <v>78</v>
      </c>
      <c r="C223" s="520" t="s">
        <v>1970</v>
      </c>
      <c r="D223" s="527"/>
      <c r="E223" s="527"/>
      <c r="F223" s="527"/>
      <c r="G223" s="528"/>
      <c r="H223" s="60" t="s">
        <v>1756</v>
      </c>
      <c r="I223" s="62">
        <v>350</v>
      </c>
      <c r="J223" s="105"/>
      <c r="K223" s="74">
        <f t="shared" ref="K223" si="9">ROUNDUP(IF(H223&lt;&gt;"",I223*J223,""),2)</f>
        <v>0</v>
      </c>
    </row>
    <row r="224" spans="1:11" ht="13.2" customHeight="1" x14ac:dyDescent="0.25">
      <c r="A224" s="59"/>
      <c r="B224" s="59"/>
      <c r="C224" s="520"/>
      <c r="D224" s="527"/>
      <c r="E224" s="527"/>
      <c r="F224" s="527"/>
      <c r="G224" s="528"/>
      <c r="H224" s="60"/>
      <c r="I224" s="62"/>
      <c r="J224" s="63"/>
      <c r="K224" s="74"/>
    </row>
    <row r="225" spans="1:11" ht="13.2" customHeight="1" x14ac:dyDescent="0.25">
      <c r="A225" s="59"/>
      <c r="B225" s="59"/>
      <c r="C225" s="520"/>
      <c r="D225" s="527"/>
      <c r="E225" s="527"/>
      <c r="F225" s="527"/>
      <c r="G225" s="528"/>
      <c r="H225" s="60"/>
      <c r="I225" s="62"/>
      <c r="J225" s="63"/>
      <c r="K225" s="74"/>
    </row>
    <row r="226" spans="1:11" x14ac:dyDescent="0.25">
      <c r="A226" s="262"/>
      <c r="B226" s="262"/>
      <c r="C226" s="669"/>
      <c r="D226" s="670"/>
      <c r="E226" s="670"/>
      <c r="F226" s="670"/>
      <c r="G226" s="671"/>
      <c r="H226" s="272"/>
      <c r="I226" s="273"/>
      <c r="J226" s="274"/>
      <c r="K226" s="275"/>
    </row>
    <row r="227" spans="1:11" s="35" customFormat="1" x14ac:dyDescent="0.25">
      <c r="A227" s="522" t="s">
        <v>1901</v>
      </c>
      <c r="B227" s="522"/>
      <c r="C227" s="522" t="s">
        <v>117</v>
      </c>
      <c r="D227" s="522"/>
      <c r="E227" s="522"/>
      <c r="F227" s="522"/>
      <c r="G227" s="522"/>
      <c r="H227" s="116"/>
      <c r="I227" s="116"/>
      <c r="J227" s="116"/>
      <c r="K227" s="42">
        <f>SUM(K219:K226)</f>
        <v>0</v>
      </c>
    </row>
  </sheetData>
  <sheetProtection algorithmName="SHA-512" hashValue="/zmKvUdD/JdktPhIPhFUzMd/8oheFt4iSKkRfCYDFsc9Dr4F5DtjQ+2nWSer7b7zmBt0HedVaZNyMwU196NyEg==" saltValue="m44ZVi5RqI5OE4rQ5td/Kg==" spinCount="100000" sheet="1" objects="1" scenarios="1"/>
  <mergeCells count="227">
    <mergeCell ref="C46:G46"/>
    <mergeCell ref="C47:G47"/>
    <mergeCell ref="C74:G74"/>
    <mergeCell ref="C75:G75"/>
    <mergeCell ref="C76:G76"/>
    <mergeCell ref="A93:K94"/>
    <mergeCell ref="C66:G66"/>
    <mergeCell ref="C59:G59"/>
    <mergeCell ref="C60:G60"/>
    <mergeCell ref="C61:G61"/>
    <mergeCell ref="C62:G62"/>
    <mergeCell ref="C51:G51"/>
    <mergeCell ref="C52:G52"/>
    <mergeCell ref="C53:G53"/>
    <mergeCell ref="C54:G54"/>
    <mergeCell ref="C55:G55"/>
    <mergeCell ref="C56:G56"/>
    <mergeCell ref="C67:G67"/>
    <mergeCell ref="C68:G68"/>
    <mergeCell ref="C69:G69"/>
    <mergeCell ref="C70:G70"/>
    <mergeCell ref="C180:G180"/>
    <mergeCell ref="C179:G179"/>
    <mergeCell ref="C77:G77"/>
    <mergeCell ref="C78:G78"/>
    <mergeCell ref="C79:G79"/>
    <mergeCell ref="C80:G80"/>
    <mergeCell ref="C81:G81"/>
    <mergeCell ref="C82:G82"/>
    <mergeCell ref="C85:G85"/>
    <mergeCell ref="C86:G86"/>
    <mergeCell ref="C87:G87"/>
    <mergeCell ref="C88:G88"/>
    <mergeCell ref="C95:G95"/>
    <mergeCell ref="C100:G100"/>
    <mergeCell ref="C101:G101"/>
    <mergeCell ref="C102:G102"/>
    <mergeCell ref="C103:G103"/>
    <mergeCell ref="C104:G104"/>
    <mergeCell ref="C105:G105"/>
    <mergeCell ref="C97:G97"/>
    <mergeCell ref="C98:G98"/>
    <mergeCell ref="C99:G99"/>
    <mergeCell ref="C96:G96"/>
    <mergeCell ref="C113:G113"/>
    <mergeCell ref="A1:K1"/>
    <mergeCell ref="A2:K2"/>
    <mergeCell ref="A3:K3"/>
    <mergeCell ref="A4:K5"/>
    <mergeCell ref="C6:G6"/>
    <mergeCell ref="C7:G7"/>
    <mergeCell ref="C14:G14"/>
    <mergeCell ref="C15:G15"/>
    <mergeCell ref="C16:G16"/>
    <mergeCell ref="C8:G8"/>
    <mergeCell ref="C9:G9"/>
    <mergeCell ref="C10:G10"/>
    <mergeCell ref="C11:G11"/>
    <mergeCell ref="C12:G12"/>
    <mergeCell ref="C13:G13"/>
    <mergeCell ref="C21:G21"/>
    <mergeCell ref="C22:G22"/>
    <mergeCell ref="C17:G17"/>
    <mergeCell ref="A19:K20"/>
    <mergeCell ref="A18:B18"/>
    <mergeCell ref="C18:G18"/>
    <mergeCell ref="C23:G23"/>
    <mergeCell ref="C26:G26"/>
    <mergeCell ref="C29:G29"/>
    <mergeCell ref="C24:G24"/>
    <mergeCell ref="C25:G25"/>
    <mergeCell ref="C27:G27"/>
    <mergeCell ref="C28:G28"/>
    <mergeCell ref="C30:G30"/>
    <mergeCell ref="C63:G63"/>
    <mergeCell ref="C64:G64"/>
    <mergeCell ref="C65:G65"/>
    <mergeCell ref="C48:G48"/>
    <mergeCell ref="C49:G49"/>
    <mergeCell ref="C50:G50"/>
    <mergeCell ref="C40:G40"/>
    <mergeCell ref="C41:G41"/>
    <mergeCell ref="C42:G42"/>
    <mergeCell ref="C43:G43"/>
    <mergeCell ref="C44:G44"/>
    <mergeCell ref="C31:G31"/>
    <mergeCell ref="A33:K34"/>
    <mergeCell ref="C57:G57"/>
    <mergeCell ref="C58:G58"/>
    <mergeCell ref="A32:B32"/>
    <mergeCell ref="C32:G32"/>
    <mergeCell ref="C35:G35"/>
    <mergeCell ref="C36:G36"/>
    <mergeCell ref="C37:G37"/>
    <mergeCell ref="C38:G38"/>
    <mergeCell ref="C39:G39"/>
    <mergeCell ref="C45:G45"/>
    <mergeCell ref="C106:G106"/>
    <mergeCell ref="C107:G107"/>
    <mergeCell ref="C108:G108"/>
    <mergeCell ref="C109:G109"/>
    <mergeCell ref="C110:G110"/>
    <mergeCell ref="C111:G111"/>
    <mergeCell ref="C118:G118"/>
    <mergeCell ref="C112:G112"/>
    <mergeCell ref="C119:G119"/>
    <mergeCell ref="C114:G114"/>
    <mergeCell ref="A116:K117"/>
    <mergeCell ref="A115:B115"/>
    <mergeCell ref="C115:G115"/>
    <mergeCell ref="C126:G126"/>
    <mergeCell ref="C127:G127"/>
    <mergeCell ref="C128:G128"/>
    <mergeCell ref="C129:G129"/>
    <mergeCell ref="C130:G130"/>
    <mergeCell ref="C131:G131"/>
    <mergeCell ref="C120:G120"/>
    <mergeCell ref="C121:G121"/>
    <mergeCell ref="C122:G122"/>
    <mergeCell ref="C123:G123"/>
    <mergeCell ref="C124:G124"/>
    <mergeCell ref="C125:G125"/>
    <mergeCell ref="C138:G138"/>
    <mergeCell ref="C140:G140"/>
    <mergeCell ref="C132:G132"/>
    <mergeCell ref="C133:G133"/>
    <mergeCell ref="C134:G134"/>
    <mergeCell ref="C135:G135"/>
    <mergeCell ref="C136:G136"/>
    <mergeCell ref="C137:G137"/>
    <mergeCell ref="C141:G141"/>
    <mergeCell ref="C142:G142"/>
    <mergeCell ref="C139:G139"/>
    <mergeCell ref="C143:G143"/>
    <mergeCell ref="C144:G144"/>
    <mergeCell ref="C145:G145"/>
    <mergeCell ref="C146:G146"/>
    <mergeCell ref="C147:G147"/>
    <mergeCell ref="C148:G148"/>
    <mergeCell ref="C149:G149"/>
    <mergeCell ref="C155:G155"/>
    <mergeCell ref="C156:G156"/>
    <mergeCell ref="C157:G157"/>
    <mergeCell ref="C158:G158"/>
    <mergeCell ref="C159:G159"/>
    <mergeCell ref="C160:G160"/>
    <mergeCell ref="C150:G150"/>
    <mergeCell ref="C154:G154"/>
    <mergeCell ref="A152:K153"/>
    <mergeCell ref="A151:B151"/>
    <mergeCell ref="C151:G151"/>
    <mergeCell ref="C167:G167"/>
    <mergeCell ref="C161:G161"/>
    <mergeCell ref="C162:G162"/>
    <mergeCell ref="C163:G163"/>
    <mergeCell ref="C164:G164"/>
    <mergeCell ref="C165:G165"/>
    <mergeCell ref="C166:G166"/>
    <mergeCell ref="C174:G174"/>
    <mergeCell ref="C175:G175"/>
    <mergeCell ref="C176:G176"/>
    <mergeCell ref="C177:G177"/>
    <mergeCell ref="C178:G178"/>
    <mergeCell ref="C168:G168"/>
    <mergeCell ref="C172:G172"/>
    <mergeCell ref="C173:G173"/>
    <mergeCell ref="A170:K171"/>
    <mergeCell ref="A169:B169"/>
    <mergeCell ref="C169:G169"/>
    <mergeCell ref="C185:G185"/>
    <mergeCell ref="C186:G186"/>
    <mergeCell ref="C187:G187"/>
    <mergeCell ref="C188:G188"/>
    <mergeCell ref="C189:G189"/>
    <mergeCell ref="C181:G181"/>
    <mergeCell ref="C182:G182"/>
    <mergeCell ref="C183:G183"/>
    <mergeCell ref="C184:G184"/>
    <mergeCell ref="C190:G190"/>
    <mergeCell ref="C191:G191"/>
    <mergeCell ref="C192:G192"/>
    <mergeCell ref="C193:G193"/>
    <mergeCell ref="C199:G199"/>
    <mergeCell ref="C200:G200"/>
    <mergeCell ref="C201:G201"/>
    <mergeCell ref="C202:G202"/>
    <mergeCell ref="C203:G203"/>
    <mergeCell ref="A216:K217"/>
    <mergeCell ref="C223:G223"/>
    <mergeCell ref="C224:G224"/>
    <mergeCell ref="C204:G204"/>
    <mergeCell ref="C197:G197"/>
    <mergeCell ref="C198:G198"/>
    <mergeCell ref="A195:K196"/>
    <mergeCell ref="C211:G211"/>
    <mergeCell ref="C212:G212"/>
    <mergeCell ref="C213:G213"/>
    <mergeCell ref="C205:G205"/>
    <mergeCell ref="C206:G206"/>
    <mergeCell ref="C207:G207"/>
    <mergeCell ref="C208:G208"/>
    <mergeCell ref="C209:G209"/>
    <mergeCell ref="C210:G210"/>
    <mergeCell ref="A227:B227"/>
    <mergeCell ref="C227:G227"/>
    <mergeCell ref="C226:G226"/>
    <mergeCell ref="C225:G225"/>
    <mergeCell ref="A71:B71"/>
    <mergeCell ref="C71:G71"/>
    <mergeCell ref="A92:B92"/>
    <mergeCell ref="C92:G92"/>
    <mergeCell ref="C91:G91"/>
    <mergeCell ref="A72:K73"/>
    <mergeCell ref="C89:G89"/>
    <mergeCell ref="C90:G90"/>
    <mergeCell ref="C83:G83"/>
    <mergeCell ref="C84:G84"/>
    <mergeCell ref="A194:B194"/>
    <mergeCell ref="C194:G194"/>
    <mergeCell ref="A215:B215"/>
    <mergeCell ref="C215:G215"/>
    <mergeCell ref="C218:G218"/>
    <mergeCell ref="C219:G219"/>
    <mergeCell ref="C220:G220"/>
    <mergeCell ref="C221:G221"/>
    <mergeCell ref="C222:G222"/>
    <mergeCell ref="C214:G214"/>
  </mergeCells>
  <pageMargins left="0.70866141732283472" right="0.70866141732283472" top="0.74803149606299213" bottom="0.74803149606299213" header="0.31496062992125984" footer="0.31496062992125984"/>
  <pageSetup scale="57" firstPageNumber="60" orientation="portrait" useFirstPageNumber="1" horizontalDpi="300" r:id="rId1"/>
  <headerFooter>
    <oddFooter>&amp;RC3-&amp;P</oddFooter>
  </headerFooter>
  <rowBreaks count="3" manualBreakCount="3">
    <brk id="71" max="10" man="1"/>
    <brk id="151" max="10" man="1"/>
    <brk id="215" max="10"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C9DA83-6ABD-4D27-B972-B0AEBEDE972C}">
  <sheetPr>
    <tabColor theme="9" tint="0.79998168889431442"/>
  </sheetPr>
  <dimension ref="A10:J10"/>
  <sheetViews>
    <sheetView view="pageBreakPreview" zoomScaleNormal="100" zoomScaleSheetLayoutView="100" workbookViewId="0">
      <selection activeCell="D23" sqref="D23"/>
    </sheetView>
  </sheetViews>
  <sheetFormatPr defaultColWidth="8.88671875" defaultRowHeight="13.8" x14ac:dyDescent="0.25"/>
  <cols>
    <col min="1" max="16384" width="8.88671875" style="1"/>
  </cols>
  <sheetData>
    <row r="10" spans="1:10" ht="21" x14ac:dyDescent="0.4">
      <c r="A10" s="519" t="s">
        <v>1979</v>
      </c>
      <c r="B10" s="519"/>
      <c r="C10" s="519"/>
      <c r="D10" s="519"/>
      <c r="E10" s="519"/>
      <c r="F10" s="519"/>
      <c r="G10" s="519"/>
      <c r="H10" s="519"/>
      <c r="I10" s="519"/>
      <c r="J10" s="519"/>
    </row>
  </sheetData>
  <sheetProtection algorithmName="SHA-512" hashValue="BFsborRbEy29zcunQ6P23CRntKU6h55ONFWjGq3x7j7rQeqHc/LuTbiqG2htwM9584e0SqB7+rMicrlTS/bbPg==" saltValue="CjXqfWEChADcbUDc8UFF6Q==" spinCount="100000" sheet="1" objects="1" scenarios="1"/>
  <mergeCells count="1">
    <mergeCell ref="A10:J10"/>
  </mergeCells>
  <pageMargins left="0.70866141732283472" right="0.70866141732283472" top="0.74803149606299213" bottom="0.74803149606299213" header="0.31496062992125984" footer="0.31496062992125984"/>
  <pageSetup firstPageNumber="70" orientation="portrait" useFirstPageNumber="1" horizontalDpi="300" r:id="rId1"/>
  <headerFooter>
    <oddHeader>&amp;L&amp;"Calibrint,Regular"&amp;K000000CONTRACT SANRAL NRA R.573-020-2019/5R
FOR THE UPGRADING OF NATIONAL ROAD R573 SECTION 2: WORK PACKAGE B FROM KM 36.20 TO KM 48.16</oddHeader>
    <oddFooter>&amp;RC3-&amp;P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ED0406-15B9-40F9-8005-672461329BD7}">
  <sheetPr>
    <tabColor theme="9" tint="0.79998168889431442"/>
  </sheetPr>
  <dimension ref="A1:P222"/>
  <sheetViews>
    <sheetView view="pageBreakPreview" zoomScaleNormal="100" zoomScaleSheetLayoutView="100" workbookViewId="0">
      <selection activeCell="J10" sqref="J10"/>
    </sheetView>
  </sheetViews>
  <sheetFormatPr defaultColWidth="8.88671875" defaultRowHeight="13.2" x14ac:dyDescent="0.25"/>
  <cols>
    <col min="1" max="1" width="7.6640625" style="2" customWidth="1"/>
    <col min="2" max="2" width="9.6640625" style="2" bestFit="1" customWidth="1"/>
    <col min="3" max="3" width="4.6640625" style="2" customWidth="1"/>
    <col min="4" max="6" width="8.88671875" style="2"/>
    <col min="7" max="7" width="15.6640625" style="2" customWidth="1"/>
    <col min="8" max="8" width="8.6640625" style="2" customWidth="1"/>
    <col min="9" max="10" width="12.6640625" style="2" customWidth="1"/>
    <col min="11" max="11" width="15.33203125" style="2" bestFit="1" customWidth="1"/>
    <col min="12" max="16384" width="8.88671875" style="2"/>
  </cols>
  <sheetData>
    <row r="1" spans="1:14" x14ac:dyDescent="0.25">
      <c r="A1" s="600" t="s">
        <v>1</v>
      </c>
      <c r="B1" s="600"/>
      <c r="C1" s="600"/>
      <c r="D1" s="600"/>
      <c r="E1" s="600"/>
      <c r="F1" s="600"/>
      <c r="G1" s="600"/>
      <c r="H1" s="600"/>
      <c r="I1" s="600"/>
      <c r="J1" s="600"/>
      <c r="K1" s="600"/>
    </row>
    <row r="2" spans="1:14" x14ac:dyDescent="0.25">
      <c r="A2" s="600" t="s">
        <v>2</v>
      </c>
      <c r="B2" s="600"/>
      <c r="C2" s="600"/>
      <c r="D2" s="600"/>
      <c r="E2" s="600"/>
      <c r="F2" s="600"/>
      <c r="G2" s="600"/>
      <c r="H2" s="600"/>
      <c r="I2" s="600"/>
      <c r="J2" s="600"/>
      <c r="K2" s="600"/>
      <c r="L2" s="55"/>
      <c r="M2" s="55"/>
      <c r="N2" s="55"/>
    </row>
    <row r="3" spans="1:14" x14ac:dyDescent="0.25">
      <c r="A3" s="600" t="s">
        <v>1980</v>
      </c>
      <c r="B3" s="600"/>
      <c r="C3" s="600"/>
      <c r="D3" s="600"/>
      <c r="E3" s="600"/>
      <c r="F3" s="600"/>
      <c r="G3" s="600"/>
      <c r="H3" s="600"/>
      <c r="I3" s="600"/>
      <c r="J3" s="600"/>
      <c r="K3" s="600"/>
      <c r="L3" s="55"/>
      <c r="M3" s="55"/>
      <c r="N3" s="55"/>
    </row>
    <row r="4" spans="1:14" ht="12.75" customHeight="1" x14ac:dyDescent="0.25">
      <c r="A4" s="601" t="s">
        <v>3</v>
      </c>
      <c r="B4" s="602"/>
      <c r="C4" s="603" t="s">
        <v>4</v>
      </c>
      <c r="D4" s="604"/>
      <c r="E4" s="604"/>
      <c r="F4" s="604"/>
      <c r="G4" s="605"/>
      <c r="H4" s="82" t="s">
        <v>5</v>
      </c>
      <c r="I4" s="82" t="s">
        <v>6</v>
      </c>
      <c r="J4" s="82" t="s">
        <v>7</v>
      </c>
      <c r="K4" s="3" t="s">
        <v>8</v>
      </c>
    </row>
    <row r="5" spans="1:14" x14ac:dyDescent="0.25">
      <c r="A5" s="589" t="s">
        <v>1349</v>
      </c>
      <c r="B5" s="590"/>
      <c r="C5" s="590"/>
      <c r="D5" s="590"/>
      <c r="E5" s="590"/>
      <c r="F5" s="590"/>
      <c r="G5" s="590"/>
      <c r="H5" s="590"/>
      <c r="I5" s="590"/>
      <c r="J5" s="590"/>
      <c r="K5" s="591"/>
    </row>
    <row r="6" spans="1:14" x14ac:dyDescent="0.25">
      <c r="A6" s="592"/>
      <c r="B6" s="593"/>
      <c r="C6" s="593"/>
      <c r="D6" s="593"/>
      <c r="E6" s="593"/>
      <c r="F6" s="593"/>
      <c r="G6" s="593"/>
      <c r="H6" s="593"/>
      <c r="I6" s="593"/>
      <c r="J6" s="593"/>
      <c r="K6" s="594"/>
    </row>
    <row r="7" spans="1:14" ht="13.2" customHeight="1" x14ac:dyDescent="0.25">
      <c r="A7" s="56"/>
      <c r="B7" s="56"/>
      <c r="C7" s="652"/>
      <c r="D7" s="652"/>
      <c r="E7" s="652"/>
      <c r="F7" s="652"/>
      <c r="G7" s="652"/>
      <c r="H7" s="57"/>
      <c r="I7" s="96"/>
      <c r="J7" s="57"/>
      <c r="K7" s="95"/>
    </row>
    <row r="8" spans="1:14" x14ac:dyDescent="0.25">
      <c r="A8" s="58" t="s">
        <v>1356</v>
      </c>
      <c r="B8" s="278"/>
      <c r="C8" s="614" t="s">
        <v>1357</v>
      </c>
      <c r="D8" s="615"/>
      <c r="E8" s="615"/>
      <c r="F8" s="615"/>
      <c r="G8" s="615"/>
      <c r="H8" s="60"/>
      <c r="I8" s="94"/>
      <c r="J8" s="60"/>
      <c r="K8" s="93"/>
    </row>
    <row r="9" spans="1:14" ht="13.5" customHeight="1" x14ac:dyDescent="0.25">
      <c r="A9" s="85"/>
      <c r="B9" s="84"/>
      <c r="C9" s="521"/>
      <c r="D9" s="537"/>
      <c r="E9" s="537"/>
      <c r="F9" s="537"/>
      <c r="G9" s="538"/>
      <c r="H9" s="37"/>
      <c r="I9" s="61"/>
      <c r="J9" s="37"/>
      <c r="K9" s="7"/>
    </row>
    <row r="10" spans="1:14" ht="13.8" x14ac:dyDescent="0.25">
      <c r="A10" s="279"/>
      <c r="B10" s="45" t="s">
        <v>1916</v>
      </c>
      <c r="C10" s="520" t="s">
        <v>1917</v>
      </c>
      <c r="D10" s="527"/>
      <c r="E10" s="527"/>
      <c r="F10" s="527"/>
      <c r="G10" s="528"/>
      <c r="H10" s="37" t="s">
        <v>1918</v>
      </c>
      <c r="I10" s="39">
        <v>45</v>
      </c>
      <c r="J10" s="18"/>
      <c r="K10" s="8">
        <f>I10*J10</f>
        <v>0</v>
      </c>
    </row>
    <row r="11" spans="1:14" ht="13.5" customHeight="1" x14ac:dyDescent="0.25">
      <c r="A11" s="279"/>
      <c r="B11" s="84"/>
      <c r="C11" s="520"/>
      <c r="D11" s="527"/>
      <c r="E11" s="527"/>
      <c r="F11" s="527"/>
      <c r="G11" s="528"/>
      <c r="H11" s="37"/>
      <c r="I11" s="61"/>
      <c r="J11" s="40"/>
      <c r="K11" s="8"/>
    </row>
    <row r="12" spans="1:14" x14ac:dyDescent="0.25">
      <c r="A12" s="85" t="s">
        <v>1919</v>
      </c>
      <c r="B12" s="280"/>
      <c r="C12" s="521" t="s">
        <v>1920</v>
      </c>
      <c r="D12" s="537"/>
      <c r="E12" s="537"/>
      <c r="F12" s="537"/>
      <c r="G12" s="538"/>
      <c r="H12" s="37"/>
      <c r="I12" s="61"/>
      <c r="J12" s="40"/>
      <c r="K12" s="8"/>
    </row>
    <row r="13" spans="1:14" ht="13.5" customHeight="1" x14ac:dyDescent="0.25">
      <c r="A13" s="279"/>
      <c r="B13" s="84"/>
      <c r="C13" s="545"/>
      <c r="D13" s="595"/>
      <c r="E13" s="595"/>
      <c r="F13" s="595"/>
      <c r="G13" s="596"/>
      <c r="H13" s="37"/>
      <c r="I13" s="61"/>
      <c r="J13" s="40"/>
      <c r="K13" s="8"/>
    </row>
    <row r="14" spans="1:14" ht="13.8" x14ac:dyDescent="0.25">
      <c r="A14" s="279"/>
      <c r="B14" s="84" t="s">
        <v>1921</v>
      </c>
      <c r="C14" s="520" t="s">
        <v>1922</v>
      </c>
      <c r="D14" s="527"/>
      <c r="E14" s="527"/>
      <c r="F14" s="527"/>
      <c r="G14" s="528"/>
      <c r="H14" s="37" t="s">
        <v>1756</v>
      </c>
      <c r="I14" s="39">
        <v>100</v>
      </c>
      <c r="J14" s="18"/>
      <c r="K14" s="8">
        <f>I14*J14</f>
        <v>0</v>
      </c>
    </row>
    <row r="15" spans="1:14" ht="13.5" customHeight="1" x14ac:dyDescent="0.25">
      <c r="A15" s="279"/>
      <c r="B15" s="279"/>
      <c r="C15" s="545"/>
      <c r="D15" s="595"/>
      <c r="E15" s="595"/>
      <c r="F15" s="595"/>
      <c r="G15" s="596"/>
      <c r="H15" s="38"/>
      <c r="I15" s="61"/>
      <c r="J15" s="40"/>
      <c r="K15" s="54"/>
    </row>
    <row r="16" spans="1:14" ht="12.75" customHeight="1" x14ac:dyDescent="0.25">
      <c r="A16" s="65"/>
      <c r="B16" s="65"/>
      <c r="C16" s="623"/>
      <c r="D16" s="624"/>
      <c r="E16" s="624"/>
      <c r="F16" s="624"/>
      <c r="G16" s="625"/>
      <c r="H16" s="66"/>
      <c r="I16" s="67"/>
      <c r="J16" s="68"/>
      <c r="K16" s="10"/>
    </row>
    <row r="17" spans="1:11" s="35" customFormat="1" x14ac:dyDescent="0.25">
      <c r="A17" s="522" t="s">
        <v>1370</v>
      </c>
      <c r="B17" s="522"/>
      <c r="C17" s="522" t="s">
        <v>117</v>
      </c>
      <c r="D17" s="522"/>
      <c r="E17" s="522"/>
      <c r="F17" s="522"/>
      <c r="G17" s="522"/>
      <c r="H17" s="116"/>
      <c r="I17" s="116"/>
      <c r="J17" s="116"/>
      <c r="K17" s="42">
        <f>SUM(K7:K16)</f>
        <v>0</v>
      </c>
    </row>
    <row r="18" spans="1:11" x14ac:dyDescent="0.25">
      <c r="A18" s="589" t="s">
        <v>1725</v>
      </c>
      <c r="B18" s="590"/>
      <c r="C18" s="590"/>
      <c r="D18" s="590"/>
      <c r="E18" s="590"/>
      <c r="F18" s="590"/>
      <c r="G18" s="590"/>
      <c r="H18" s="590"/>
      <c r="I18" s="590"/>
      <c r="J18" s="590"/>
      <c r="K18" s="591"/>
    </row>
    <row r="19" spans="1:11" x14ac:dyDescent="0.25">
      <c r="A19" s="592"/>
      <c r="B19" s="593"/>
      <c r="C19" s="593"/>
      <c r="D19" s="593"/>
      <c r="E19" s="593"/>
      <c r="F19" s="593"/>
      <c r="G19" s="593"/>
      <c r="H19" s="593"/>
      <c r="I19" s="593"/>
      <c r="J19" s="593"/>
      <c r="K19" s="594"/>
    </row>
    <row r="20" spans="1:11" ht="13.2" customHeight="1" x14ac:dyDescent="0.25">
      <c r="A20" s="56"/>
      <c r="B20" s="56"/>
      <c r="C20" s="645"/>
      <c r="D20" s="646"/>
      <c r="E20" s="646"/>
      <c r="F20" s="646"/>
      <c r="G20" s="647"/>
      <c r="H20" s="57"/>
      <c r="I20" s="57"/>
      <c r="J20" s="57"/>
      <c r="K20" s="70"/>
    </row>
    <row r="21" spans="1:11" ht="26.4" customHeight="1" x14ac:dyDescent="0.25">
      <c r="A21" s="58" t="s">
        <v>1730</v>
      </c>
      <c r="B21" s="99"/>
      <c r="C21" s="614" t="s">
        <v>1731</v>
      </c>
      <c r="D21" s="615"/>
      <c r="E21" s="615"/>
      <c r="F21" s="615"/>
      <c r="G21" s="616"/>
      <c r="H21" s="37" t="s">
        <v>1918</v>
      </c>
      <c r="I21" s="39">
        <v>20</v>
      </c>
      <c r="J21" s="18"/>
      <c r="K21" s="8">
        <f>I21*J21</f>
        <v>0</v>
      </c>
    </row>
    <row r="22" spans="1:11" ht="13.2" customHeight="1" x14ac:dyDescent="0.25">
      <c r="A22" s="44"/>
      <c r="B22" s="45"/>
      <c r="C22" s="614"/>
      <c r="D22" s="615"/>
      <c r="E22" s="615"/>
      <c r="F22" s="615"/>
      <c r="G22" s="616"/>
      <c r="H22" s="37"/>
      <c r="I22" s="61"/>
      <c r="J22" s="37"/>
      <c r="K22" s="7"/>
    </row>
    <row r="23" spans="1:11" ht="13.2" customHeight="1" x14ac:dyDescent="0.25">
      <c r="A23" s="58" t="s">
        <v>1733</v>
      </c>
      <c r="B23" s="45"/>
      <c r="C23" s="521" t="s">
        <v>1734</v>
      </c>
      <c r="D23" s="537"/>
      <c r="E23" s="537"/>
      <c r="F23" s="537"/>
      <c r="G23" s="538"/>
      <c r="H23" s="37"/>
      <c r="I23" s="39"/>
      <c r="J23" s="40"/>
      <c r="K23" s="8"/>
    </row>
    <row r="24" spans="1:11" ht="13.2" customHeight="1" x14ac:dyDescent="0.25">
      <c r="A24" s="46"/>
      <c r="B24" s="45" t="s">
        <v>1735</v>
      </c>
      <c r="C24" s="520"/>
      <c r="D24" s="527"/>
      <c r="E24" s="527"/>
      <c r="F24" s="527"/>
      <c r="G24" s="528"/>
      <c r="H24" s="37"/>
      <c r="I24" s="61"/>
      <c r="J24" s="40"/>
      <c r="K24" s="8"/>
    </row>
    <row r="25" spans="1:11" ht="26.4" customHeight="1" x14ac:dyDescent="0.25">
      <c r="A25" s="46"/>
      <c r="B25" s="45" t="s">
        <v>78</v>
      </c>
      <c r="C25" s="520" t="s">
        <v>1923</v>
      </c>
      <c r="D25" s="527"/>
      <c r="E25" s="527"/>
      <c r="F25" s="527"/>
      <c r="G25" s="528"/>
      <c r="H25" s="37" t="s">
        <v>1756</v>
      </c>
      <c r="I25" s="39">
        <v>10</v>
      </c>
      <c r="J25" s="18"/>
      <c r="K25" s="8">
        <f>I25*J25</f>
        <v>0</v>
      </c>
    </row>
    <row r="26" spans="1:11" ht="13.2" customHeight="1" x14ac:dyDescent="0.25">
      <c r="A26" s="46"/>
      <c r="B26" s="45"/>
      <c r="C26" s="520"/>
      <c r="D26" s="527"/>
      <c r="E26" s="527"/>
      <c r="F26" s="527"/>
      <c r="G26" s="528"/>
      <c r="H26" s="37"/>
      <c r="I26" s="61"/>
      <c r="J26" s="40"/>
      <c r="K26" s="8"/>
    </row>
    <row r="27" spans="1:11" ht="26.4" customHeight="1" x14ac:dyDescent="0.25">
      <c r="A27" s="46"/>
      <c r="B27" s="45" t="s">
        <v>81</v>
      </c>
      <c r="C27" s="520" t="s">
        <v>1981</v>
      </c>
      <c r="D27" s="527"/>
      <c r="E27" s="527"/>
      <c r="F27" s="527"/>
      <c r="G27" s="528"/>
      <c r="H27" s="37" t="s">
        <v>1756</v>
      </c>
      <c r="I27" s="39">
        <v>150</v>
      </c>
      <c r="J27" s="18"/>
      <c r="K27" s="8">
        <f>I27*J27</f>
        <v>0</v>
      </c>
    </row>
    <row r="28" spans="1:11" ht="13.5" customHeight="1" x14ac:dyDescent="0.25">
      <c r="A28" s="59"/>
      <c r="B28" s="99"/>
      <c r="C28" s="545"/>
      <c r="D28" s="595"/>
      <c r="E28" s="595"/>
      <c r="F28" s="595"/>
      <c r="G28" s="596"/>
      <c r="H28" s="60"/>
      <c r="I28" s="62"/>
      <c r="J28" s="63"/>
      <c r="K28" s="7"/>
    </row>
    <row r="29" spans="1:11" ht="13.2" customHeight="1" x14ac:dyDescent="0.25">
      <c r="A29" s="59" t="s">
        <v>1739</v>
      </c>
      <c r="B29" s="99"/>
      <c r="C29" s="521" t="s">
        <v>1924</v>
      </c>
      <c r="D29" s="537"/>
      <c r="E29" s="537"/>
      <c r="F29" s="537"/>
      <c r="G29" s="538"/>
      <c r="H29" s="37" t="s">
        <v>1918</v>
      </c>
      <c r="I29" s="62">
        <v>60</v>
      </c>
      <c r="J29" s="105"/>
      <c r="K29" s="7">
        <f>I29*J29</f>
        <v>0</v>
      </c>
    </row>
    <row r="30" spans="1:11" ht="13.2" customHeight="1" x14ac:dyDescent="0.25">
      <c r="A30" s="59"/>
      <c r="B30" s="59"/>
      <c r="C30" s="586"/>
      <c r="D30" s="587"/>
      <c r="E30" s="587"/>
      <c r="F30" s="587"/>
      <c r="G30" s="588"/>
      <c r="H30" s="60"/>
      <c r="I30" s="64"/>
      <c r="J30" s="63"/>
      <c r="K30" s="9"/>
    </row>
    <row r="31" spans="1:11" ht="13.2" customHeight="1" x14ac:dyDescent="0.25">
      <c r="A31" s="59"/>
      <c r="B31" s="59"/>
      <c r="C31" s="586"/>
      <c r="D31" s="587"/>
      <c r="E31" s="587"/>
      <c r="F31" s="587"/>
      <c r="G31" s="588"/>
      <c r="H31" s="60"/>
      <c r="I31" s="64"/>
      <c r="J31" s="63"/>
      <c r="K31" s="9"/>
    </row>
    <row r="32" spans="1:11" s="35" customFormat="1" x14ac:dyDescent="0.25">
      <c r="A32" s="522" t="s">
        <v>1741</v>
      </c>
      <c r="B32" s="522"/>
      <c r="C32" s="522" t="s">
        <v>117</v>
      </c>
      <c r="D32" s="522"/>
      <c r="E32" s="522"/>
      <c r="F32" s="522"/>
      <c r="G32" s="522"/>
      <c r="H32" s="116"/>
      <c r="I32" s="116"/>
      <c r="J32" s="116"/>
      <c r="K32" s="42">
        <f>SUM(K21:K31)</f>
        <v>0</v>
      </c>
    </row>
    <row r="33" spans="1:16" ht="13.95" customHeight="1" x14ac:dyDescent="0.25">
      <c r="A33" s="589" t="s">
        <v>1742</v>
      </c>
      <c r="B33" s="590"/>
      <c r="C33" s="590"/>
      <c r="D33" s="590"/>
      <c r="E33" s="590"/>
      <c r="F33" s="590"/>
      <c r="G33" s="590"/>
      <c r="H33" s="590"/>
      <c r="I33" s="590"/>
      <c r="J33" s="590"/>
      <c r="K33" s="591"/>
    </row>
    <row r="34" spans="1:16" x14ac:dyDescent="0.25">
      <c r="A34" s="592"/>
      <c r="B34" s="593"/>
      <c r="C34" s="593"/>
      <c r="D34" s="593"/>
      <c r="E34" s="593"/>
      <c r="F34" s="593"/>
      <c r="G34" s="593"/>
      <c r="H34" s="593"/>
      <c r="I34" s="593"/>
      <c r="J34" s="593"/>
      <c r="K34" s="594"/>
    </row>
    <row r="35" spans="1:16" x14ac:dyDescent="0.25">
      <c r="A35" s="56"/>
      <c r="B35" s="282"/>
      <c r="C35" s="645"/>
      <c r="D35" s="646"/>
      <c r="E35" s="646"/>
      <c r="F35" s="646"/>
      <c r="G35" s="647"/>
      <c r="H35" s="57"/>
      <c r="I35" s="57"/>
      <c r="J35" s="57"/>
      <c r="K35" s="70"/>
    </row>
    <row r="36" spans="1:16" x14ac:dyDescent="0.25">
      <c r="A36" s="101" t="s">
        <v>1751</v>
      </c>
      <c r="B36" s="45"/>
      <c r="C36" s="626" t="s">
        <v>1752</v>
      </c>
      <c r="D36" s="627"/>
      <c r="E36" s="627"/>
      <c r="F36" s="627"/>
      <c r="G36" s="628"/>
      <c r="H36" s="37"/>
      <c r="I36" s="61"/>
      <c r="J36" s="40"/>
      <c r="K36" s="7"/>
      <c r="L36" s="47"/>
      <c r="P36" s="47"/>
    </row>
    <row r="37" spans="1:16" ht="12.75" customHeight="1" x14ac:dyDescent="0.25">
      <c r="A37" s="44"/>
      <c r="B37" s="45"/>
      <c r="C37" s="583"/>
      <c r="D37" s="584"/>
      <c r="E37" s="584"/>
      <c r="F37" s="584"/>
      <c r="G37" s="585"/>
      <c r="H37" s="37"/>
      <c r="I37" s="61"/>
      <c r="J37" s="40"/>
      <c r="K37" s="7"/>
    </row>
    <row r="38" spans="1:16" ht="26.4" customHeight="1" x14ac:dyDescent="0.25">
      <c r="A38" s="46"/>
      <c r="B38" s="45" t="s">
        <v>1753</v>
      </c>
      <c r="C38" s="520" t="s">
        <v>1754</v>
      </c>
      <c r="D38" s="527"/>
      <c r="E38" s="527"/>
      <c r="F38" s="527"/>
      <c r="G38" s="528"/>
      <c r="H38" s="37"/>
      <c r="I38" s="61"/>
      <c r="J38" s="40"/>
      <c r="K38" s="7"/>
    </row>
    <row r="39" spans="1:16" x14ac:dyDescent="0.25">
      <c r="A39" s="46"/>
      <c r="B39" s="45"/>
      <c r="C39" s="632"/>
      <c r="D39" s="633"/>
      <c r="E39" s="633"/>
      <c r="F39" s="633"/>
      <c r="G39" s="634"/>
      <c r="H39" s="37"/>
      <c r="I39" s="61"/>
      <c r="J39" s="40"/>
      <c r="K39" s="7"/>
    </row>
    <row r="40" spans="1:16" ht="13.8" x14ac:dyDescent="0.25">
      <c r="A40" s="46"/>
      <c r="B40" s="45" t="s">
        <v>78</v>
      </c>
      <c r="C40" s="632" t="s">
        <v>1755</v>
      </c>
      <c r="D40" s="633"/>
      <c r="E40" s="633"/>
      <c r="F40" s="633"/>
      <c r="G40" s="634"/>
      <c r="H40" s="60" t="s">
        <v>1756</v>
      </c>
      <c r="I40" s="39">
        <v>450</v>
      </c>
      <c r="J40" s="18"/>
      <c r="K40" s="8">
        <f>ROUNDUP(IF(H40&lt;&gt;"",I40*J40,""),2)</f>
        <v>0</v>
      </c>
    </row>
    <row r="41" spans="1:16" x14ac:dyDescent="0.25">
      <c r="A41" s="46"/>
      <c r="B41" s="45"/>
      <c r="C41" s="632"/>
      <c r="D41" s="633"/>
      <c r="E41" s="633"/>
      <c r="F41" s="633"/>
      <c r="G41" s="634"/>
      <c r="H41" s="37"/>
      <c r="I41" s="39"/>
      <c r="J41" s="40"/>
      <c r="K41" s="8"/>
    </row>
    <row r="42" spans="1:16" ht="13.8" x14ac:dyDescent="0.25">
      <c r="A42" s="46"/>
      <c r="B42" s="45" t="s">
        <v>81</v>
      </c>
      <c r="C42" s="632" t="s">
        <v>1757</v>
      </c>
      <c r="D42" s="633"/>
      <c r="E42" s="633"/>
      <c r="F42" s="633"/>
      <c r="G42" s="634"/>
      <c r="H42" s="60" t="s">
        <v>1756</v>
      </c>
      <c r="I42" s="39">
        <v>180</v>
      </c>
      <c r="J42" s="18"/>
      <c r="K42" s="8">
        <f>ROUNDUP(IF(H42&lt;&gt;"",I42*J42,""),2)</f>
        <v>0</v>
      </c>
    </row>
    <row r="43" spans="1:16" ht="13.5" customHeight="1" x14ac:dyDescent="0.25">
      <c r="A43" s="46"/>
      <c r="B43" s="45"/>
      <c r="C43" s="632"/>
      <c r="D43" s="633"/>
      <c r="E43" s="633"/>
      <c r="F43" s="633"/>
      <c r="G43" s="634"/>
      <c r="H43" s="37"/>
      <c r="I43" s="39"/>
      <c r="J43" s="40"/>
      <c r="K43" s="8"/>
    </row>
    <row r="44" spans="1:16" ht="26.4" customHeight="1" x14ac:dyDescent="0.25">
      <c r="A44" s="59"/>
      <c r="B44" s="99" t="s">
        <v>1760</v>
      </c>
      <c r="C44" s="520" t="s">
        <v>1982</v>
      </c>
      <c r="D44" s="527"/>
      <c r="E44" s="527"/>
      <c r="F44" s="527"/>
      <c r="G44" s="528"/>
      <c r="H44" s="60" t="s">
        <v>1756</v>
      </c>
      <c r="I44" s="39">
        <v>150</v>
      </c>
      <c r="J44" s="18"/>
      <c r="K44" s="8">
        <f>ROUNDUP(IF(H44&lt;&gt;"",I44*J44,""),2)</f>
        <v>0</v>
      </c>
    </row>
    <row r="45" spans="1:16" ht="13.5" customHeight="1" x14ac:dyDescent="0.25">
      <c r="A45" s="46"/>
      <c r="B45" s="45"/>
      <c r="C45" s="597"/>
      <c r="D45" s="598"/>
      <c r="E45" s="598"/>
      <c r="F45" s="598"/>
      <c r="G45" s="599"/>
      <c r="H45" s="37"/>
      <c r="I45" s="39"/>
      <c r="J45" s="40"/>
      <c r="K45" s="8"/>
    </row>
    <row r="46" spans="1:16" ht="26.4" customHeight="1" x14ac:dyDescent="0.25">
      <c r="A46" s="59"/>
      <c r="B46" s="99" t="s">
        <v>1762</v>
      </c>
      <c r="C46" s="520" t="s">
        <v>1763</v>
      </c>
      <c r="D46" s="527"/>
      <c r="E46" s="527"/>
      <c r="F46" s="527"/>
      <c r="G46" s="528"/>
      <c r="H46" s="60" t="s">
        <v>1756</v>
      </c>
      <c r="I46" s="39">
        <v>50</v>
      </c>
      <c r="J46" s="18"/>
      <c r="K46" s="8">
        <f>ROUNDUP(IF(H46&lt;&gt;"",I46*J46,""),2)</f>
        <v>0</v>
      </c>
      <c r="L46" s="47"/>
      <c r="P46" s="47"/>
    </row>
    <row r="47" spans="1:16" ht="12.75" customHeight="1" x14ac:dyDescent="0.25">
      <c r="A47" s="59"/>
      <c r="B47" s="99"/>
      <c r="C47" s="586"/>
      <c r="D47" s="587"/>
      <c r="E47" s="587"/>
      <c r="F47" s="587"/>
      <c r="G47" s="588"/>
      <c r="H47" s="60"/>
      <c r="I47" s="39"/>
      <c r="J47" s="40"/>
      <c r="K47" s="8"/>
      <c r="L47" s="47"/>
      <c r="P47" s="47"/>
    </row>
    <row r="48" spans="1:16" x14ac:dyDescent="0.25">
      <c r="A48" s="58" t="s">
        <v>1770</v>
      </c>
      <c r="B48" s="45"/>
      <c r="C48" s="521" t="s">
        <v>1771</v>
      </c>
      <c r="D48" s="537"/>
      <c r="E48" s="537"/>
      <c r="F48" s="537"/>
      <c r="G48" s="538"/>
      <c r="H48" s="60"/>
      <c r="I48" s="39"/>
      <c r="J48" s="40"/>
      <c r="K48" s="8"/>
    </row>
    <row r="49" spans="1:16" ht="13.5" customHeight="1" x14ac:dyDescent="0.25">
      <c r="A49" s="50"/>
      <c r="B49" s="99"/>
      <c r="C49" s="520"/>
      <c r="D49" s="527"/>
      <c r="E49" s="527"/>
      <c r="F49" s="527"/>
      <c r="G49" s="528"/>
      <c r="H49" s="60"/>
      <c r="I49" s="39"/>
      <c r="J49" s="40"/>
      <c r="K49" s="8"/>
    </row>
    <row r="50" spans="1:16" ht="13.8" x14ac:dyDescent="0.25">
      <c r="A50" s="50"/>
      <c r="B50" s="99" t="s">
        <v>1774</v>
      </c>
      <c r="C50" s="520" t="s">
        <v>1775</v>
      </c>
      <c r="D50" s="527"/>
      <c r="E50" s="527"/>
      <c r="F50" s="527"/>
      <c r="G50" s="528"/>
      <c r="H50" s="60" t="s">
        <v>1756</v>
      </c>
      <c r="I50" s="39">
        <v>160</v>
      </c>
      <c r="J50" s="18"/>
      <c r="K50" s="8">
        <f t="shared" ref="K50" si="0">ROUNDUP(IF(H50&lt;&gt;"",I50*J50,""),2)</f>
        <v>0</v>
      </c>
    </row>
    <row r="51" spans="1:16" ht="13.5" customHeight="1" x14ac:dyDescent="0.25">
      <c r="A51" s="59"/>
      <c r="B51" s="99"/>
      <c r="C51" s="520"/>
      <c r="D51" s="527"/>
      <c r="E51" s="527"/>
      <c r="F51" s="527"/>
      <c r="G51" s="528"/>
      <c r="H51" s="60"/>
      <c r="I51" s="39"/>
      <c r="J51" s="40"/>
      <c r="K51" s="8"/>
    </row>
    <row r="52" spans="1:16" ht="13.8" x14ac:dyDescent="0.25">
      <c r="A52" s="58" t="s">
        <v>1776</v>
      </c>
      <c r="B52" s="45"/>
      <c r="C52" s="521" t="s">
        <v>1777</v>
      </c>
      <c r="D52" s="537"/>
      <c r="E52" s="537"/>
      <c r="F52" s="537"/>
      <c r="G52" s="538"/>
      <c r="H52" s="60" t="s">
        <v>1778</v>
      </c>
      <c r="I52" s="39">
        <v>505</v>
      </c>
      <c r="J52" s="18"/>
      <c r="K52" s="8">
        <f t="shared" ref="K52" si="1">ROUNDUP(IF(H52&lt;&gt;"",I52*J52,""),2)</f>
        <v>0</v>
      </c>
    </row>
    <row r="53" spans="1:16" ht="13.5" customHeight="1" x14ac:dyDescent="0.25">
      <c r="A53" s="59"/>
      <c r="B53" s="45"/>
      <c r="C53" s="521"/>
      <c r="D53" s="537"/>
      <c r="E53" s="537"/>
      <c r="F53" s="537"/>
      <c r="G53" s="538"/>
      <c r="H53" s="60"/>
      <c r="I53" s="39"/>
      <c r="J53" s="40"/>
      <c r="K53" s="8"/>
      <c r="L53" s="47"/>
      <c r="P53" s="47"/>
    </row>
    <row r="54" spans="1:16" ht="39.6" customHeight="1" x14ac:dyDescent="0.25">
      <c r="A54" s="58" t="s">
        <v>1779</v>
      </c>
      <c r="B54" s="45"/>
      <c r="C54" s="521" t="s">
        <v>1780</v>
      </c>
      <c r="D54" s="537"/>
      <c r="E54" s="537"/>
      <c r="F54" s="537"/>
      <c r="G54" s="538"/>
      <c r="H54" s="60" t="s">
        <v>1781</v>
      </c>
      <c r="I54" s="39">
        <v>4800</v>
      </c>
      <c r="J54" s="18"/>
      <c r="K54" s="8">
        <f t="shared" ref="K54" si="2">ROUNDUP(IF(H54&lt;&gt;"",I54*J54,""),2)</f>
        <v>0</v>
      </c>
    </row>
    <row r="55" spans="1:16" x14ac:dyDescent="0.25">
      <c r="A55" s="59"/>
      <c r="B55" s="99"/>
      <c r="C55" s="586"/>
      <c r="D55" s="587"/>
      <c r="E55" s="587"/>
      <c r="F55" s="587"/>
      <c r="G55" s="588"/>
      <c r="H55" s="60"/>
      <c r="I55" s="39"/>
      <c r="J55" s="40"/>
      <c r="K55" s="9"/>
    </row>
    <row r="56" spans="1:16" x14ac:dyDescent="0.25">
      <c r="A56" s="58" t="s">
        <v>1782</v>
      </c>
      <c r="B56" s="99"/>
      <c r="C56" s="583" t="s">
        <v>1783</v>
      </c>
      <c r="D56" s="584"/>
      <c r="E56" s="584"/>
      <c r="F56" s="584"/>
      <c r="G56" s="585"/>
      <c r="H56" s="60"/>
      <c r="I56" s="39"/>
      <c r="J56" s="40"/>
      <c r="K56" s="9"/>
    </row>
    <row r="57" spans="1:16" ht="12.75" customHeight="1" x14ac:dyDescent="0.25">
      <c r="A57" s="59"/>
      <c r="B57" s="99"/>
      <c r="C57" s="632"/>
      <c r="D57" s="633"/>
      <c r="E57" s="633"/>
      <c r="F57" s="633"/>
      <c r="G57" s="634"/>
      <c r="H57" s="60"/>
      <c r="I57" s="39"/>
      <c r="J57" s="40"/>
      <c r="K57" s="9"/>
    </row>
    <row r="58" spans="1:16" ht="13.8" x14ac:dyDescent="0.25">
      <c r="A58" s="59"/>
      <c r="B58" s="99" t="s">
        <v>1786</v>
      </c>
      <c r="C58" s="632" t="s">
        <v>1787</v>
      </c>
      <c r="D58" s="633"/>
      <c r="E58" s="633"/>
      <c r="F58" s="633"/>
      <c r="G58" s="634"/>
      <c r="H58" s="60" t="s">
        <v>1756</v>
      </c>
      <c r="I58" s="39">
        <v>1250</v>
      </c>
      <c r="J58" s="18"/>
      <c r="K58" s="9">
        <f>ROUNDUP(IF(H58&lt;&gt;"",I58*J58,""),2)</f>
        <v>0</v>
      </c>
    </row>
    <row r="59" spans="1:16" x14ac:dyDescent="0.25">
      <c r="A59" s="59"/>
      <c r="B59" s="99"/>
      <c r="C59" s="632"/>
      <c r="D59" s="633"/>
      <c r="E59" s="633"/>
      <c r="F59" s="633"/>
      <c r="G59" s="634"/>
      <c r="H59" s="60"/>
      <c r="I59" s="39"/>
      <c r="J59" s="40"/>
      <c r="K59" s="9"/>
    </row>
    <row r="60" spans="1:16" ht="12.75" customHeight="1" x14ac:dyDescent="0.25">
      <c r="A60" s="59"/>
      <c r="B60" s="99" t="s">
        <v>1784</v>
      </c>
      <c r="C60" s="632" t="s">
        <v>1785</v>
      </c>
      <c r="D60" s="633"/>
      <c r="E60" s="633"/>
      <c r="F60" s="633"/>
      <c r="G60" s="634"/>
      <c r="H60" s="60" t="s">
        <v>1756</v>
      </c>
      <c r="I60" s="39">
        <v>25</v>
      </c>
      <c r="J60" s="18"/>
      <c r="K60" s="9">
        <f>ROUNDUP(IF(H60&lt;&gt;"",I60*J60,""),2)</f>
        <v>0</v>
      </c>
    </row>
    <row r="61" spans="1:16" x14ac:dyDescent="0.25">
      <c r="A61" s="59"/>
      <c r="B61" s="59"/>
      <c r="C61" s="586"/>
      <c r="D61" s="587"/>
      <c r="E61" s="587"/>
      <c r="F61" s="587"/>
      <c r="G61" s="588"/>
      <c r="H61" s="60"/>
      <c r="I61" s="64"/>
      <c r="J61" s="63"/>
      <c r="K61" s="9"/>
    </row>
    <row r="62" spans="1:16" ht="13.2" customHeight="1" x14ac:dyDescent="0.25">
      <c r="A62" s="58" t="s">
        <v>1927</v>
      </c>
      <c r="B62" s="266"/>
      <c r="C62" s="583" t="s">
        <v>1928</v>
      </c>
      <c r="D62" s="584"/>
      <c r="E62" s="584"/>
      <c r="F62" s="584"/>
      <c r="G62" s="585"/>
      <c r="H62" s="60"/>
      <c r="I62" s="62"/>
      <c r="J62" s="63"/>
      <c r="K62" s="9"/>
    </row>
    <row r="63" spans="1:16" ht="13.2" customHeight="1" x14ac:dyDescent="0.25">
      <c r="A63" s="59"/>
      <c r="B63" s="59"/>
      <c r="C63" s="666"/>
      <c r="D63" s="667"/>
      <c r="E63" s="667"/>
      <c r="F63" s="667"/>
      <c r="G63" s="668"/>
      <c r="H63" s="60"/>
      <c r="I63" s="62"/>
      <c r="J63" s="63"/>
      <c r="K63" s="9"/>
    </row>
    <row r="64" spans="1:16" ht="13.2" customHeight="1" x14ac:dyDescent="0.25">
      <c r="A64" s="59"/>
      <c r="B64" s="59" t="s">
        <v>1929</v>
      </c>
      <c r="C64" s="632" t="s">
        <v>1930</v>
      </c>
      <c r="D64" s="633"/>
      <c r="E64" s="633"/>
      <c r="F64" s="633"/>
      <c r="G64" s="634"/>
      <c r="H64" s="60"/>
      <c r="I64" s="62"/>
      <c r="J64" s="63"/>
      <c r="K64" s="9"/>
    </row>
    <row r="65" spans="1:13" ht="13.2" customHeight="1" x14ac:dyDescent="0.25">
      <c r="A65" s="59"/>
      <c r="B65" s="59"/>
      <c r="C65" s="632"/>
      <c r="D65" s="633"/>
      <c r="E65" s="633"/>
      <c r="F65" s="633"/>
      <c r="G65" s="634"/>
      <c r="H65" s="60"/>
      <c r="I65" s="62"/>
      <c r="J65" s="63"/>
      <c r="K65" s="9"/>
    </row>
    <row r="66" spans="1:13" ht="13.2" customHeight="1" x14ac:dyDescent="0.25">
      <c r="A66" s="59"/>
      <c r="B66" s="99" t="s">
        <v>78</v>
      </c>
      <c r="C66" s="632" t="s">
        <v>1931</v>
      </c>
      <c r="D66" s="633"/>
      <c r="E66" s="633"/>
      <c r="F66" s="633"/>
      <c r="G66" s="634"/>
      <c r="H66" s="37" t="s">
        <v>1918</v>
      </c>
      <c r="I66" s="39">
        <v>40</v>
      </c>
      <c r="J66" s="18"/>
      <c r="K66" s="9">
        <f>ROUNDUP(IF(H66&lt;&gt;"",I66*J66,""),2)</f>
        <v>0</v>
      </c>
    </row>
    <row r="67" spans="1:13" ht="13.2" customHeight="1" x14ac:dyDescent="0.25">
      <c r="A67" s="59"/>
      <c r="B67" s="59"/>
      <c r="C67" s="632"/>
      <c r="D67" s="633"/>
      <c r="E67" s="633"/>
      <c r="F67" s="633"/>
      <c r="G67" s="634"/>
      <c r="H67" s="60"/>
      <c r="I67" s="62"/>
      <c r="J67" s="63"/>
      <c r="K67" s="9"/>
      <c r="L67" s="283"/>
    </row>
    <row r="68" spans="1:13" ht="13.2" customHeight="1" x14ac:dyDescent="0.25">
      <c r="A68" s="59"/>
      <c r="B68" s="99" t="s">
        <v>81</v>
      </c>
      <c r="C68" s="632" t="s">
        <v>1932</v>
      </c>
      <c r="D68" s="633"/>
      <c r="E68" s="633"/>
      <c r="F68" s="633"/>
      <c r="G68" s="634"/>
      <c r="H68" s="37" t="s">
        <v>1918</v>
      </c>
      <c r="I68" s="39">
        <v>25</v>
      </c>
      <c r="J68" s="18"/>
      <c r="K68" s="9">
        <f>ROUNDUP(IF(H68&lt;&gt;"",I68*J68,""),2)</f>
        <v>0</v>
      </c>
      <c r="M68" s="180"/>
    </row>
    <row r="69" spans="1:13" ht="13.2" customHeight="1" x14ac:dyDescent="0.25">
      <c r="A69" s="59"/>
      <c r="B69" s="59"/>
      <c r="C69" s="586"/>
      <c r="D69" s="587"/>
      <c r="E69" s="587"/>
      <c r="F69" s="587"/>
      <c r="G69" s="588"/>
      <c r="H69" s="60"/>
      <c r="I69" s="64"/>
      <c r="J69" s="63"/>
      <c r="K69" s="9"/>
    </row>
    <row r="70" spans="1:13" ht="13.2" customHeight="1" x14ac:dyDescent="0.25">
      <c r="A70" s="59"/>
      <c r="B70" s="59"/>
      <c r="C70" s="586"/>
      <c r="D70" s="587"/>
      <c r="E70" s="587"/>
      <c r="F70" s="587"/>
      <c r="G70" s="588"/>
      <c r="H70" s="60"/>
      <c r="I70" s="64"/>
      <c r="J70" s="63"/>
      <c r="K70" s="9"/>
    </row>
    <row r="71" spans="1:13" s="35" customFormat="1" x14ac:dyDescent="0.25">
      <c r="A71" s="522" t="s">
        <v>1788</v>
      </c>
      <c r="B71" s="522"/>
      <c r="C71" s="522" t="s">
        <v>117</v>
      </c>
      <c r="D71" s="522"/>
      <c r="E71" s="522"/>
      <c r="F71" s="522"/>
      <c r="G71" s="522"/>
      <c r="H71" s="116"/>
      <c r="I71" s="116"/>
      <c r="J71" s="116"/>
      <c r="K71" s="42">
        <f>SUM(K36:K70)</f>
        <v>0</v>
      </c>
    </row>
    <row r="72" spans="1:13" x14ac:dyDescent="0.25">
      <c r="A72" s="589" t="s">
        <v>1789</v>
      </c>
      <c r="B72" s="590"/>
      <c r="C72" s="590"/>
      <c r="D72" s="590"/>
      <c r="E72" s="590"/>
      <c r="F72" s="590"/>
      <c r="G72" s="590"/>
      <c r="H72" s="590"/>
      <c r="I72" s="590"/>
      <c r="J72" s="590"/>
      <c r="K72" s="591"/>
    </row>
    <row r="73" spans="1:13" x14ac:dyDescent="0.25">
      <c r="A73" s="592"/>
      <c r="B73" s="593"/>
      <c r="C73" s="593"/>
      <c r="D73" s="593"/>
      <c r="E73" s="593"/>
      <c r="F73" s="593"/>
      <c r="G73" s="593"/>
      <c r="H73" s="593"/>
      <c r="I73" s="593"/>
      <c r="J73" s="593"/>
      <c r="K73" s="594"/>
    </row>
    <row r="74" spans="1:13" x14ac:dyDescent="0.25">
      <c r="A74" s="56"/>
      <c r="B74" s="56"/>
      <c r="C74" s="645"/>
      <c r="D74" s="646"/>
      <c r="E74" s="646"/>
      <c r="F74" s="646"/>
      <c r="G74" s="647"/>
      <c r="H74" s="57"/>
      <c r="I74" s="72"/>
      <c r="J74" s="73"/>
      <c r="K74" s="11"/>
    </row>
    <row r="75" spans="1:13" x14ac:dyDescent="0.25">
      <c r="A75" s="44" t="s">
        <v>1790</v>
      </c>
      <c r="B75" s="99"/>
      <c r="C75" s="626" t="s">
        <v>1791</v>
      </c>
      <c r="D75" s="627"/>
      <c r="E75" s="627"/>
      <c r="F75" s="627"/>
      <c r="G75" s="628"/>
      <c r="H75" s="60"/>
      <c r="I75" s="62"/>
      <c r="J75" s="63"/>
      <c r="K75" s="74"/>
    </row>
    <row r="76" spans="1:13" ht="12.75" customHeight="1" x14ac:dyDescent="0.25">
      <c r="A76" s="59"/>
      <c r="B76" s="99"/>
      <c r="C76" s="635"/>
      <c r="D76" s="636"/>
      <c r="E76" s="636"/>
      <c r="F76" s="636"/>
      <c r="G76" s="637"/>
      <c r="H76" s="60"/>
      <c r="I76" s="62"/>
      <c r="J76" s="63"/>
      <c r="K76" s="74"/>
    </row>
    <row r="77" spans="1:13" x14ac:dyDescent="0.25">
      <c r="A77" s="46"/>
      <c r="B77" s="45" t="s">
        <v>78</v>
      </c>
      <c r="C77" s="520" t="s">
        <v>1792</v>
      </c>
      <c r="D77" s="527"/>
      <c r="E77" s="527"/>
      <c r="F77" s="527"/>
      <c r="G77" s="528"/>
      <c r="H77" s="37"/>
      <c r="I77" s="61"/>
      <c r="J77" s="40"/>
      <c r="K77" s="8"/>
    </row>
    <row r="78" spans="1:13" x14ac:dyDescent="0.25">
      <c r="A78" s="46"/>
      <c r="B78" s="45"/>
      <c r="C78" s="632"/>
      <c r="D78" s="633"/>
      <c r="E78" s="633"/>
      <c r="F78" s="633"/>
      <c r="G78" s="634"/>
      <c r="H78" s="37"/>
      <c r="I78" s="61"/>
      <c r="J78" s="40"/>
      <c r="K78" s="8"/>
    </row>
    <row r="79" spans="1:13" ht="13.8" x14ac:dyDescent="0.25">
      <c r="A79" s="59"/>
      <c r="B79" s="45" t="s">
        <v>413</v>
      </c>
      <c r="C79" s="632" t="s">
        <v>1934</v>
      </c>
      <c r="D79" s="633"/>
      <c r="E79" s="633"/>
      <c r="F79" s="633"/>
      <c r="G79" s="634"/>
      <c r="H79" s="60" t="s">
        <v>1794</v>
      </c>
      <c r="I79" s="39">
        <v>210</v>
      </c>
      <c r="J79" s="18"/>
      <c r="K79" s="9">
        <f t="shared" ref="K79" si="3">ROUNDUP(IF(H79&lt;&gt;"",I79*J79,""),2)</f>
        <v>0</v>
      </c>
    </row>
    <row r="80" spans="1:13" ht="12.75" customHeight="1" x14ac:dyDescent="0.25">
      <c r="A80" s="59"/>
      <c r="B80" s="102"/>
      <c r="C80" s="586"/>
      <c r="D80" s="587"/>
      <c r="E80" s="587"/>
      <c r="F80" s="587"/>
      <c r="G80" s="588"/>
      <c r="H80" s="77"/>
      <c r="I80" s="39"/>
      <c r="J80" s="40"/>
      <c r="K80" s="9"/>
    </row>
    <row r="81" spans="1:11" x14ac:dyDescent="0.25">
      <c r="A81" s="59"/>
      <c r="B81" s="99" t="s">
        <v>81</v>
      </c>
      <c r="C81" s="520" t="s">
        <v>1795</v>
      </c>
      <c r="D81" s="527"/>
      <c r="E81" s="527"/>
      <c r="F81" s="527"/>
      <c r="G81" s="528"/>
      <c r="H81" s="60"/>
      <c r="I81" s="39"/>
      <c r="J81" s="40"/>
      <c r="K81" s="9"/>
    </row>
    <row r="82" spans="1:11" x14ac:dyDescent="0.25">
      <c r="A82" s="59"/>
      <c r="B82" s="99"/>
      <c r="C82" s="586"/>
      <c r="D82" s="587"/>
      <c r="E82" s="587"/>
      <c r="F82" s="587"/>
      <c r="G82" s="588"/>
      <c r="H82" s="60"/>
      <c r="I82" s="39"/>
      <c r="J82" s="40"/>
      <c r="K82" s="9"/>
    </row>
    <row r="83" spans="1:11" x14ac:dyDescent="0.25">
      <c r="A83" s="59"/>
      <c r="B83" s="99" t="s">
        <v>413</v>
      </c>
      <c r="C83" s="632" t="s">
        <v>1935</v>
      </c>
      <c r="D83" s="633"/>
      <c r="E83" s="633"/>
      <c r="F83" s="633"/>
      <c r="G83" s="634"/>
      <c r="H83" s="60" t="s">
        <v>1797</v>
      </c>
      <c r="I83" s="39">
        <v>600</v>
      </c>
      <c r="J83" s="18"/>
      <c r="K83" s="9">
        <f t="shared" ref="K83" si="4">ROUNDUP(IF(H83&lt;&gt;"",I83*J83,""),2)</f>
        <v>0</v>
      </c>
    </row>
    <row r="84" spans="1:11" x14ac:dyDescent="0.25">
      <c r="A84" s="59"/>
      <c r="B84" s="99"/>
      <c r="C84" s="586"/>
      <c r="D84" s="587"/>
      <c r="E84" s="587"/>
      <c r="F84" s="587"/>
      <c r="G84" s="588"/>
      <c r="H84" s="60"/>
      <c r="I84" s="39"/>
      <c r="J84" s="40"/>
      <c r="K84" s="9"/>
    </row>
    <row r="85" spans="1:11" x14ac:dyDescent="0.25">
      <c r="A85" s="44" t="s">
        <v>1800</v>
      </c>
      <c r="B85" s="99"/>
      <c r="C85" s="626" t="s">
        <v>1801</v>
      </c>
      <c r="D85" s="627"/>
      <c r="E85" s="627"/>
      <c r="F85" s="627"/>
      <c r="G85" s="628"/>
      <c r="H85" s="60"/>
      <c r="I85" s="39"/>
      <c r="J85" s="40"/>
      <c r="K85" s="9"/>
    </row>
    <row r="86" spans="1:11" ht="12.75" customHeight="1" x14ac:dyDescent="0.25">
      <c r="A86" s="59"/>
      <c r="B86" s="99"/>
      <c r="C86" s="586"/>
      <c r="D86" s="587"/>
      <c r="E86" s="587"/>
      <c r="F86" s="587"/>
      <c r="G86" s="588"/>
      <c r="H86" s="60"/>
      <c r="I86" s="39"/>
      <c r="J86" s="40"/>
      <c r="K86" s="9"/>
    </row>
    <row r="87" spans="1:11" x14ac:dyDescent="0.25">
      <c r="A87" s="59"/>
      <c r="B87" s="99" t="s">
        <v>81</v>
      </c>
      <c r="C87" s="520" t="s">
        <v>1795</v>
      </c>
      <c r="D87" s="527"/>
      <c r="E87" s="527"/>
      <c r="F87" s="527"/>
      <c r="G87" s="528"/>
      <c r="H87" s="60"/>
      <c r="I87" s="39"/>
      <c r="J87" s="40"/>
      <c r="K87" s="9"/>
    </row>
    <row r="88" spans="1:11" x14ac:dyDescent="0.25">
      <c r="A88" s="59"/>
      <c r="B88" s="99"/>
      <c r="C88" s="586"/>
      <c r="D88" s="587"/>
      <c r="E88" s="587"/>
      <c r="F88" s="587"/>
      <c r="G88" s="588"/>
      <c r="H88" s="60"/>
      <c r="I88" s="39"/>
      <c r="J88" s="40"/>
      <c r="K88" s="9"/>
    </row>
    <row r="89" spans="1:11" x14ac:dyDescent="0.25">
      <c r="A89" s="59"/>
      <c r="B89" s="99" t="s">
        <v>413</v>
      </c>
      <c r="C89" s="632" t="s">
        <v>1936</v>
      </c>
      <c r="D89" s="633"/>
      <c r="E89" s="633"/>
      <c r="F89" s="633"/>
      <c r="G89" s="634"/>
      <c r="H89" s="60" t="s">
        <v>1797</v>
      </c>
      <c r="I89" s="39">
        <v>175</v>
      </c>
      <c r="J89" s="18"/>
      <c r="K89" s="9">
        <f t="shared" ref="K89" si="5">ROUNDUP(IF(H89&lt;&gt;"",I89*J89,""),2)</f>
        <v>0</v>
      </c>
    </row>
    <row r="90" spans="1:11" ht="13.2" customHeight="1" x14ac:dyDescent="0.25">
      <c r="A90" s="59"/>
      <c r="B90" s="59"/>
      <c r="C90" s="586"/>
      <c r="D90" s="587"/>
      <c r="E90" s="587"/>
      <c r="F90" s="587"/>
      <c r="G90" s="588"/>
      <c r="H90" s="60"/>
      <c r="I90" s="64"/>
      <c r="J90" s="63"/>
      <c r="K90" s="74"/>
    </row>
    <row r="91" spans="1:11" x14ac:dyDescent="0.25">
      <c r="A91" s="65"/>
      <c r="B91" s="65"/>
      <c r="C91" s="672"/>
      <c r="D91" s="673"/>
      <c r="E91" s="673"/>
      <c r="F91" s="673"/>
      <c r="G91" s="674"/>
      <c r="H91" s="66"/>
      <c r="I91" s="67"/>
      <c r="J91" s="68"/>
      <c r="K91" s="79"/>
    </row>
    <row r="92" spans="1:11" s="35" customFormat="1" x14ac:dyDescent="0.25">
      <c r="A92" s="522" t="s">
        <v>1809</v>
      </c>
      <c r="B92" s="522"/>
      <c r="C92" s="522" t="s">
        <v>117</v>
      </c>
      <c r="D92" s="522"/>
      <c r="E92" s="522"/>
      <c r="F92" s="522"/>
      <c r="G92" s="522"/>
      <c r="H92" s="116"/>
      <c r="I92" s="116"/>
      <c r="J92" s="116"/>
      <c r="K92" s="42">
        <f>SUM(K75:K91)</f>
        <v>0</v>
      </c>
    </row>
    <row r="93" spans="1:11" x14ac:dyDescent="0.25">
      <c r="A93" s="589" t="s">
        <v>1810</v>
      </c>
      <c r="B93" s="590"/>
      <c r="C93" s="590"/>
      <c r="D93" s="590"/>
      <c r="E93" s="590"/>
      <c r="F93" s="590"/>
      <c r="G93" s="590"/>
      <c r="H93" s="590"/>
      <c r="I93" s="590"/>
      <c r="J93" s="590"/>
      <c r="K93" s="591"/>
    </row>
    <row r="94" spans="1:11" x14ac:dyDescent="0.25">
      <c r="A94" s="592"/>
      <c r="B94" s="593"/>
      <c r="C94" s="593"/>
      <c r="D94" s="593"/>
      <c r="E94" s="593"/>
      <c r="F94" s="593"/>
      <c r="G94" s="593"/>
      <c r="H94" s="593"/>
      <c r="I94" s="593"/>
      <c r="J94" s="593"/>
      <c r="K94" s="594"/>
    </row>
    <row r="95" spans="1:11" x14ac:dyDescent="0.25">
      <c r="A95" s="56"/>
      <c r="B95" s="56"/>
      <c r="C95" s="645"/>
      <c r="D95" s="646"/>
      <c r="E95" s="646"/>
      <c r="F95" s="646"/>
      <c r="G95" s="647"/>
      <c r="H95" s="57"/>
      <c r="I95" s="72"/>
      <c r="J95" s="73"/>
      <c r="K95" s="11"/>
    </row>
    <row r="96" spans="1:11" x14ac:dyDescent="0.25">
      <c r="A96" s="58" t="s">
        <v>1811</v>
      </c>
      <c r="B96" s="99"/>
      <c r="C96" s="583" t="s">
        <v>1937</v>
      </c>
      <c r="D96" s="584"/>
      <c r="E96" s="584"/>
      <c r="F96" s="584"/>
      <c r="G96" s="585"/>
      <c r="H96" s="60"/>
      <c r="I96" s="62"/>
      <c r="J96" s="40"/>
      <c r="K96" s="8"/>
    </row>
    <row r="97" spans="1:11" x14ac:dyDescent="0.25">
      <c r="A97" s="59"/>
      <c r="B97" s="99"/>
      <c r="C97" s="586"/>
      <c r="D97" s="587"/>
      <c r="E97" s="587"/>
      <c r="F97" s="587"/>
      <c r="G97" s="588"/>
      <c r="H97" s="60"/>
      <c r="I97" s="62"/>
      <c r="J97" s="40"/>
      <c r="K97" s="8"/>
    </row>
    <row r="98" spans="1:11" x14ac:dyDescent="0.25">
      <c r="A98" s="59"/>
      <c r="B98" s="99" t="s">
        <v>78</v>
      </c>
      <c r="C98" s="632" t="s">
        <v>1975</v>
      </c>
      <c r="D98" s="633"/>
      <c r="E98" s="633"/>
      <c r="F98" s="633"/>
      <c r="G98" s="634"/>
      <c r="H98" s="60"/>
      <c r="I98" s="62"/>
      <c r="J98" s="63"/>
      <c r="K98" s="74"/>
    </row>
    <row r="99" spans="1:11" x14ac:dyDescent="0.25">
      <c r="A99" s="59"/>
      <c r="B99" s="45"/>
      <c r="C99" s="632"/>
      <c r="D99" s="633"/>
      <c r="E99" s="633"/>
      <c r="F99" s="633"/>
      <c r="G99" s="634"/>
      <c r="H99" s="60"/>
      <c r="I99" s="62"/>
      <c r="J99" s="75"/>
      <c r="K99" s="76"/>
    </row>
    <row r="100" spans="1:11" x14ac:dyDescent="0.25">
      <c r="A100" s="59"/>
      <c r="B100" s="87" t="s">
        <v>413</v>
      </c>
      <c r="C100" s="632" t="s">
        <v>839</v>
      </c>
      <c r="D100" s="633"/>
      <c r="E100" s="633"/>
      <c r="F100" s="633"/>
      <c r="G100" s="634"/>
      <c r="H100" s="60" t="s">
        <v>1814</v>
      </c>
      <c r="I100" s="39">
        <v>0.3</v>
      </c>
      <c r="J100" s="18"/>
      <c r="K100" s="8">
        <f t="shared" ref="K100" si="6">ROUNDUP(IF(H100&lt;&gt;"",I100*J100,""),2)</f>
        <v>0</v>
      </c>
    </row>
    <row r="101" spans="1:11" ht="12.75" customHeight="1" x14ac:dyDescent="0.25">
      <c r="A101" s="59"/>
      <c r="B101" s="87"/>
      <c r="C101" s="632"/>
      <c r="D101" s="633"/>
      <c r="E101" s="633"/>
      <c r="F101" s="633"/>
      <c r="G101" s="634"/>
      <c r="H101" s="60"/>
      <c r="I101" s="39"/>
      <c r="J101" s="40"/>
      <c r="K101" s="8"/>
    </row>
    <row r="102" spans="1:11" x14ac:dyDescent="0.25">
      <c r="A102" s="59"/>
      <c r="B102" s="87" t="s">
        <v>415</v>
      </c>
      <c r="C102" s="520" t="s">
        <v>1815</v>
      </c>
      <c r="D102" s="527"/>
      <c r="E102" s="527"/>
      <c r="F102" s="527"/>
      <c r="G102" s="528"/>
      <c r="H102" s="60" t="s">
        <v>1814</v>
      </c>
      <c r="I102" s="39">
        <v>25</v>
      </c>
      <c r="J102" s="18"/>
      <c r="K102" s="8">
        <f t="shared" ref="K102" si="7">ROUNDUP(IF(H102&lt;&gt;"",I102*J102,""),2)</f>
        <v>0</v>
      </c>
    </row>
    <row r="103" spans="1:11" x14ac:dyDescent="0.25">
      <c r="A103" s="59"/>
      <c r="B103" s="99"/>
      <c r="C103" s="586"/>
      <c r="D103" s="587"/>
      <c r="E103" s="587"/>
      <c r="F103" s="587"/>
      <c r="G103" s="588"/>
      <c r="H103" s="60"/>
      <c r="I103" s="39"/>
      <c r="J103" s="40"/>
      <c r="K103" s="74"/>
    </row>
    <row r="104" spans="1:11" x14ac:dyDescent="0.25">
      <c r="A104" s="59"/>
      <c r="B104" s="99" t="s">
        <v>83</v>
      </c>
      <c r="C104" s="632" t="s">
        <v>843</v>
      </c>
      <c r="D104" s="633"/>
      <c r="E104" s="633"/>
      <c r="F104" s="633"/>
      <c r="G104" s="634"/>
      <c r="H104" s="60"/>
      <c r="I104" s="64"/>
      <c r="J104" s="63"/>
      <c r="K104" s="8"/>
    </row>
    <row r="105" spans="1:11" x14ac:dyDescent="0.25">
      <c r="A105" s="59"/>
      <c r="B105" s="99"/>
      <c r="C105" s="656"/>
      <c r="D105" s="657"/>
      <c r="E105" s="657"/>
      <c r="F105" s="657"/>
      <c r="G105" s="658"/>
      <c r="H105" s="60"/>
      <c r="I105" s="64"/>
      <c r="J105" s="63"/>
      <c r="K105" s="8"/>
    </row>
    <row r="106" spans="1:11" x14ac:dyDescent="0.25">
      <c r="A106" s="59"/>
      <c r="B106" s="99" t="s">
        <v>413</v>
      </c>
      <c r="C106" s="632" t="s">
        <v>1939</v>
      </c>
      <c r="D106" s="633"/>
      <c r="E106" s="633"/>
      <c r="F106" s="633"/>
      <c r="G106" s="634"/>
      <c r="H106" s="60" t="s">
        <v>1940</v>
      </c>
      <c r="I106" s="39">
        <v>115</v>
      </c>
      <c r="J106" s="18"/>
      <c r="K106" s="8">
        <f>I106*J106</f>
        <v>0</v>
      </c>
    </row>
    <row r="107" spans="1:11" x14ac:dyDescent="0.25">
      <c r="A107" s="59"/>
      <c r="B107" s="99"/>
      <c r="C107" s="586"/>
      <c r="D107" s="587"/>
      <c r="E107" s="587"/>
      <c r="F107" s="587"/>
      <c r="G107" s="588"/>
      <c r="H107" s="60"/>
      <c r="I107" s="64"/>
      <c r="J107" s="63"/>
      <c r="K107" s="8"/>
    </row>
    <row r="108" spans="1:11" x14ac:dyDescent="0.25">
      <c r="A108" s="59"/>
      <c r="B108" s="99" t="s">
        <v>415</v>
      </c>
      <c r="C108" s="632" t="s">
        <v>1941</v>
      </c>
      <c r="D108" s="633"/>
      <c r="E108" s="633"/>
      <c r="F108" s="633"/>
      <c r="G108" s="634"/>
      <c r="H108" s="60" t="s">
        <v>1940</v>
      </c>
      <c r="I108" s="39">
        <v>640</v>
      </c>
      <c r="J108" s="18"/>
      <c r="K108" s="8">
        <f>I108*J108</f>
        <v>0</v>
      </c>
    </row>
    <row r="109" spans="1:11" x14ac:dyDescent="0.25">
      <c r="A109" s="59"/>
      <c r="B109" s="99"/>
      <c r="C109" s="586"/>
      <c r="D109" s="587"/>
      <c r="E109" s="587"/>
      <c r="F109" s="587"/>
      <c r="G109" s="588"/>
      <c r="H109" s="60"/>
      <c r="I109" s="64"/>
      <c r="J109" s="63"/>
      <c r="K109" s="74"/>
    </row>
    <row r="110" spans="1:11" x14ac:dyDescent="0.25">
      <c r="A110" s="59"/>
      <c r="B110" s="99" t="s">
        <v>415</v>
      </c>
      <c r="C110" s="632" t="s">
        <v>1942</v>
      </c>
      <c r="D110" s="633"/>
      <c r="E110" s="633"/>
      <c r="F110" s="633"/>
      <c r="G110" s="634"/>
      <c r="H110" s="60" t="s">
        <v>1940</v>
      </c>
      <c r="I110" s="39">
        <v>325</v>
      </c>
      <c r="J110" s="18"/>
      <c r="K110" s="8">
        <f>I110*J110</f>
        <v>0</v>
      </c>
    </row>
    <row r="111" spans="1:11" ht="12.75" customHeight="1" x14ac:dyDescent="0.25">
      <c r="A111" s="59"/>
      <c r="B111" s="99"/>
      <c r="C111" s="586"/>
      <c r="D111" s="587"/>
      <c r="E111" s="587"/>
      <c r="F111" s="587"/>
      <c r="G111" s="588"/>
      <c r="H111" s="60"/>
      <c r="I111" s="64"/>
      <c r="J111" s="63"/>
      <c r="K111" s="74"/>
    </row>
    <row r="112" spans="1:11" ht="26.4" customHeight="1" x14ac:dyDescent="0.25">
      <c r="A112" s="58" t="s">
        <v>1816</v>
      </c>
      <c r="B112" s="99"/>
      <c r="C112" s="521" t="s">
        <v>1976</v>
      </c>
      <c r="D112" s="537"/>
      <c r="E112" s="537"/>
      <c r="F112" s="537"/>
      <c r="G112" s="538"/>
      <c r="H112" s="60" t="s">
        <v>1814</v>
      </c>
      <c r="I112" s="39">
        <v>0.3</v>
      </c>
      <c r="J112" s="18"/>
      <c r="K112" s="8">
        <f>I112*J112</f>
        <v>0</v>
      </c>
    </row>
    <row r="113" spans="1:11" x14ac:dyDescent="0.25">
      <c r="A113" s="59"/>
      <c r="B113" s="59"/>
      <c r="C113" s="586"/>
      <c r="D113" s="587"/>
      <c r="E113" s="587"/>
      <c r="F113" s="587"/>
      <c r="G113" s="588"/>
      <c r="H113" s="60"/>
      <c r="I113" s="64"/>
      <c r="J113" s="63"/>
      <c r="K113" s="74"/>
    </row>
    <row r="114" spans="1:11" x14ac:dyDescent="0.25">
      <c r="A114" s="65"/>
      <c r="B114" s="65"/>
      <c r="C114" s="672"/>
      <c r="D114" s="673"/>
      <c r="E114" s="673"/>
      <c r="F114" s="673"/>
      <c r="G114" s="674"/>
      <c r="H114" s="66"/>
      <c r="I114" s="67"/>
      <c r="J114" s="68"/>
      <c r="K114" s="79"/>
    </row>
    <row r="115" spans="1:11" s="35" customFormat="1" x14ac:dyDescent="0.25">
      <c r="A115" s="522" t="s">
        <v>1818</v>
      </c>
      <c r="B115" s="522"/>
      <c r="C115" s="522" t="s">
        <v>117</v>
      </c>
      <c r="D115" s="522"/>
      <c r="E115" s="522"/>
      <c r="F115" s="522"/>
      <c r="G115" s="522"/>
      <c r="H115" s="116"/>
      <c r="I115" s="116"/>
      <c r="J115" s="116"/>
      <c r="K115" s="42">
        <f>SUM(K96:K114)</f>
        <v>0</v>
      </c>
    </row>
    <row r="116" spans="1:11" x14ac:dyDescent="0.25">
      <c r="A116" s="589" t="s">
        <v>1819</v>
      </c>
      <c r="B116" s="590"/>
      <c r="C116" s="590"/>
      <c r="D116" s="590"/>
      <c r="E116" s="590"/>
      <c r="F116" s="590"/>
      <c r="G116" s="590"/>
      <c r="H116" s="590"/>
      <c r="I116" s="590"/>
      <c r="J116" s="590"/>
      <c r="K116" s="591"/>
    </row>
    <row r="117" spans="1:11" x14ac:dyDescent="0.25">
      <c r="A117" s="592"/>
      <c r="B117" s="593"/>
      <c r="C117" s="593"/>
      <c r="D117" s="593"/>
      <c r="E117" s="593"/>
      <c r="F117" s="593"/>
      <c r="G117" s="593"/>
      <c r="H117" s="593"/>
      <c r="I117" s="593"/>
      <c r="J117" s="593"/>
      <c r="K117" s="594"/>
    </row>
    <row r="118" spans="1:11" ht="12.75" customHeight="1" x14ac:dyDescent="0.25">
      <c r="A118" s="56"/>
      <c r="B118" s="56"/>
      <c r="C118" s="645"/>
      <c r="D118" s="646"/>
      <c r="E118" s="646"/>
      <c r="F118" s="646"/>
      <c r="G118" s="647"/>
      <c r="H118" s="57"/>
      <c r="I118" s="72"/>
      <c r="J118" s="73"/>
      <c r="K118" s="11"/>
    </row>
    <row r="119" spans="1:11" x14ac:dyDescent="0.25">
      <c r="A119" s="44" t="s">
        <v>1820</v>
      </c>
      <c r="B119" s="45"/>
      <c r="C119" s="521" t="s">
        <v>1821</v>
      </c>
      <c r="D119" s="537"/>
      <c r="E119" s="537"/>
      <c r="F119" s="537"/>
      <c r="G119" s="538"/>
      <c r="H119" s="37"/>
      <c r="I119" s="39"/>
      <c r="J119" s="40"/>
      <c r="K119" s="8"/>
    </row>
    <row r="120" spans="1:11" x14ac:dyDescent="0.25">
      <c r="A120" s="46"/>
      <c r="B120" s="45"/>
      <c r="C120" s="632"/>
      <c r="D120" s="633"/>
      <c r="E120" s="633"/>
      <c r="F120" s="633"/>
      <c r="G120" s="634"/>
      <c r="H120" s="37"/>
      <c r="I120" s="39"/>
      <c r="J120" s="40"/>
      <c r="K120" s="8"/>
    </row>
    <row r="121" spans="1:11" x14ac:dyDescent="0.25">
      <c r="A121" s="59"/>
      <c r="B121" s="45" t="s">
        <v>1822</v>
      </c>
      <c r="C121" s="632" t="s">
        <v>1823</v>
      </c>
      <c r="D121" s="633"/>
      <c r="E121" s="633"/>
      <c r="F121" s="633"/>
      <c r="G121" s="634"/>
      <c r="H121" s="60"/>
      <c r="I121" s="64"/>
      <c r="J121" s="63"/>
      <c r="K121" s="74"/>
    </row>
    <row r="122" spans="1:11" x14ac:dyDescent="0.25">
      <c r="A122" s="59"/>
      <c r="B122" s="45"/>
      <c r="C122" s="632"/>
      <c r="D122" s="633"/>
      <c r="E122" s="633"/>
      <c r="F122" s="633"/>
      <c r="G122" s="634"/>
      <c r="H122" s="77"/>
      <c r="I122" s="81"/>
      <c r="J122" s="75"/>
      <c r="K122" s="76"/>
    </row>
    <row r="123" spans="1:11" ht="13.8" x14ac:dyDescent="0.25">
      <c r="A123" s="59"/>
      <c r="B123" s="45" t="s">
        <v>78</v>
      </c>
      <c r="C123" s="632" t="s">
        <v>1944</v>
      </c>
      <c r="D123" s="633"/>
      <c r="E123" s="633"/>
      <c r="F123" s="633"/>
      <c r="G123" s="634"/>
      <c r="H123" s="60" t="s">
        <v>1756</v>
      </c>
      <c r="I123" s="39">
        <v>225</v>
      </c>
      <c r="J123" s="18"/>
      <c r="K123" s="8">
        <f>ROUNDUP(IF(H123&lt;&gt;"",I123*J123,""),2)</f>
        <v>0</v>
      </c>
    </row>
    <row r="124" spans="1:11" x14ac:dyDescent="0.25">
      <c r="A124" s="59"/>
      <c r="B124" s="45"/>
      <c r="C124" s="632"/>
      <c r="D124" s="633"/>
      <c r="E124" s="633"/>
      <c r="F124" s="633"/>
      <c r="G124" s="634"/>
      <c r="H124" s="60"/>
      <c r="I124" s="39"/>
      <c r="J124" s="40"/>
      <c r="K124" s="8"/>
    </row>
    <row r="125" spans="1:11" ht="13.8" x14ac:dyDescent="0.25">
      <c r="A125" s="59"/>
      <c r="B125" s="45" t="s">
        <v>81</v>
      </c>
      <c r="C125" s="632" t="s">
        <v>1945</v>
      </c>
      <c r="D125" s="633"/>
      <c r="E125" s="633"/>
      <c r="F125" s="633"/>
      <c r="G125" s="634"/>
      <c r="H125" s="60" t="s">
        <v>1756</v>
      </c>
      <c r="I125" s="39">
        <v>28</v>
      </c>
      <c r="J125" s="18"/>
      <c r="K125" s="8">
        <f>ROUNDUP(IF(H125&lt;&gt;"",I125*J125,""),2)</f>
        <v>0</v>
      </c>
    </row>
    <row r="126" spans="1:11" ht="12.75" customHeight="1" x14ac:dyDescent="0.25">
      <c r="A126" s="59"/>
      <c r="B126" s="99"/>
      <c r="C126" s="586"/>
      <c r="D126" s="587"/>
      <c r="E126" s="587"/>
      <c r="F126" s="587"/>
      <c r="G126" s="588"/>
      <c r="H126" s="60"/>
      <c r="I126" s="39"/>
      <c r="J126" s="40"/>
      <c r="K126" s="8"/>
    </row>
    <row r="127" spans="1:11" ht="26.4" customHeight="1" x14ac:dyDescent="0.25">
      <c r="A127" s="58" t="s">
        <v>1827</v>
      </c>
      <c r="B127" s="99"/>
      <c r="C127" s="521" t="s">
        <v>1828</v>
      </c>
      <c r="D127" s="537"/>
      <c r="E127" s="537"/>
      <c r="F127" s="537"/>
      <c r="G127" s="538"/>
      <c r="H127" s="60"/>
      <c r="I127" s="39"/>
      <c r="J127" s="40"/>
      <c r="K127" s="8"/>
    </row>
    <row r="128" spans="1:11" x14ac:dyDescent="0.25">
      <c r="A128" s="59"/>
      <c r="B128" s="99"/>
      <c r="C128" s="659"/>
      <c r="D128" s="660"/>
      <c r="E128" s="660"/>
      <c r="F128" s="660"/>
      <c r="G128" s="661"/>
      <c r="H128" s="60"/>
      <c r="I128" s="39"/>
      <c r="J128" s="40"/>
      <c r="K128" s="8"/>
    </row>
    <row r="129" spans="1:11" x14ac:dyDescent="0.25">
      <c r="A129" s="59"/>
      <c r="B129" s="45" t="s">
        <v>1829</v>
      </c>
      <c r="C129" s="632" t="s">
        <v>1823</v>
      </c>
      <c r="D129" s="633"/>
      <c r="E129" s="633"/>
      <c r="F129" s="633"/>
      <c r="G129" s="634"/>
      <c r="H129" s="60"/>
      <c r="I129" s="39"/>
      <c r="J129" s="40"/>
      <c r="K129" s="8"/>
    </row>
    <row r="130" spans="1:11" x14ac:dyDescent="0.25">
      <c r="A130" s="59"/>
      <c r="B130" s="45"/>
      <c r="C130" s="632"/>
      <c r="D130" s="633"/>
      <c r="E130" s="633"/>
      <c r="F130" s="633"/>
      <c r="G130" s="634"/>
      <c r="H130" s="77"/>
      <c r="I130" s="39"/>
      <c r="J130" s="40"/>
      <c r="K130" s="8"/>
    </row>
    <row r="131" spans="1:11" ht="13.8" x14ac:dyDescent="0.25">
      <c r="A131" s="59"/>
      <c r="B131" s="45" t="s">
        <v>78</v>
      </c>
      <c r="C131" s="632" t="s">
        <v>1944</v>
      </c>
      <c r="D131" s="633"/>
      <c r="E131" s="633"/>
      <c r="F131" s="633"/>
      <c r="G131" s="634"/>
      <c r="H131" s="60" t="s">
        <v>1756</v>
      </c>
      <c r="I131" s="39">
        <v>225</v>
      </c>
      <c r="J131" s="18"/>
      <c r="K131" s="8">
        <f>ROUNDUP(IF(H131&lt;&gt;"",I131*J131,""),2)</f>
        <v>0</v>
      </c>
    </row>
    <row r="132" spans="1:11" ht="12.75" customHeight="1" x14ac:dyDescent="0.25">
      <c r="A132" s="59"/>
      <c r="B132" s="45"/>
      <c r="C132" s="632"/>
      <c r="D132" s="633"/>
      <c r="E132" s="633"/>
      <c r="F132" s="633"/>
      <c r="G132" s="634"/>
      <c r="H132" s="60"/>
      <c r="I132" s="39"/>
      <c r="J132" s="40"/>
      <c r="K132" s="8"/>
    </row>
    <row r="133" spans="1:11" ht="13.8" x14ac:dyDescent="0.25">
      <c r="A133" s="59"/>
      <c r="B133" s="45" t="s">
        <v>81</v>
      </c>
      <c r="C133" s="632" t="s">
        <v>1945</v>
      </c>
      <c r="D133" s="633"/>
      <c r="E133" s="633"/>
      <c r="F133" s="633"/>
      <c r="G133" s="634"/>
      <c r="H133" s="60" t="s">
        <v>1756</v>
      </c>
      <c r="I133" s="39">
        <v>28</v>
      </c>
      <c r="J133" s="18"/>
      <c r="K133" s="8">
        <f>ROUNDUP(IF(H133&lt;&gt;"",I133*J133,""),2)</f>
        <v>0</v>
      </c>
    </row>
    <row r="134" spans="1:11" ht="12.75" customHeight="1" x14ac:dyDescent="0.25">
      <c r="A134" s="59"/>
      <c r="B134" s="45"/>
      <c r="C134" s="597"/>
      <c r="D134" s="598"/>
      <c r="E134" s="598"/>
      <c r="F134" s="598"/>
      <c r="G134" s="599"/>
      <c r="H134" s="60"/>
      <c r="I134" s="39"/>
      <c r="J134" s="40"/>
      <c r="K134" s="8"/>
    </row>
    <row r="135" spans="1:11" ht="26.4" customHeight="1" x14ac:dyDescent="0.25">
      <c r="A135" s="58" t="s">
        <v>1831</v>
      </c>
      <c r="B135" s="99"/>
      <c r="C135" s="521" t="s">
        <v>1832</v>
      </c>
      <c r="D135" s="537"/>
      <c r="E135" s="537"/>
      <c r="F135" s="537"/>
      <c r="G135" s="538"/>
      <c r="H135" s="60"/>
      <c r="I135" s="39"/>
      <c r="J135" s="40"/>
      <c r="K135" s="8"/>
    </row>
    <row r="136" spans="1:11" ht="12.75" customHeight="1" x14ac:dyDescent="0.25">
      <c r="A136" s="59"/>
      <c r="B136" s="99"/>
      <c r="C136" s="586"/>
      <c r="D136" s="587"/>
      <c r="E136" s="587"/>
      <c r="F136" s="587"/>
      <c r="G136" s="588"/>
      <c r="H136" s="60"/>
      <c r="I136" s="39"/>
      <c r="J136" s="40"/>
      <c r="K136" s="8"/>
    </row>
    <row r="137" spans="1:11" ht="26.4" customHeight="1" x14ac:dyDescent="0.25">
      <c r="A137" s="59"/>
      <c r="B137" s="99" t="s">
        <v>1833</v>
      </c>
      <c r="C137" s="520" t="s">
        <v>1946</v>
      </c>
      <c r="D137" s="527"/>
      <c r="E137" s="527"/>
      <c r="F137" s="527"/>
      <c r="G137" s="528"/>
      <c r="H137" s="60" t="s">
        <v>1797</v>
      </c>
      <c r="I137" s="39">
        <v>800</v>
      </c>
      <c r="J137" s="18"/>
      <c r="K137" s="8">
        <f>ROUNDUP(IF(H137&lt;&gt;"",I137*J137,""),2)</f>
        <v>0</v>
      </c>
    </row>
    <row r="138" spans="1:11" ht="12.75" customHeight="1" x14ac:dyDescent="0.25">
      <c r="A138" s="59"/>
      <c r="B138" s="99"/>
      <c r="C138" s="656"/>
      <c r="D138" s="657"/>
      <c r="E138" s="657"/>
      <c r="F138" s="657"/>
      <c r="G138" s="658"/>
      <c r="H138" s="60"/>
      <c r="I138" s="39"/>
      <c r="J138" s="40"/>
      <c r="K138" s="8"/>
    </row>
    <row r="139" spans="1:11" ht="13.2" customHeight="1" x14ac:dyDescent="0.25">
      <c r="A139" s="59"/>
      <c r="B139" s="99"/>
      <c r="C139" s="632" t="s">
        <v>1835</v>
      </c>
      <c r="D139" s="633"/>
      <c r="E139" s="633"/>
      <c r="F139" s="633"/>
      <c r="G139" s="634"/>
      <c r="H139" s="60"/>
      <c r="I139" s="39"/>
      <c r="J139" s="40"/>
      <c r="K139" s="8"/>
    </row>
    <row r="140" spans="1:11" x14ac:dyDescent="0.25">
      <c r="A140" s="59"/>
      <c r="B140" s="99"/>
      <c r="C140" s="586"/>
      <c r="D140" s="587"/>
      <c r="E140" s="587"/>
      <c r="F140" s="587"/>
      <c r="G140" s="588"/>
      <c r="H140" s="60"/>
      <c r="I140" s="39"/>
      <c r="J140" s="40"/>
      <c r="K140" s="8"/>
    </row>
    <row r="141" spans="1:11" x14ac:dyDescent="0.25">
      <c r="A141" s="59"/>
      <c r="B141" s="99" t="s">
        <v>1836</v>
      </c>
      <c r="C141" s="632" t="s">
        <v>1947</v>
      </c>
      <c r="D141" s="633"/>
      <c r="E141" s="633"/>
      <c r="F141" s="633"/>
      <c r="G141" s="634"/>
      <c r="H141" s="60" t="s">
        <v>1797</v>
      </c>
      <c r="I141" s="39">
        <v>500</v>
      </c>
      <c r="J141" s="18"/>
      <c r="K141" s="8">
        <f>ROUNDUP(IF(H141&lt;&gt;"",I141*J141,""),2)</f>
        <v>0</v>
      </c>
    </row>
    <row r="142" spans="1:11" x14ac:dyDescent="0.25">
      <c r="A142" s="59"/>
      <c r="B142" s="99"/>
      <c r="C142" s="586"/>
      <c r="D142" s="587"/>
      <c r="E142" s="587"/>
      <c r="F142" s="587"/>
      <c r="G142" s="588"/>
      <c r="H142" s="60"/>
      <c r="I142" s="39"/>
      <c r="J142" s="40"/>
      <c r="K142" s="8"/>
    </row>
    <row r="143" spans="1:11" x14ac:dyDescent="0.25">
      <c r="A143" s="59"/>
      <c r="B143" s="99"/>
      <c r="C143" s="632" t="s">
        <v>1835</v>
      </c>
      <c r="D143" s="633"/>
      <c r="E143" s="633"/>
      <c r="F143" s="633"/>
      <c r="G143" s="634"/>
      <c r="H143" s="60"/>
      <c r="I143" s="39"/>
      <c r="J143" s="40"/>
      <c r="K143" s="8"/>
    </row>
    <row r="144" spans="1:11" ht="12.75" customHeight="1" x14ac:dyDescent="0.25">
      <c r="A144" s="59"/>
      <c r="B144" s="99"/>
      <c r="C144" s="586"/>
      <c r="D144" s="587"/>
      <c r="E144" s="587"/>
      <c r="F144" s="587"/>
      <c r="G144" s="588"/>
      <c r="H144" s="60"/>
      <c r="I144" s="39"/>
      <c r="J144" s="40"/>
      <c r="K144" s="8"/>
    </row>
    <row r="145" spans="1:11" ht="39.6" customHeight="1" x14ac:dyDescent="0.25">
      <c r="A145" s="44" t="s">
        <v>1948</v>
      </c>
      <c r="B145" s="45"/>
      <c r="C145" s="521" t="s">
        <v>1949</v>
      </c>
      <c r="D145" s="537"/>
      <c r="E145" s="537"/>
      <c r="F145" s="537"/>
      <c r="G145" s="538"/>
      <c r="H145" s="37" t="s">
        <v>1877</v>
      </c>
      <c r="I145" s="39">
        <v>2</v>
      </c>
      <c r="J145" s="18"/>
      <c r="K145" s="8">
        <f>ROUNDUP(IF(H145&lt;&gt;"",I145*J145,""),2)</f>
        <v>0</v>
      </c>
    </row>
    <row r="146" spans="1:11" ht="13.2" customHeight="1" x14ac:dyDescent="0.25">
      <c r="A146" s="44"/>
      <c r="B146" s="45"/>
      <c r="C146" s="632"/>
      <c r="D146" s="633"/>
      <c r="E146" s="633"/>
      <c r="F146" s="633"/>
      <c r="G146" s="634"/>
      <c r="H146" s="37"/>
      <c r="I146" s="39"/>
      <c r="J146" s="40"/>
      <c r="K146" s="8"/>
    </row>
    <row r="147" spans="1:11" ht="26.4" customHeight="1" x14ac:dyDescent="0.25">
      <c r="A147" s="44" t="s">
        <v>1950</v>
      </c>
      <c r="B147" s="45"/>
      <c r="C147" s="521" t="s">
        <v>1951</v>
      </c>
      <c r="D147" s="537"/>
      <c r="E147" s="537"/>
      <c r="F147" s="537"/>
      <c r="G147" s="538"/>
      <c r="H147" s="37" t="s">
        <v>1877</v>
      </c>
      <c r="I147" s="39">
        <v>2</v>
      </c>
      <c r="J147" s="18"/>
      <c r="K147" s="8">
        <f>ROUNDUP(IF(H147&lt;&gt;"",I147*J147,""),2)</f>
        <v>0</v>
      </c>
    </row>
    <row r="148" spans="1:11" x14ac:dyDescent="0.25">
      <c r="A148" s="59"/>
      <c r="B148" s="99"/>
      <c r="C148" s="520"/>
      <c r="D148" s="527"/>
      <c r="E148" s="527"/>
      <c r="F148" s="527"/>
      <c r="G148" s="528"/>
      <c r="H148" s="37"/>
      <c r="I148" s="51"/>
      <c r="J148" s="53"/>
      <c r="K148" s="54"/>
    </row>
    <row r="149" spans="1:11" x14ac:dyDescent="0.25">
      <c r="A149" s="65"/>
      <c r="B149" s="65"/>
      <c r="C149" s="672"/>
      <c r="D149" s="673"/>
      <c r="E149" s="673"/>
      <c r="F149" s="673"/>
      <c r="G149" s="674"/>
      <c r="H149" s="66"/>
      <c r="I149" s="67"/>
      <c r="J149" s="68"/>
      <c r="K149" s="79"/>
    </row>
    <row r="150" spans="1:11" s="35" customFormat="1" x14ac:dyDescent="0.25">
      <c r="A150" s="522" t="s">
        <v>1843</v>
      </c>
      <c r="B150" s="522"/>
      <c r="C150" s="522" t="s">
        <v>117</v>
      </c>
      <c r="D150" s="522"/>
      <c r="E150" s="522"/>
      <c r="F150" s="522"/>
      <c r="G150" s="522"/>
      <c r="H150" s="116"/>
      <c r="I150" s="116"/>
      <c r="J150" s="116"/>
      <c r="K150" s="42">
        <f>SUM(K119:K149)</f>
        <v>0</v>
      </c>
    </row>
    <row r="151" spans="1:11" ht="13.2" customHeight="1" x14ac:dyDescent="0.25">
      <c r="A151" s="589" t="s">
        <v>1844</v>
      </c>
      <c r="B151" s="590"/>
      <c r="C151" s="590"/>
      <c r="D151" s="590"/>
      <c r="E151" s="590"/>
      <c r="F151" s="590"/>
      <c r="G151" s="590"/>
      <c r="H151" s="590"/>
      <c r="I151" s="590"/>
      <c r="J151" s="590"/>
      <c r="K151" s="591"/>
    </row>
    <row r="152" spans="1:11" ht="13.2" customHeight="1" x14ac:dyDescent="0.25">
      <c r="A152" s="592"/>
      <c r="B152" s="593"/>
      <c r="C152" s="593"/>
      <c r="D152" s="593"/>
      <c r="E152" s="593"/>
      <c r="F152" s="593"/>
      <c r="G152" s="593"/>
      <c r="H152" s="593"/>
      <c r="I152" s="593"/>
      <c r="J152" s="593"/>
      <c r="K152" s="594"/>
    </row>
    <row r="153" spans="1:11" ht="13.2" customHeight="1" x14ac:dyDescent="0.25">
      <c r="A153" s="56"/>
      <c r="B153" s="56"/>
      <c r="C153" s="645"/>
      <c r="D153" s="646"/>
      <c r="E153" s="646"/>
      <c r="F153" s="646"/>
      <c r="G153" s="647"/>
      <c r="H153" s="57"/>
      <c r="I153" s="72"/>
      <c r="J153" s="73"/>
      <c r="K153" s="11"/>
    </row>
    <row r="154" spans="1:11" ht="13.2" customHeight="1" x14ac:dyDescent="0.25">
      <c r="A154" s="44" t="s">
        <v>1845</v>
      </c>
      <c r="B154" s="45"/>
      <c r="C154" s="521" t="s">
        <v>1846</v>
      </c>
      <c r="D154" s="537"/>
      <c r="E154" s="537"/>
      <c r="F154" s="537"/>
      <c r="G154" s="538"/>
      <c r="H154" s="37"/>
      <c r="I154" s="61"/>
      <c r="J154" s="40"/>
      <c r="K154" s="8"/>
    </row>
    <row r="155" spans="1:11" ht="13.2" customHeight="1" x14ac:dyDescent="0.25">
      <c r="A155" s="46"/>
      <c r="B155" s="45"/>
      <c r="C155" s="632"/>
      <c r="D155" s="633"/>
      <c r="E155" s="633"/>
      <c r="F155" s="633"/>
      <c r="G155" s="634"/>
      <c r="H155" s="37"/>
      <c r="I155" s="61"/>
      <c r="J155" s="40"/>
      <c r="K155" s="8"/>
    </row>
    <row r="156" spans="1:11" ht="13.2" customHeight="1" x14ac:dyDescent="0.25">
      <c r="A156" s="59"/>
      <c r="B156" s="152" t="s">
        <v>78</v>
      </c>
      <c r="C156" s="632" t="s">
        <v>1977</v>
      </c>
      <c r="D156" s="633"/>
      <c r="E156" s="633"/>
      <c r="F156" s="633"/>
      <c r="G156" s="634"/>
      <c r="H156" s="103" t="s">
        <v>1797</v>
      </c>
      <c r="I156" s="62">
        <v>35</v>
      </c>
      <c r="J156" s="105"/>
      <c r="K156" s="74">
        <f t="shared" ref="K156" si="8">ROUNDUP(IF(H156&lt;&gt;"",I156*J156,""),2)</f>
        <v>0</v>
      </c>
    </row>
    <row r="157" spans="1:11" ht="13.2" customHeight="1" x14ac:dyDescent="0.25">
      <c r="A157" s="59"/>
      <c r="B157" s="152"/>
      <c r="C157" s="586"/>
      <c r="D157" s="587"/>
      <c r="E157" s="587"/>
      <c r="F157" s="587"/>
      <c r="G157" s="588"/>
      <c r="H157" s="103"/>
      <c r="I157" s="62"/>
      <c r="J157" s="63"/>
      <c r="K157" s="74"/>
    </row>
    <row r="158" spans="1:11" ht="13.2" customHeight="1" x14ac:dyDescent="0.25">
      <c r="A158" s="44" t="s">
        <v>1848</v>
      </c>
      <c r="B158" s="45"/>
      <c r="C158" s="521" t="s">
        <v>1953</v>
      </c>
      <c r="D158" s="537"/>
      <c r="E158" s="537"/>
      <c r="F158" s="537"/>
      <c r="G158" s="538"/>
      <c r="H158" s="37"/>
      <c r="I158" s="39"/>
      <c r="J158" s="40"/>
      <c r="K158" s="8"/>
    </row>
    <row r="159" spans="1:11" ht="13.2" customHeight="1" x14ac:dyDescent="0.25">
      <c r="A159" s="59"/>
      <c r="B159" s="102"/>
      <c r="C159" s="586"/>
      <c r="D159" s="587"/>
      <c r="E159" s="587"/>
      <c r="F159" s="587"/>
      <c r="G159" s="588"/>
      <c r="H159" s="60"/>
      <c r="I159" s="64"/>
      <c r="J159" s="63"/>
      <c r="K159" s="74"/>
    </row>
    <row r="160" spans="1:11" ht="13.2" customHeight="1" x14ac:dyDescent="0.25">
      <c r="A160" s="59"/>
      <c r="B160" s="45" t="s">
        <v>78</v>
      </c>
      <c r="C160" s="632" t="s">
        <v>1978</v>
      </c>
      <c r="D160" s="633"/>
      <c r="E160" s="633"/>
      <c r="F160" s="633"/>
      <c r="G160" s="634"/>
      <c r="H160" s="37" t="s">
        <v>1877</v>
      </c>
      <c r="I160" s="39">
        <v>165</v>
      </c>
      <c r="J160" s="18"/>
      <c r="K160" s="8">
        <f>ROUNDUP(IF(H160&lt;&gt;"",I160*J160,""),2)</f>
        <v>0</v>
      </c>
    </row>
    <row r="161" spans="1:11" ht="13.2" customHeight="1" x14ac:dyDescent="0.25">
      <c r="A161" s="59"/>
      <c r="B161" s="102"/>
      <c r="C161" s="586"/>
      <c r="D161" s="587"/>
      <c r="E161" s="587"/>
      <c r="F161" s="587"/>
      <c r="G161" s="588"/>
      <c r="H161" s="60"/>
      <c r="I161" s="64"/>
      <c r="J161" s="63"/>
      <c r="K161" s="74"/>
    </row>
    <row r="162" spans="1:11" ht="13.2" customHeight="1" x14ac:dyDescent="0.25">
      <c r="A162" s="46"/>
      <c r="B162" s="45" t="s">
        <v>81</v>
      </c>
      <c r="C162" s="632" t="s">
        <v>1983</v>
      </c>
      <c r="D162" s="633"/>
      <c r="E162" s="633"/>
      <c r="F162" s="633"/>
      <c r="G162" s="634"/>
      <c r="H162" s="37" t="s">
        <v>1877</v>
      </c>
      <c r="I162" s="39">
        <v>25</v>
      </c>
      <c r="J162" s="18"/>
      <c r="K162" s="8">
        <f>ROUNDUP(IF(H162&lt;&gt;"",I162*J162,""),2)</f>
        <v>0</v>
      </c>
    </row>
    <row r="163" spans="1:11" ht="13.2" customHeight="1" x14ac:dyDescent="0.25">
      <c r="A163" s="59"/>
      <c r="B163" s="266"/>
      <c r="C163" s="586"/>
      <c r="D163" s="587"/>
      <c r="E163" s="587"/>
      <c r="F163" s="587"/>
      <c r="G163" s="588"/>
      <c r="H163" s="60"/>
      <c r="I163" s="64"/>
      <c r="J163" s="63"/>
      <c r="K163" s="74"/>
    </row>
    <row r="164" spans="1:11" ht="13.2" customHeight="1" x14ac:dyDescent="0.25">
      <c r="A164" s="65"/>
      <c r="B164" s="65"/>
      <c r="C164" s="672"/>
      <c r="D164" s="673"/>
      <c r="E164" s="673"/>
      <c r="F164" s="673"/>
      <c r="G164" s="674"/>
      <c r="H164" s="66"/>
      <c r="I164" s="67"/>
      <c r="J164" s="68"/>
      <c r="K164" s="79"/>
    </row>
    <row r="165" spans="1:11" s="35" customFormat="1" x14ac:dyDescent="0.25">
      <c r="A165" s="522" t="s">
        <v>1852</v>
      </c>
      <c r="B165" s="522"/>
      <c r="C165" s="522" t="s">
        <v>117</v>
      </c>
      <c r="D165" s="522"/>
      <c r="E165" s="522"/>
      <c r="F165" s="522"/>
      <c r="G165" s="522"/>
      <c r="H165" s="116"/>
      <c r="I165" s="116"/>
      <c r="J165" s="116"/>
      <c r="K165" s="42">
        <f>SUM(K154:K164)</f>
        <v>0</v>
      </c>
    </row>
    <row r="166" spans="1:11" ht="26.4" customHeight="1" x14ac:dyDescent="0.25">
      <c r="A166" s="589" t="s">
        <v>1853</v>
      </c>
      <c r="B166" s="590"/>
      <c r="C166" s="590"/>
      <c r="D166" s="590"/>
      <c r="E166" s="590"/>
      <c r="F166" s="590"/>
      <c r="G166" s="590"/>
      <c r="H166" s="590"/>
      <c r="I166" s="590"/>
      <c r="J166" s="590"/>
      <c r="K166" s="591"/>
    </row>
    <row r="167" spans="1:11" x14ac:dyDescent="0.25">
      <c r="A167" s="592"/>
      <c r="B167" s="593"/>
      <c r="C167" s="593"/>
      <c r="D167" s="593"/>
      <c r="E167" s="593"/>
      <c r="F167" s="593"/>
      <c r="G167" s="593"/>
      <c r="H167" s="593"/>
      <c r="I167" s="593"/>
      <c r="J167" s="593"/>
      <c r="K167" s="594"/>
    </row>
    <row r="168" spans="1:11" x14ac:dyDescent="0.25">
      <c r="A168" s="56"/>
      <c r="B168" s="56"/>
      <c r="C168" s="645"/>
      <c r="D168" s="646"/>
      <c r="E168" s="646"/>
      <c r="F168" s="646"/>
      <c r="G168" s="647"/>
      <c r="H168" s="57"/>
      <c r="I168" s="72"/>
      <c r="J168" s="73"/>
      <c r="K168" s="11"/>
    </row>
    <row r="169" spans="1:11" ht="13.2" customHeight="1" x14ac:dyDescent="0.25">
      <c r="A169" s="44" t="s">
        <v>1854</v>
      </c>
      <c r="B169" s="48"/>
      <c r="C169" s="583" t="s">
        <v>1855</v>
      </c>
      <c r="D169" s="584"/>
      <c r="E169" s="584"/>
      <c r="F169" s="584"/>
      <c r="G169" s="585"/>
      <c r="H169" s="60"/>
      <c r="I169" s="62"/>
      <c r="J169" s="40"/>
      <c r="K169" s="8"/>
    </row>
    <row r="170" spans="1:11" ht="12.75" customHeight="1" x14ac:dyDescent="0.25">
      <c r="A170" s="59"/>
      <c r="B170" s="99"/>
      <c r="C170" s="586"/>
      <c r="D170" s="587"/>
      <c r="E170" s="587"/>
      <c r="F170" s="587"/>
      <c r="G170" s="588"/>
      <c r="H170" s="60"/>
      <c r="I170" s="62"/>
      <c r="J170" s="40"/>
      <c r="K170" s="8"/>
    </row>
    <row r="171" spans="1:11" ht="13.5" customHeight="1" x14ac:dyDescent="0.25">
      <c r="A171" s="59"/>
      <c r="B171" s="45" t="s">
        <v>1856</v>
      </c>
      <c r="C171" s="520" t="s">
        <v>1857</v>
      </c>
      <c r="D171" s="527"/>
      <c r="E171" s="527"/>
      <c r="F171" s="527"/>
      <c r="G171" s="528"/>
      <c r="H171" s="103"/>
      <c r="I171" s="62"/>
      <c r="J171" s="63"/>
      <c r="K171" s="74"/>
    </row>
    <row r="172" spans="1:11" ht="12.75" customHeight="1" x14ac:dyDescent="0.25">
      <c r="A172" s="59"/>
      <c r="B172" s="99"/>
      <c r="C172" s="586"/>
      <c r="D172" s="587"/>
      <c r="E172" s="587"/>
      <c r="F172" s="587"/>
      <c r="G172" s="588"/>
      <c r="H172" s="60"/>
      <c r="I172" s="62"/>
      <c r="J172" s="75"/>
      <c r="K172" s="76"/>
    </row>
    <row r="173" spans="1:11" ht="26.4" customHeight="1" x14ac:dyDescent="0.25">
      <c r="A173" s="59"/>
      <c r="B173" s="99" t="s">
        <v>78</v>
      </c>
      <c r="C173" s="520" t="s">
        <v>1957</v>
      </c>
      <c r="D173" s="527"/>
      <c r="E173" s="527"/>
      <c r="F173" s="527"/>
      <c r="G173" s="528"/>
      <c r="H173" s="103" t="s">
        <v>1797</v>
      </c>
      <c r="I173" s="39">
        <v>45</v>
      </c>
      <c r="J173" s="18"/>
      <c r="K173" s="8">
        <f>ROUNDUP(IF(H173&lt;&gt;"",I173*J173,""),2)</f>
        <v>0</v>
      </c>
    </row>
    <row r="174" spans="1:11" ht="12.75" customHeight="1" x14ac:dyDescent="0.25">
      <c r="A174" s="59"/>
      <c r="B174" s="99"/>
      <c r="C174" s="586"/>
      <c r="D174" s="587"/>
      <c r="E174" s="587"/>
      <c r="F174" s="587"/>
      <c r="G174" s="588"/>
      <c r="H174" s="60"/>
      <c r="I174" s="39"/>
      <c r="J174" s="40"/>
      <c r="K174" s="8"/>
    </row>
    <row r="175" spans="1:11" ht="26.4" customHeight="1" x14ac:dyDescent="0.25">
      <c r="A175" s="59"/>
      <c r="B175" s="99" t="s">
        <v>81</v>
      </c>
      <c r="C175" s="520" t="s">
        <v>1958</v>
      </c>
      <c r="D175" s="527"/>
      <c r="E175" s="527"/>
      <c r="F175" s="527"/>
      <c r="G175" s="528"/>
      <c r="H175" s="103" t="s">
        <v>1797</v>
      </c>
      <c r="I175" s="39">
        <v>45</v>
      </c>
      <c r="J175" s="18"/>
      <c r="K175" s="8">
        <f>ROUNDUP(IF(H175&lt;&gt;"",I175*J175,""),2)</f>
        <v>0</v>
      </c>
    </row>
    <row r="176" spans="1:11" ht="14.4" customHeight="1" x14ac:dyDescent="0.25">
      <c r="A176" s="59"/>
      <c r="B176" s="99"/>
      <c r="C176" s="586"/>
      <c r="D176" s="587"/>
      <c r="E176" s="587"/>
      <c r="F176" s="587"/>
      <c r="G176" s="588"/>
      <c r="H176" s="60"/>
      <c r="I176" s="39"/>
      <c r="J176" s="40"/>
      <c r="K176" s="8"/>
    </row>
    <row r="177" spans="1:11" x14ac:dyDescent="0.25">
      <c r="A177" s="58" t="s">
        <v>1859</v>
      </c>
      <c r="B177" s="99"/>
      <c r="C177" s="583" t="s">
        <v>1860</v>
      </c>
      <c r="D177" s="584"/>
      <c r="E177" s="584"/>
      <c r="F177" s="584"/>
      <c r="G177" s="585"/>
      <c r="H177" s="60"/>
      <c r="I177" s="39"/>
      <c r="J177" s="40"/>
      <c r="K177" s="8"/>
    </row>
    <row r="178" spans="1:11" ht="12.75" customHeight="1" x14ac:dyDescent="0.25">
      <c r="A178" s="59"/>
      <c r="B178" s="99"/>
      <c r="C178" s="586"/>
      <c r="D178" s="587"/>
      <c r="E178" s="587"/>
      <c r="F178" s="587"/>
      <c r="G178" s="588"/>
      <c r="H178" s="60"/>
      <c r="I178" s="39"/>
      <c r="J178" s="40"/>
      <c r="K178" s="8"/>
    </row>
    <row r="179" spans="1:11" x14ac:dyDescent="0.25">
      <c r="A179" s="59"/>
      <c r="B179" s="45" t="s">
        <v>1861</v>
      </c>
      <c r="C179" s="520" t="s">
        <v>1862</v>
      </c>
      <c r="D179" s="527"/>
      <c r="E179" s="527"/>
      <c r="F179" s="527"/>
      <c r="G179" s="528"/>
      <c r="H179" s="60"/>
      <c r="I179" s="39"/>
      <c r="J179" s="40"/>
      <c r="K179" s="8"/>
    </row>
    <row r="180" spans="1:11" ht="12.75" customHeight="1" x14ac:dyDescent="0.25">
      <c r="A180" s="59"/>
      <c r="B180" s="99"/>
      <c r="C180" s="520"/>
      <c r="D180" s="527"/>
      <c r="E180" s="527"/>
      <c r="F180" s="527"/>
      <c r="G180" s="528"/>
      <c r="H180" s="60"/>
      <c r="I180" s="39"/>
      <c r="J180" s="40"/>
      <c r="K180" s="8"/>
    </row>
    <row r="181" spans="1:11" ht="26.4" customHeight="1" x14ac:dyDescent="0.25">
      <c r="A181" s="59"/>
      <c r="B181" s="99" t="s">
        <v>1863</v>
      </c>
      <c r="C181" s="520" t="s">
        <v>1959</v>
      </c>
      <c r="D181" s="527"/>
      <c r="E181" s="527"/>
      <c r="F181" s="527"/>
      <c r="G181" s="528"/>
      <c r="H181" s="60" t="s">
        <v>1720</v>
      </c>
      <c r="I181" s="39">
        <v>85</v>
      </c>
      <c r="J181" s="18"/>
      <c r="K181" s="8">
        <f>ROUNDUP(IF(H181&lt;&gt;"",I181*J181,""),2)</f>
        <v>0</v>
      </c>
    </row>
    <row r="182" spans="1:11" ht="12.75" customHeight="1" x14ac:dyDescent="0.25">
      <c r="A182" s="59"/>
      <c r="B182" s="99"/>
      <c r="C182" s="586"/>
      <c r="D182" s="587"/>
      <c r="E182" s="587"/>
      <c r="F182" s="587"/>
      <c r="G182" s="588"/>
      <c r="H182" s="60"/>
      <c r="I182" s="39"/>
      <c r="J182" s="40"/>
      <c r="K182" s="8"/>
    </row>
    <row r="183" spans="1:11" ht="26.4" customHeight="1" x14ac:dyDescent="0.25">
      <c r="A183" s="59"/>
      <c r="B183" s="99" t="s">
        <v>1863</v>
      </c>
      <c r="C183" s="520" t="s">
        <v>1960</v>
      </c>
      <c r="D183" s="527"/>
      <c r="E183" s="527"/>
      <c r="F183" s="527"/>
      <c r="G183" s="528"/>
      <c r="H183" s="60" t="s">
        <v>1720</v>
      </c>
      <c r="I183" s="39">
        <v>15</v>
      </c>
      <c r="J183" s="18"/>
      <c r="K183" s="8">
        <f>ROUNDUP(IF(H183&lt;&gt;"",I183*J183,""),2)</f>
        <v>0</v>
      </c>
    </row>
    <row r="184" spans="1:11" ht="12.75" customHeight="1" x14ac:dyDescent="0.25">
      <c r="A184" s="59"/>
      <c r="B184" s="99"/>
      <c r="C184" s="586"/>
      <c r="D184" s="587"/>
      <c r="E184" s="587"/>
      <c r="F184" s="587"/>
      <c r="G184" s="588"/>
      <c r="H184" s="60"/>
      <c r="I184" s="39"/>
      <c r="J184" s="40"/>
      <c r="K184" s="8"/>
    </row>
    <row r="185" spans="1:11" x14ac:dyDescent="0.25">
      <c r="A185" s="58" t="s">
        <v>1961</v>
      </c>
      <c r="B185" s="99"/>
      <c r="C185" s="583" t="s">
        <v>1962</v>
      </c>
      <c r="D185" s="584"/>
      <c r="E185" s="584"/>
      <c r="F185" s="584"/>
      <c r="G185" s="585"/>
      <c r="H185" s="60"/>
      <c r="I185" s="39"/>
      <c r="J185" s="40"/>
      <c r="K185" s="8"/>
    </row>
    <row r="186" spans="1:11" ht="12.75" customHeight="1" x14ac:dyDescent="0.25">
      <c r="A186" s="58"/>
      <c r="B186" s="99"/>
      <c r="C186" s="586"/>
      <c r="D186" s="587"/>
      <c r="E186" s="587"/>
      <c r="F186" s="587"/>
      <c r="G186" s="588"/>
      <c r="H186" s="60"/>
      <c r="I186" s="39"/>
      <c r="J186" s="40"/>
      <c r="K186" s="8"/>
    </row>
    <row r="187" spans="1:11" x14ac:dyDescent="0.25">
      <c r="A187" s="59"/>
      <c r="B187" s="99" t="s">
        <v>78</v>
      </c>
      <c r="C187" s="520" t="s">
        <v>1963</v>
      </c>
      <c r="D187" s="527"/>
      <c r="E187" s="527"/>
      <c r="F187" s="527"/>
      <c r="G187" s="528"/>
      <c r="H187" s="60" t="s">
        <v>1720</v>
      </c>
      <c r="I187" s="39">
        <v>150</v>
      </c>
      <c r="J187" s="18"/>
      <c r="K187" s="8">
        <f>ROUNDUP(IF(H187&lt;&gt;"",I187*J187,""),2)</f>
        <v>0</v>
      </c>
    </row>
    <row r="188" spans="1:11" ht="13.2" customHeight="1" x14ac:dyDescent="0.25">
      <c r="A188" s="59"/>
      <c r="B188" s="91"/>
      <c r="C188" s="675"/>
      <c r="D188" s="676"/>
      <c r="E188" s="676"/>
      <c r="F188" s="676"/>
      <c r="G188" s="677"/>
      <c r="H188" s="90"/>
      <c r="I188" s="285"/>
      <c r="J188" s="286"/>
      <c r="K188" s="289"/>
    </row>
    <row r="189" spans="1:11" ht="13.2" customHeight="1" x14ac:dyDescent="0.25">
      <c r="A189" s="59"/>
      <c r="B189" s="59"/>
      <c r="C189" s="586"/>
      <c r="D189" s="587"/>
      <c r="E189" s="587"/>
      <c r="F189" s="587"/>
      <c r="G189" s="588"/>
      <c r="H189" s="60"/>
      <c r="I189" s="64"/>
      <c r="J189" s="63"/>
      <c r="K189" s="74"/>
    </row>
    <row r="190" spans="1:11" s="35" customFormat="1" x14ac:dyDescent="0.25">
      <c r="A190" s="522" t="s">
        <v>1866</v>
      </c>
      <c r="B190" s="522"/>
      <c r="C190" s="522" t="s">
        <v>117</v>
      </c>
      <c r="D190" s="522"/>
      <c r="E190" s="522"/>
      <c r="F190" s="522"/>
      <c r="G190" s="522"/>
      <c r="H190" s="116"/>
      <c r="I190" s="116"/>
      <c r="J190" s="116"/>
      <c r="K190" s="42">
        <f>SUM(K169:K189)</f>
        <v>0</v>
      </c>
    </row>
    <row r="191" spans="1:11" x14ac:dyDescent="0.25">
      <c r="A191" s="589" t="s">
        <v>1867</v>
      </c>
      <c r="B191" s="590"/>
      <c r="C191" s="590"/>
      <c r="D191" s="590"/>
      <c r="E191" s="590"/>
      <c r="F191" s="590"/>
      <c r="G191" s="590"/>
      <c r="H191" s="590"/>
      <c r="I191" s="590"/>
      <c r="J191" s="590"/>
      <c r="K191" s="591"/>
    </row>
    <row r="192" spans="1:11" x14ac:dyDescent="0.25">
      <c r="A192" s="592"/>
      <c r="B192" s="593"/>
      <c r="C192" s="593"/>
      <c r="D192" s="593"/>
      <c r="E192" s="593"/>
      <c r="F192" s="593"/>
      <c r="G192" s="593"/>
      <c r="H192" s="593"/>
      <c r="I192" s="593"/>
      <c r="J192" s="593"/>
      <c r="K192" s="594"/>
    </row>
    <row r="193" spans="1:11" x14ac:dyDescent="0.25">
      <c r="A193" s="56"/>
      <c r="B193" s="56"/>
      <c r="C193" s="645"/>
      <c r="D193" s="646"/>
      <c r="E193" s="646"/>
      <c r="F193" s="646"/>
      <c r="G193" s="647"/>
      <c r="H193" s="57"/>
      <c r="I193" s="72"/>
      <c r="J193" s="73"/>
      <c r="K193" s="11"/>
    </row>
    <row r="194" spans="1:11" x14ac:dyDescent="0.25">
      <c r="A194" s="58" t="s">
        <v>1882</v>
      </c>
      <c r="B194" s="98"/>
      <c r="C194" s="583" t="s">
        <v>1883</v>
      </c>
      <c r="D194" s="584"/>
      <c r="E194" s="584"/>
      <c r="F194" s="584"/>
      <c r="G194" s="585"/>
      <c r="H194" s="60"/>
      <c r="I194" s="62"/>
      <c r="J194" s="63"/>
      <c r="K194" s="74"/>
    </row>
    <row r="195" spans="1:11" x14ac:dyDescent="0.25">
      <c r="A195" s="59"/>
      <c r="B195" s="99"/>
      <c r="C195" s="632"/>
      <c r="D195" s="633"/>
      <c r="E195" s="633"/>
      <c r="F195" s="633"/>
      <c r="G195" s="634"/>
      <c r="H195" s="60"/>
      <c r="I195" s="62"/>
      <c r="J195" s="63"/>
      <c r="K195" s="74"/>
    </row>
    <row r="196" spans="1:11" x14ac:dyDescent="0.25">
      <c r="A196" s="59"/>
      <c r="B196" s="99" t="s">
        <v>1964</v>
      </c>
      <c r="C196" s="632" t="s">
        <v>1965</v>
      </c>
      <c r="D196" s="633"/>
      <c r="E196" s="633"/>
      <c r="F196" s="633"/>
      <c r="G196" s="634"/>
      <c r="H196" s="60" t="s">
        <v>1877</v>
      </c>
      <c r="I196" s="39">
        <v>2</v>
      </c>
      <c r="J196" s="18"/>
      <c r="K196" s="8">
        <f>ROUNDUP(IF(H196&lt;&gt;"",I196*J196,""),2)</f>
        <v>0</v>
      </c>
    </row>
    <row r="197" spans="1:11" x14ac:dyDescent="0.25">
      <c r="A197" s="59"/>
      <c r="B197" s="102"/>
      <c r="C197" s="586"/>
      <c r="D197" s="587"/>
      <c r="E197" s="587"/>
      <c r="F197" s="587"/>
      <c r="G197" s="588"/>
      <c r="H197" s="77"/>
      <c r="I197" s="39"/>
      <c r="J197" s="40"/>
      <c r="K197" s="8"/>
    </row>
    <row r="198" spans="1:11" x14ac:dyDescent="0.25">
      <c r="A198" s="58" t="s">
        <v>1886</v>
      </c>
      <c r="B198" s="99"/>
      <c r="C198" s="583" t="s">
        <v>1887</v>
      </c>
      <c r="D198" s="584"/>
      <c r="E198" s="584"/>
      <c r="F198" s="584"/>
      <c r="G198" s="585"/>
      <c r="H198" s="60"/>
      <c r="I198" s="39"/>
      <c r="J198" s="40"/>
      <c r="K198" s="8"/>
    </row>
    <row r="199" spans="1:11" x14ac:dyDescent="0.25">
      <c r="A199" s="59"/>
      <c r="B199" s="99"/>
      <c r="C199" s="586"/>
      <c r="D199" s="587"/>
      <c r="E199" s="587"/>
      <c r="F199" s="587"/>
      <c r="G199" s="588"/>
      <c r="H199" s="60"/>
      <c r="I199" s="39"/>
      <c r="J199" s="40"/>
      <c r="K199" s="8"/>
    </row>
    <row r="200" spans="1:11" x14ac:dyDescent="0.25">
      <c r="A200" s="59"/>
      <c r="B200" s="99" t="s">
        <v>1888</v>
      </c>
      <c r="C200" s="632" t="s">
        <v>1889</v>
      </c>
      <c r="D200" s="633"/>
      <c r="E200" s="633"/>
      <c r="F200" s="633"/>
      <c r="G200" s="634"/>
      <c r="H200" s="60"/>
      <c r="I200" s="39"/>
      <c r="J200" s="40"/>
      <c r="K200" s="8"/>
    </row>
    <row r="201" spans="1:11" x14ac:dyDescent="0.25">
      <c r="A201" s="59"/>
      <c r="B201" s="99"/>
      <c r="C201" s="632"/>
      <c r="D201" s="633"/>
      <c r="E201" s="633"/>
      <c r="F201" s="633"/>
      <c r="G201" s="634"/>
      <c r="H201" s="60"/>
      <c r="I201" s="39"/>
      <c r="J201" s="40"/>
      <c r="K201" s="8"/>
    </row>
    <row r="202" spans="1:11" x14ac:dyDescent="0.25">
      <c r="A202" s="59"/>
      <c r="B202" s="99" t="s">
        <v>81</v>
      </c>
      <c r="C202" s="632" t="s">
        <v>1966</v>
      </c>
      <c r="D202" s="633"/>
      <c r="E202" s="633"/>
      <c r="F202" s="633"/>
      <c r="G202" s="634"/>
      <c r="H202" s="60" t="s">
        <v>1877</v>
      </c>
      <c r="I202" s="39">
        <v>50</v>
      </c>
      <c r="J202" s="18"/>
      <c r="K202" s="8">
        <f>ROUNDUP(IF(H202&lt;&gt;"",I202*J202,""),2)</f>
        <v>0</v>
      </c>
    </row>
    <row r="203" spans="1:11" x14ac:dyDescent="0.25">
      <c r="A203" s="59"/>
      <c r="B203" s="99"/>
      <c r="C203" s="586"/>
      <c r="D203" s="587"/>
      <c r="E203" s="587"/>
      <c r="F203" s="587"/>
      <c r="G203" s="588"/>
      <c r="H203" s="60"/>
      <c r="I203" s="39"/>
      <c r="J203" s="40"/>
      <c r="K203" s="8"/>
    </row>
    <row r="204" spans="1:11" x14ac:dyDescent="0.25">
      <c r="A204" s="58" t="s">
        <v>1892</v>
      </c>
      <c r="B204" s="99"/>
      <c r="C204" s="583" t="s">
        <v>1893</v>
      </c>
      <c r="D204" s="584"/>
      <c r="E204" s="584"/>
      <c r="F204" s="584"/>
      <c r="G204" s="585"/>
      <c r="H204" s="60"/>
      <c r="I204" s="39"/>
      <c r="J204" s="40"/>
      <c r="K204" s="8"/>
    </row>
    <row r="205" spans="1:11" x14ac:dyDescent="0.25">
      <c r="A205" s="59"/>
      <c r="B205" s="99"/>
      <c r="C205" s="632"/>
      <c r="D205" s="633"/>
      <c r="E205" s="633"/>
      <c r="F205" s="633"/>
      <c r="G205" s="634"/>
      <c r="H205" s="60"/>
      <c r="I205" s="39"/>
      <c r="J205" s="40"/>
      <c r="K205" s="8"/>
    </row>
    <row r="206" spans="1:11" x14ac:dyDescent="0.25">
      <c r="A206" s="59"/>
      <c r="B206" s="99" t="s">
        <v>78</v>
      </c>
      <c r="C206" s="632" t="s">
        <v>1967</v>
      </c>
      <c r="D206" s="633"/>
      <c r="E206" s="633"/>
      <c r="F206" s="633"/>
      <c r="G206" s="634"/>
      <c r="H206" s="60" t="s">
        <v>1797</v>
      </c>
      <c r="I206" s="39">
        <v>45</v>
      </c>
      <c r="J206" s="18"/>
      <c r="K206" s="8">
        <f>ROUNDUP(IF(H206&lt;&gt;"",I206*J206,""),2)</f>
        <v>0</v>
      </c>
    </row>
    <row r="207" spans="1:11" x14ac:dyDescent="0.25">
      <c r="A207" s="59"/>
      <c r="B207" s="99"/>
      <c r="C207" s="586"/>
      <c r="D207" s="587"/>
      <c r="E207" s="587"/>
      <c r="F207" s="587"/>
      <c r="G207" s="588"/>
      <c r="H207" s="60"/>
      <c r="I207" s="64"/>
      <c r="J207" s="63"/>
      <c r="K207" s="74"/>
    </row>
    <row r="208" spans="1:11" x14ac:dyDescent="0.25">
      <c r="A208" s="58" t="s">
        <v>1968</v>
      </c>
      <c r="B208" s="99"/>
      <c r="C208" s="583" t="s">
        <v>1969</v>
      </c>
      <c r="D208" s="584"/>
      <c r="E208" s="584"/>
      <c r="F208" s="584"/>
      <c r="G208" s="585"/>
      <c r="H208" s="60" t="s">
        <v>1720</v>
      </c>
      <c r="I208" s="39">
        <v>165</v>
      </c>
      <c r="J208" s="18"/>
      <c r="K208" s="8">
        <f>I208*J208</f>
        <v>0</v>
      </c>
    </row>
    <row r="209" spans="1:11" ht="13.2" customHeight="1" x14ac:dyDescent="0.25">
      <c r="A209" s="59"/>
      <c r="B209" s="59"/>
      <c r="C209" s="586"/>
      <c r="D209" s="587"/>
      <c r="E209" s="587"/>
      <c r="F209" s="587"/>
      <c r="G209" s="588"/>
      <c r="H209" s="60"/>
      <c r="I209" s="64"/>
      <c r="J209" s="63"/>
      <c r="K209" s="74"/>
    </row>
    <row r="210" spans="1:11" ht="13.2" customHeight="1" x14ac:dyDescent="0.25">
      <c r="A210" s="59"/>
      <c r="B210" s="59"/>
      <c r="C210" s="586"/>
      <c r="D210" s="587"/>
      <c r="E210" s="587"/>
      <c r="F210" s="587"/>
      <c r="G210" s="588"/>
      <c r="H210" s="60"/>
      <c r="I210" s="64"/>
      <c r="J210" s="63"/>
      <c r="K210" s="74"/>
    </row>
    <row r="211" spans="1:11" s="35" customFormat="1" x14ac:dyDescent="0.25">
      <c r="A211" s="522" t="s">
        <v>1895</v>
      </c>
      <c r="B211" s="522"/>
      <c r="C211" s="522" t="s">
        <v>117</v>
      </c>
      <c r="D211" s="522"/>
      <c r="E211" s="522"/>
      <c r="F211" s="522"/>
      <c r="G211" s="522"/>
      <c r="H211" s="116"/>
      <c r="I211" s="116"/>
      <c r="J211" s="116"/>
      <c r="K211" s="42">
        <f>SUM(K194:K210)</f>
        <v>0</v>
      </c>
    </row>
    <row r="212" spans="1:11" x14ac:dyDescent="0.25">
      <c r="A212" s="589" t="s">
        <v>1896</v>
      </c>
      <c r="B212" s="590"/>
      <c r="C212" s="590"/>
      <c r="D212" s="590"/>
      <c r="E212" s="590"/>
      <c r="F212" s="590"/>
      <c r="G212" s="590"/>
      <c r="H212" s="590"/>
      <c r="I212" s="590"/>
      <c r="J212" s="590"/>
      <c r="K212" s="591"/>
    </row>
    <row r="213" spans="1:11" x14ac:dyDescent="0.25">
      <c r="A213" s="592"/>
      <c r="B213" s="593"/>
      <c r="C213" s="593"/>
      <c r="D213" s="593"/>
      <c r="E213" s="593"/>
      <c r="F213" s="593"/>
      <c r="G213" s="593"/>
      <c r="H213" s="593"/>
      <c r="I213" s="593"/>
      <c r="J213" s="593"/>
      <c r="K213" s="594"/>
    </row>
    <row r="214" spans="1:11" ht="12.75" customHeight="1" x14ac:dyDescent="0.25">
      <c r="A214" s="262"/>
      <c r="B214" s="262"/>
      <c r="C214" s="641"/>
      <c r="D214" s="642"/>
      <c r="E214" s="642"/>
      <c r="F214" s="642"/>
      <c r="G214" s="643"/>
      <c r="H214" s="263"/>
      <c r="I214" s="264"/>
      <c r="J214" s="269"/>
      <c r="K214" s="270"/>
    </row>
    <row r="215" spans="1:11" x14ac:dyDescent="0.25">
      <c r="A215" s="58" t="s">
        <v>1897</v>
      </c>
      <c r="B215" s="45"/>
      <c r="C215" s="521" t="s">
        <v>1898</v>
      </c>
      <c r="D215" s="537"/>
      <c r="E215" s="537"/>
      <c r="F215" s="537"/>
      <c r="G215" s="538"/>
      <c r="H215" s="37"/>
      <c r="I215" s="61"/>
      <c r="J215" s="40"/>
      <c r="K215" s="8"/>
    </row>
    <row r="216" spans="1:11" ht="12.75" customHeight="1" x14ac:dyDescent="0.25">
      <c r="A216" s="46"/>
      <c r="B216" s="45"/>
      <c r="C216" s="520"/>
      <c r="D216" s="527"/>
      <c r="E216" s="527"/>
      <c r="F216" s="527"/>
      <c r="G216" s="528"/>
      <c r="H216" s="37"/>
      <c r="I216" s="61"/>
      <c r="J216" s="40"/>
      <c r="K216" s="8"/>
    </row>
    <row r="217" spans="1:11" x14ac:dyDescent="0.25">
      <c r="A217" s="59"/>
      <c r="B217" s="45" t="s">
        <v>1899</v>
      </c>
      <c r="C217" s="520" t="s">
        <v>1900</v>
      </c>
      <c r="D217" s="527"/>
      <c r="E217" s="527"/>
      <c r="F217" s="527"/>
      <c r="G217" s="528"/>
      <c r="H217" s="60"/>
      <c r="I217" s="62"/>
      <c r="J217" s="63"/>
      <c r="K217" s="74"/>
    </row>
    <row r="218" spans="1:11" ht="13.5" customHeight="1" x14ac:dyDescent="0.25">
      <c r="A218" s="59"/>
      <c r="B218" s="102"/>
      <c r="C218" s="545"/>
      <c r="D218" s="595"/>
      <c r="E218" s="595"/>
      <c r="F218" s="595"/>
      <c r="G218" s="596"/>
      <c r="H218" s="77"/>
      <c r="I218" s="78"/>
      <c r="J218" s="75"/>
      <c r="K218" s="76"/>
    </row>
    <row r="219" spans="1:11" ht="13.8" x14ac:dyDescent="0.25">
      <c r="A219" s="59"/>
      <c r="B219" s="99" t="s">
        <v>78</v>
      </c>
      <c r="C219" s="520" t="s">
        <v>1970</v>
      </c>
      <c r="D219" s="527"/>
      <c r="E219" s="527"/>
      <c r="F219" s="527"/>
      <c r="G219" s="528"/>
      <c r="H219" s="60" t="s">
        <v>1756</v>
      </c>
      <c r="I219" s="62">
        <v>175</v>
      </c>
      <c r="J219" s="105"/>
      <c r="K219" s="74">
        <f t="shared" ref="K219" si="9">ROUNDUP(IF(H219&lt;&gt;"",I219*J219,""),2)</f>
        <v>0</v>
      </c>
    </row>
    <row r="220" spans="1:11" x14ac:dyDescent="0.25">
      <c r="A220" s="59"/>
      <c r="B220" s="59"/>
      <c r="C220" s="520"/>
      <c r="D220" s="527"/>
      <c r="E220" s="527"/>
      <c r="F220" s="527"/>
      <c r="G220" s="528"/>
      <c r="H220" s="60"/>
      <c r="I220" s="62"/>
      <c r="J220" s="63"/>
      <c r="K220" s="74"/>
    </row>
    <row r="221" spans="1:11" x14ac:dyDescent="0.25">
      <c r="A221" s="59"/>
      <c r="B221" s="59"/>
      <c r="C221" s="545"/>
      <c r="D221" s="595"/>
      <c r="E221" s="595"/>
      <c r="F221" s="595"/>
      <c r="G221" s="596"/>
      <c r="H221" s="60"/>
      <c r="I221" s="62"/>
      <c r="J221" s="63"/>
      <c r="K221" s="74"/>
    </row>
    <row r="222" spans="1:11" s="35" customFormat="1" x14ac:dyDescent="0.25">
      <c r="A222" s="522" t="s">
        <v>1984</v>
      </c>
      <c r="B222" s="522"/>
      <c r="C222" s="522" t="s">
        <v>117</v>
      </c>
      <c r="D222" s="522"/>
      <c r="E222" s="522"/>
      <c r="F222" s="522"/>
      <c r="G222" s="522"/>
      <c r="H222" s="116"/>
      <c r="I222" s="116"/>
      <c r="J222" s="116"/>
      <c r="K222" s="42">
        <f>SUM(K215:K221)</f>
        <v>0</v>
      </c>
    </row>
  </sheetData>
  <sheetProtection algorithmName="SHA-512" hashValue="tE2dUCbQr7B6cbFA5HoW6tA/aq0QxPa9anp13xwjlvLJEPQKFN5z5fHWQjZUE7zWUxUkHH+xFb0utGqlbMH5dA==" saltValue="HyqZQfssyUSHhucgSbXVfA==" spinCount="100000" sheet="1" objects="1" scenarios="1"/>
  <mergeCells count="223">
    <mergeCell ref="C46:G46"/>
    <mergeCell ref="C42:G42"/>
    <mergeCell ref="C43:G43"/>
    <mergeCell ref="C44:G44"/>
    <mergeCell ref="C45:G45"/>
    <mergeCell ref="C36:G36"/>
    <mergeCell ref="C37:G37"/>
    <mergeCell ref="C38:G38"/>
    <mergeCell ref="C39:G39"/>
    <mergeCell ref="C40:G40"/>
    <mergeCell ref="C41:G41"/>
    <mergeCell ref="A1:K1"/>
    <mergeCell ref="A2:K2"/>
    <mergeCell ref="A3:K3"/>
    <mergeCell ref="C7:G7"/>
    <mergeCell ref="C14:G14"/>
    <mergeCell ref="C15:G15"/>
    <mergeCell ref="A4:B4"/>
    <mergeCell ref="C4:G4"/>
    <mergeCell ref="A5:K6"/>
    <mergeCell ref="C8:G8"/>
    <mergeCell ref="C9:G9"/>
    <mergeCell ref="C10:G10"/>
    <mergeCell ref="C11:G11"/>
    <mergeCell ref="C12:G12"/>
    <mergeCell ref="C13:G13"/>
    <mergeCell ref="C16:G16"/>
    <mergeCell ref="A18:K19"/>
    <mergeCell ref="C23:G23"/>
    <mergeCell ref="C24:G24"/>
    <mergeCell ref="C20:G20"/>
    <mergeCell ref="C21:G21"/>
    <mergeCell ref="C22:G22"/>
    <mergeCell ref="C28:G28"/>
    <mergeCell ref="A17:B17"/>
    <mergeCell ref="C17:G17"/>
    <mergeCell ref="C29:G29"/>
    <mergeCell ref="C30:G30"/>
    <mergeCell ref="C26:G26"/>
    <mergeCell ref="C25:G25"/>
    <mergeCell ref="C27:G27"/>
    <mergeCell ref="C35:G35"/>
    <mergeCell ref="C31:G31"/>
    <mergeCell ref="A33:K34"/>
    <mergeCell ref="A32:B32"/>
    <mergeCell ref="C32:G32"/>
    <mergeCell ref="C56:G56"/>
    <mergeCell ref="C57:G57"/>
    <mergeCell ref="C58:G58"/>
    <mergeCell ref="C47:G47"/>
    <mergeCell ref="C48:G48"/>
    <mergeCell ref="C49:G49"/>
    <mergeCell ref="C50:G50"/>
    <mergeCell ref="C51:G51"/>
    <mergeCell ref="C52:G52"/>
    <mergeCell ref="C53:G53"/>
    <mergeCell ref="C54:G54"/>
    <mergeCell ref="C55:G55"/>
    <mergeCell ref="C59:G59"/>
    <mergeCell ref="C60:G60"/>
    <mergeCell ref="C61:G61"/>
    <mergeCell ref="C62:G62"/>
    <mergeCell ref="C66:G66"/>
    <mergeCell ref="C67:G67"/>
    <mergeCell ref="C68:G68"/>
    <mergeCell ref="C69:G69"/>
    <mergeCell ref="C63:G63"/>
    <mergeCell ref="C64:G64"/>
    <mergeCell ref="C65:G65"/>
    <mergeCell ref="C76:G76"/>
    <mergeCell ref="C77:G77"/>
    <mergeCell ref="C78:G78"/>
    <mergeCell ref="C70:G70"/>
    <mergeCell ref="A72:K73"/>
    <mergeCell ref="C85:G85"/>
    <mergeCell ref="C86:G86"/>
    <mergeCell ref="C74:G74"/>
    <mergeCell ref="C75:G75"/>
    <mergeCell ref="A71:B71"/>
    <mergeCell ref="C71:G71"/>
    <mergeCell ref="C88:G88"/>
    <mergeCell ref="C89:G89"/>
    <mergeCell ref="C90:G90"/>
    <mergeCell ref="C79:G79"/>
    <mergeCell ref="C80:G80"/>
    <mergeCell ref="C81:G81"/>
    <mergeCell ref="C82:G82"/>
    <mergeCell ref="C83:G83"/>
    <mergeCell ref="C84:G84"/>
    <mergeCell ref="C87:G87"/>
    <mergeCell ref="C95:G95"/>
    <mergeCell ref="A93:K94"/>
    <mergeCell ref="C91:G91"/>
    <mergeCell ref="A92:B92"/>
    <mergeCell ref="C92:G92"/>
    <mergeCell ref="C102:G102"/>
    <mergeCell ref="C103:G103"/>
    <mergeCell ref="C104:G104"/>
    <mergeCell ref="C105:G105"/>
    <mergeCell ref="C106:G106"/>
    <mergeCell ref="C107:G107"/>
    <mergeCell ref="C96:G96"/>
    <mergeCell ref="C97:G97"/>
    <mergeCell ref="C98:G98"/>
    <mergeCell ref="C99:G99"/>
    <mergeCell ref="C100:G100"/>
    <mergeCell ref="C101:G101"/>
    <mergeCell ref="C113:G113"/>
    <mergeCell ref="C108:G108"/>
    <mergeCell ref="C109:G109"/>
    <mergeCell ref="C110:G110"/>
    <mergeCell ref="C111:G111"/>
    <mergeCell ref="C112:G112"/>
    <mergeCell ref="C114:G114"/>
    <mergeCell ref="A115:B115"/>
    <mergeCell ref="C115:G115"/>
    <mergeCell ref="A116:K117"/>
    <mergeCell ref="C122:G122"/>
    <mergeCell ref="C123:G123"/>
    <mergeCell ref="C124:G124"/>
    <mergeCell ref="C125:G125"/>
    <mergeCell ref="C126:G126"/>
    <mergeCell ref="C127:G127"/>
    <mergeCell ref="C118:G118"/>
    <mergeCell ref="C119:G119"/>
    <mergeCell ref="C120:G120"/>
    <mergeCell ref="C121:G121"/>
    <mergeCell ref="C134:G134"/>
    <mergeCell ref="C135:G135"/>
    <mergeCell ref="C136:G136"/>
    <mergeCell ref="C128:G128"/>
    <mergeCell ref="C129:G129"/>
    <mergeCell ref="C130:G130"/>
    <mergeCell ref="C131:G131"/>
    <mergeCell ref="C132:G132"/>
    <mergeCell ref="C133:G133"/>
    <mergeCell ref="C137:G137"/>
    <mergeCell ref="C140:G140"/>
    <mergeCell ref="C138:G138"/>
    <mergeCell ref="C147:G147"/>
    <mergeCell ref="C148:G148"/>
    <mergeCell ref="C141:G141"/>
    <mergeCell ref="C142:G142"/>
    <mergeCell ref="C143:G143"/>
    <mergeCell ref="C144:G144"/>
    <mergeCell ref="C145:G145"/>
    <mergeCell ref="C146:G146"/>
    <mergeCell ref="C139:G139"/>
    <mergeCell ref="C153:G153"/>
    <mergeCell ref="C154:G154"/>
    <mergeCell ref="C155:G155"/>
    <mergeCell ref="C149:G149"/>
    <mergeCell ref="A151:K152"/>
    <mergeCell ref="A150:B150"/>
    <mergeCell ref="C150:G150"/>
    <mergeCell ref="C162:G162"/>
    <mergeCell ref="C163:G163"/>
    <mergeCell ref="C156:G156"/>
    <mergeCell ref="C157:G157"/>
    <mergeCell ref="C158:G158"/>
    <mergeCell ref="C159:G159"/>
    <mergeCell ref="C160:G160"/>
    <mergeCell ref="C161:G161"/>
    <mergeCell ref="C168:G168"/>
    <mergeCell ref="C169:G169"/>
    <mergeCell ref="C170:G170"/>
    <mergeCell ref="C171:G171"/>
    <mergeCell ref="C164:G164"/>
    <mergeCell ref="A166:K167"/>
    <mergeCell ref="A165:B165"/>
    <mergeCell ref="C165:G165"/>
    <mergeCell ref="C177:G177"/>
    <mergeCell ref="C178:G178"/>
    <mergeCell ref="C179:G179"/>
    <mergeCell ref="C180:G180"/>
    <mergeCell ref="C181:G181"/>
    <mergeCell ref="C182:G182"/>
    <mergeCell ref="C172:G172"/>
    <mergeCell ref="C173:G173"/>
    <mergeCell ref="C174:G174"/>
    <mergeCell ref="C176:G176"/>
    <mergeCell ref="C175:G175"/>
    <mergeCell ref="C183:G183"/>
    <mergeCell ref="C184:G184"/>
    <mergeCell ref="C185:G185"/>
    <mergeCell ref="C186:G186"/>
    <mergeCell ref="C187:G187"/>
    <mergeCell ref="C188:G188"/>
    <mergeCell ref="C193:G193"/>
    <mergeCell ref="C194:G194"/>
    <mergeCell ref="C195:G195"/>
    <mergeCell ref="C196:G196"/>
    <mergeCell ref="C197:G197"/>
    <mergeCell ref="C189:G189"/>
    <mergeCell ref="A191:K192"/>
    <mergeCell ref="A190:B190"/>
    <mergeCell ref="C190:G190"/>
    <mergeCell ref="C204:G204"/>
    <mergeCell ref="C205:G205"/>
    <mergeCell ref="C206:G206"/>
    <mergeCell ref="C207:G207"/>
    <mergeCell ref="C208:G208"/>
    <mergeCell ref="C198:G198"/>
    <mergeCell ref="C199:G199"/>
    <mergeCell ref="C200:G200"/>
    <mergeCell ref="C201:G201"/>
    <mergeCell ref="C202:G202"/>
    <mergeCell ref="C203:G203"/>
    <mergeCell ref="C209:G209"/>
    <mergeCell ref="C219:G219"/>
    <mergeCell ref="C220:G220"/>
    <mergeCell ref="A222:B222"/>
    <mergeCell ref="C222:G222"/>
    <mergeCell ref="C221:G221"/>
    <mergeCell ref="C214:G214"/>
    <mergeCell ref="C215:G215"/>
    <mergeCell ref="C210:G210"/>
    <mergeCell ref="A212:K213"/>
    <mergeCell ref="A211:B211"/>
    <mergeCell ref="C211:G211"/>
    <mergeCell ref="C216:G216"/>
    <mergeCell ref="C217:G217"/>
    <mergeCell ref="C218:G218"/>
  </mergeCells>
  <pageMargins left="0.70866141732283472" right="0.70866141732283472" top="0.74803149606299213" bottom="0.74803149606299213" header="0.31496062992125984" footer="0.31496062992125984"/>
  <pageSetup scale="58" firstPageNumber="71" orientation="portrait" useFirstPageNumber="1" horizontalDpi="300" r:id="rId1"/>
  <headerFooter>
    <oddFooter>&amp;RC3-&amp;P</oddFooter>
  </headerFooter>
  <rowBreaks count="2" manualBreakCount="2">
    <brk id="71" max="10" man="1"/>
    <brk id="150" max="10"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31381E-10DE-4232-B0E5-871038D16150}">
  <sheetPr>
    <tabColor theme="9" tint="0.79998168889431442"/>
  </sheetPr>
  <dimension ref="A10:J10"/>
  <sheetViews>
    <sheetView view="pageBreakPreview" zoomScaleNormal="100" zoomScaleSheetLayoutView="100" workbookViewId="0">
      <selection activeCell="P20" sqref="P20"/>
    </sheetView>
  </sheetViews>
  <sheetFormatPr defaultColWidth="8.88671875" defaultRowHeight="13.8" x14ac:dyDescent="0.25"/>
  <cols>
    <col min="1" max="16384" width="8.88671875" style="1"/>
  </cols>
  <sheetData>
    <row r="10" spans="1:10" ht="21" x14ac:dyDescent="0.4">
      <c r="A10" s="519" t="s">
        <v>1985</v>
      </c>
      <c r="B10" s="519"/>
      <c r="C10" s="519"/>
      <c r="D10" s="519"/>
      <c r="E10" s="519"/>
      <c r="F10" s="519"/>
      <c r="G10" s="519"/>
      <c r="H10" s="519"/>
      <c r="I10" s="519"/>
      <c r="J10" s="519"/>
    </row>
  </sheetData>
  <sheetProtection algorithmName="SHA-512" hashValue="W+tkpSS8ijTAm8ox1e6iC9STSoMBgxltMxK+vq++Sl5VIV2/HON9fnbA2bwJU5hy3codDN+OVgTHcwU+J4P8xQ==" saltValue="b4DHmCHC3EJJF2KqQqkLhA==" spinCount="100000" sheet="1" objects="1" scenarios="1"/>
  <mergeCells count="1">
    <mergeCell ref="A10:J10"/>
  </mergeCells>
  <pageMargins left="0.70866141732283472" right="0.70866141732283472" top="0.74803149606299213" bottom="0.74803149606299213" header="0.31496062992125984" footer="0.31496062992125984"/>
  <pageSetup firstPageNumber="81" orientation="portrait" useFirstPageNumber="1" horizontalDpi="300" r:id="rId1"/>
  <headerFooter>
    <oddHeader>&amp;L&amp;"Calibrint,Regular"&amp;K000000CONTRACT SANRAL NRA R.573-020-2019/5R 
FOR THE UPGRADING OF NATIONAL ROAD R573 SECTION 2: WORK PACKAGE B FROM KM 36.20 TO KM 48.16</oddHeader>
    <oddFooter>&amp;RC2-&amp;P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8D8BEB-51FF-4707-93A7-3DA784003465}">
  <sheetPr>
    <tabColor theme="9" tint="0.79998168889431442"/>
  </sheetPr>
  <dimension ref="A1:N1214"/>
  <sheetViews>
    <sheetView view="pageBreakPreview" zoomScaleNormal="100" zoomScaleSheetLayoutView="100" workbookViewId="0">
      <pane xSplit="11" ySplit="4" topLeftCell="L5" activePane="bottomRight" state="frozen"/>
      <selection pane="topRight" activeCell="M28" sqref="M28"/>
      <selection pane="bottomLeft" activeCell="M28" sqref="M28"/>
      <selection pane="bottomRight" activeCell="J196" sqref="J196"/>
    </sheetView>
  </sheetViews>
  <sheetFormatPr defaultColWidth="8.88671875" defaultRowHeight="13.2" x14ac:dyDescent="0.25"/>
  <cols>
    <col min="1" max="1" width="9.33203125" style="2" bestFit="1" customWidth="1"/>
    <col min="2" max="2" width="9.5546875" style="2" bestFit="1" customWidth="1"/>
    <col min="3" max="3" width="4.6640625" style="2" customWidth="1"/>
    <col min="4" max="6" width="8.88671875" style="2"/>
    <col min="7" max="7" width="15.6640625" style="2" customWidth="1"/>
    <col min="8" max="8" width="8.6640625" style="2" customWidth="1"/>
    <col min="9" max="11" width="12.6640625" style="2" customWidth="1"/>
    <col min="12" max="16384" width="8.88671875" style="2"/>
  </cols>
  <sheetData>
    <row r="1" spans="1:14" x14ac:dyDescent="0.25">
      <c r="A1" s="600" t="s">
        <v>1</v>
      </c>
      <c r="B1" s="600"/>
      <c r="C1" s="600"/>
      <c r="D1" s="600"/>
      <c r="E1" s="600"/>
      <c r="F1" s="600"/>
      <c r="G1" s="600"/>
      <c r="H1" s="600"/>
      <c r="I1" s="600"/>
      <c r="J1" s="600"/>
      <c r="K1" s="600"/>
    </row>
    <row r="2" spans="1:14" x14ac:dyDescent="0.25">
      <c r="A2" s="600" t="s">
        <v>2</v>
      </c>
      <c r="B2" s="600"/>
      <c r="C2" s="600"/>
      <c r="D2" s="600"/>
      <c r="E2" s="600"/>
      <c r="F2" s="600"/>
      <c r="G2" s="600"/>
      <c r="H2" s="600"/>
      <c r="I2" s="600"/>
      <c r="J2" s="600"/>
      <c r="K2" s="600"/>
      <c r="L2" s="55"/>
      <c r="M2" s="55"/>
      <c r="N2" s="55"/>
    </row>
    <row r="3" spans="1:14" x14ac:dyDescent="0.25">
      <c r="A3" s="600" t="s">
        <v>1986</v>
      </c>
      <c r="B3" s="600"/>
      <c r="C3" s="600"/>
      <c r="D3" s="600"/>
      <c r="E3" s="600"/>
      <c r="F3" s="600"/>
      <c r="G3" s="600"/>
      <c r="H3" s="600"/>
      <c r="I3" s="600"/>
      <c r="J3" s="600"/>
      <c r="K3" s="600"/>
      <c r="L3" s="55"/>
      <c r="M3" s="55"/>
      <c r="N3" s="55"/>
    </row>
    <row r="4" spans="1:14" ht="26.4" customHeight="1" x14ac:dyDescent="0.25">
      <c r="A4" s="601" t="s">
        <v>3</v>
      </c>
      <c r="B4" s="602"/>
      <c r="C4" s="603" t="s">
        <v>4</v>
      </c>
      <c r="D4" s="604"/>
      <c r="E4" s="604"/>
      <c r="F4" s="604"/>
      <c r="G4" s="605"/>
      <c r="H4" s="82" t="s">
        <v>5</v>
      </c>
      <c r="I4" s="82" t="s">
        <v>6</v>
      </c>
      <c r="J4" s="82" t="s">
        <v>7</v>
      </c>
      <c r="K4" s="3" t="s">
        <v>8</v>
      </c>
    </row>
    <row r="5" spans="1:14" ht="12.75" customHeight="1" x14ac:dyDescent="0.25">
      <c r="A5" s="523" t="s">
        <v>978</v>
      </c>
      <c r="B5" s="523"/>
      <c r="C5" s="523"/>
      <c r="D5" s="523"/>
      <c r="E5" s="523"/>
      <c r="F5" s="523"/>
      <c r="G5" s="523"/>
      <c r="H5" s="523"/>
      <c r="I5" s="523"/>
      <c r="J5" s="523"/>
      <c r="K5" s="524"/>
    </row>
    <row r="6" spans="1:14" x14ac:dyDescent="0.25">
      <c r="A6" s="525"/>
      <c r="B6" s="525"/>
      <c r="C6" s="525"/>
      <c r="D6" s="525"/>
      <c r="E6" s="525"/>
      <c r="F6" s="525"/>
      <c r="G6" s="525"/>
      <c r="H6" s="525"/>
      <c r="I6" s="525"/>
      <c r="J6" s="525"/>
      <c r="K6" s="526"/>
    </row>
    <row r="7" spans="1:14" x14ac:dyDescent="0.25">
      <c r="A7" s="187"/>
      <c r="B7" s="169"/>
      <c r="C7" s="533"/>
      <c r="D7" s="533"/>
      <c r="E7" s="533"/>
      <c r="F7" s="533"/>
      <c r="G7" s="533"/>
      <c r="H7" s="158"/>
      <c r="I7" s="170"/>
      <c r="J7" s="171"/>
      <c r="K7" s="172"/>
    </row>
    <row r="8" spans="1:14" ht="13.2" customHeight="1" x14ac:dyDescent="0.25">
      <c r="A8" s="213" t="s">
        <v>984</v>
      </c>
      <c r="B8" s="183"/>
      <c r="C8" s="521" t="s">
        <v>985</v>
      </c>
      <c r="D8" s="521"/>
      <c r="E8" s="521"/>
      <c r="F8" s="521"/>
      <c r="G8" s="521"/>
      <c r="H8" s="176"/>
      <c r="I8" s="176"/>
      <c r="J8" s="176"/>
      <c r="K8" s="7"/>
    </row>
    <row r="9" spans="1:14" x14ac:dyDescent="0.25">
      <c r="A9" s="182"/>
      <c r="B9" s="178"/>
      <c r="C9" s="520"/>
      <c r="D9" s="520"/>
      <c r="E9" s="520"/>
      <c r="F9" s="520"/>
      <c r="G9" s="520"/>
      <c r="H9" s="176"/>
      <c r="I9" s="39"/>
      <c r="J9" s="40"/>
      <c r="K9" s="7"/>
    </row>
    <row r="10" spans="1:14" ht="13.5" customHeight="1" x14ac:dyDescent="0.25">
      <c r="A10" s="182"/>
      <c r="B10" s="178" t="s">
        <v>986</v>
      </c>
      <c r="C10" s="520" t="s">
        <v>944</v>
      </c>
      <c r="D10" s="520"/>
      <c r="E10" s="520"/>
      <c r="F10" s="520"/>
      <c r="G10" s="520"/>
      <c r="H10" s="176" t="s">
        <v>1756</v>
      </c>
      <c r="I10" s="243">
        <v>4150</v>
      </c>
      <c r="J10" s="18"/>
      <c r="K10" s="7">
        <f>I10*J10</f>
        <v>0</v>
      </c>
    </row>
    <row r="11" spans="1:14" x14ac:dyDescent="0.25">
      <c r="A11" s="182"/>
      <c r="B11" s="178"/>
      <c r="C11" s="520"/>
      <c r="D11" s="520"/>
      <c r="E11" s="520"/>
      <c r="F11" s="520"/>
      <c r="G11" s="520"/>
      <c r="H11" s="176"/>
      <c r="I11" s="39"/>
      <c r="J11" s="40"/>
      <c r="K11" s="7"/>
    </row>
    <row r="12" spans="1:14" ht="13.5" customHeight="1" x14ac:dyDescent="0.25">
      <c r="A12" s="182"/>
      <c r="B12" s="178" t="s">
        <v>987</v>
      </c>
      <c r="C12" s="520" t="s">
        <v>946</v>
      </c>
      <c r="D12" s="520"/>
      <c r="E12" s="520"/>
      <c r="F12" s="520"/>
      <c r="G12" s="520"/>
      <c r="H12" s="176" t="s">
        <v>1756</v>
      </c>
      <c r="I12" s="39">
        <v>500</v>
      </c>
      <c r="J12" s="18"/>
      <c r="K12" s="7">
        <f>I12*J12</f>
        <v>0</v>
      </c>
    </row>
    <row r="13" spans="1:14" x14ac:dyDescent="0.25">
      <c r="A13" s="182"/>
      <c r="B13" s="178"/>
      <c r="C13" s="520"/>
      <c r="D13" s="520"/>
      <c r="E13" s="520"/>
      <c r="F13" s="520"/>
      <c r="G13" s="520"/>
      <c r="H13" s="176"/>
      <c r="I13" s="39"/>
      <c r="J13" s="40"/>
      <c r="K13" s="7"/>
    </row>
    <row r="14" spans="1:14" ht="13.5" customHeight="1" x14ac:dyDescent="0.25">
      <c r="A14" s="182"/>
      <c r="B14" s="178" t="s">
        <v>1987</v>
      </c>
      <c r="C14" s="520" t="s">
        <v>1988</v>
      </c>
      <c r="D14" s="520"/>
      <c r="E14" s="520"/>
      <c r="F14" s="520"/>
      <c r="G14" s="520"/>
      <c r="H14" s="176" t="s">
        <v>1756</v>
      </c>
      <c r="I14" s="39">
        <v>500</v>
      </c>
      <c r="J14" s="18"/>
      <c r="K14" s="7">
        <f>I14*J14</f>
        <v>0</v>
      </c>
    </row>
    <row r="15" spans="1:14" x14ac:dyDescent="0.25">
      <c r="A15" s="182"/>
      <c r="B15" s="178"/>
      <c r="C15" s="520"/>
      <c r="D15" s="520"/>
      <c r="E15" s="520"/>
      <c r="F15" s="520"/>
      <c r="G15" s="520"/>
      <c r="H15" s="176"/>
      <c r="I15" s="39"/>
      <c r="J15" s="40"/>
      <c r="K15" s="7"/>
    </row>
    <row r="16" spans="1:14" ht="13.5" customHeight="1" x14ac:dyDescent="0.25">
      <c r="A16" s="182"/>
      <c r="B16" s="178" t="s">
        <v>988</v>
      </c>
      <c r="C16" s="520" t="s">
        <v>989</v>
      </c>
      <c r="D16" s="520"/>
      <c r="E16" s="520"/>
      <c r="F16" s="520"/>
      <c r="G16" s="520"/>
      <c r="H16" s="176" t="s">
        <v>1756</v>
      </c>
      <c r="I16" s="39">
        <v>150</v>
      </c>
      <c r="J16" s="18"/>
      <c r="K16" s="7">
        <f>I16*J16</f>
        <v>0</v>
      </c>
    </row>
    <row r="17" spans="1:13" x14ac:dyDescent="0.25">
      <c r="A17" s="223"/>
      <c r="B17" s="224"/>
      <c r="C17" s="520"/>
      <c r="D17" s="520"/>
      <c r="E17" s="520"/>
      <c r="F17" s="520"/>
      <c r="G17" s="520"/>
      <c r="H17" s="193"/>
      <c r="I17" s="51"/>
      <c r="J17" s="53"/>
      <c r="K17" s="225"/>
    </row>
    <row r="18" spans="1:13" x14ac:dyDescent="0.25">
      <c r="A18" s="46"/>
      <c r="B18" s="45"/>
      <c r="C18" s="520"/>
      <c r="D18" s="520"/>
      <c r="E18" s="520"/>
      <c r="F18" s="520"/>
      <c r="G18" s="520"/>
      <c r="H18" s="38"/>
      <c r="I18" s="165"/>
      <c r="J18" s="166"/>
      <c r="K18" s="194"/>
    </row>
    <row r="19" spans="1:13" s="35" customFormat="1" x14ac:dyDescent="0.25">
      <c r="A19" s="522" t="s">
        <v>1014</v>
      </c>
      <c r="B19" s="522"/>
      <c r="C19" s="522" t="s">
        <v>117</v>
      </c>
      <c r="D19" s="522"/>
      <c r="E19" s="522"/>
      <c r="F19" s="522"/>
      <c r="G19" s="522"/>
      <c r="H19" s="116"/>
      <c r="I19" s="116"/>
      <c r="J19" s="116"/>
      <c r="K19" s="42">
        <f>SUM(K8:K18)</f>
        <v>0</v>
      </c>
    </row>
    <row r="20" spans="1:13" x14ac:dyDescent="0.25">
      <c r="A20" s="589" t="s">
        <v>1742</v>
      </c>
      <c r="B20" s="606"/>
      <c r="C20" s="606"/>
      <c r="D20" s="606"/>
      <c r="E20" s="606"/>
      <c r="F20" s="606"/>
      <c r="G20" s="606"/>
      <c r="H20" s="606"/>
      <c r="I20" s="606"/>
      <c r="J20" s="606"/>
      <c r="K20" s="607"/>
    </row>
    <row r="21" spans="1:13" x14ac:dyDescent="0.25">
      <c r="A21" s="608"/>
      <c r="B21" s="609"/>
      <c r="C21" s="609"/>
      <c r="D21" s="609"/>
      <c r="E21" s="609"/>
      <c r="F21" s="609"/>
      <c r="G21" s="609"/>
      <c r="H21" s="609"/>
      <c r="I21" s="609"/>
      <c r="J21" s="609"/>
      <c r="K21" s="610"/>
    </row>
    <row r="22" spans="1:13" x14ac:dyDescent="0.25">
      <c r="A22" s="56"/>
      <c r="B22" s="56"/>
      <c r="C22" s="645"/>
      <c r="D22" s="646"/>
      <c r="E22" s="646"/>
      <c r="F22" s="646"/>
      <c r="G22" s="647"/>
      <c r="H22" s="57"/>
      <c r="I22" s="57"/>
      <c r="J22" s="57"/>
      <c r="K22" s="70"/>
    </row>
    <row r="23" spans="1:13" ht="12.75" customHeight="1" x14ac:dyDescent="0.25">
      <c r="A23" s="101" t="s">
        <v>1751</v>
      </c>
      <c r="B23" s="45"/>
      <c r="C23" s="626" t="s">
        <v>1752</v>
      </c>
      <c r="D23" s="627"/>
      <c r="E23" s="627"/>
      <c r="F23" s="627"/>
      <c r="G23" s="628"/>
      <c r="H23" s="37"/>
      <c r="I23" s="61"/>
      <c r="J23" s="40"/>
      <c r="K23" s="7"/>
    </row>
    <row r="24" spans="1:13" x14ac:dyDescent="0.25">
      <c r="A24" s="44"/>
      <c r="B24" s="45"/>
      <c r="C24" s="583"/>
      <c r="D24" s="584"/>
      <c r="E24" s="584"/>
      <c r="F24" s="584"/>
      <c r="G24" s="585"/>
      <c r="H24" s="37"/>
      <c r="I24" s="61"/>
      <c r="J24" s="40"/>
      <c r="K24" s="7"/>
    </row>
    <row r="25" spans="1:13" ht="26.4" customHeight="1" x14ac:dyDescent="0.25">
      <c r="A25" s="46"/>
      <c r="B25" s="37" t="s">
        <v>1753</v>
      </c>
      <c r="C25" s="520" t="s">
        <v>1754</v>
      </c>
      <c r="D25" s="527"/>
      <c r="E25" s="527"/>
      <c r="F25" s="527"/>
      <c r="G25" s="528"/>
      <c r="H25" s="37"/>
      <c r="I25" s="61"/>
      <c r="J25" s="40"/>
      <c r="K25" s="7"/>
    </row>
    <row r="26" spans="1:13" x14ac:dyDescent="0.25">
      <c r="A26" s="46"/>
      <c r="B26" s="45"/>
      <c r="C26" s="632"/>
      <c r="D26" s="633"/>
      <c r="E26" s="633"/>
      <c r="F26" s="633"/>
      <c r="G26" s="634"/>
      <c r="H26" s="37"/>
      <c r="I26" s="61"/>
      <c r="J26" s="40"/>
      <c r="K26" s="7"/>
    </row>
    <row r="27" spans="1:13" ht="13.2" customHeight="1" x14ac:dyDescent="0.25">
      <c r="A27" s="46"/>
      <c r="B27" s="45" t="s">
        <v>78</v>
      </c>
      <c r="C27" s="632" t="s">
        <v>1755</v>
      </c>
      <c r="D27" s="633"/>
      <c r="E27" s="633"/>
      <c r="F27" s="633"/>
      <c r="G27" s="634"/>
      <c r="H27" s="60" t="s">
        <v>1756</v>
      </c>
      <c r="I27" s="39">
        <v>280</v>
      </c>
      <c r="J27" s="18"/>
      <c r="K27" s="8">
        <f>I27*J27</f>
        <v>0</v>
      </c>
    </row>
    <row r="28" spans="1:13" ht="13.2" customHeight="1" x14ac:dyDescent="0.25">
      <c r="A28" s="46"/>
      <c r="B28" s="45"/>
      <c r="C28" s="632"/>
      <c r="D28" s="633"/>
      <c r="E28" s="633"/>
      <c r="F28" s="633"/>
      <c r="G28" s="634"/>
      <c r="H28" s="37"/>
      <c r="I28" s="61"/>
      <c r="J28" s="40"/>
      <c r="K28" s="8"/>
    </row>
    <row r="29" spans="1:13" ht="13.2" customHeight="1" x14ac:dyDescent="0.25">
      <c r="A29" s="46"/>
      <c r="B29" s="45" t="s">
        <v>81</v>
      </c>
      <c r="C29" s="632" t="s">
        <v>1757</v>
      </c>
      <c r="D29" s="633"/>
      <c r="E29" s="633"/>
      <c r="F29" s="633"/>
      <c r="G29" s="634"/>
      <c r="H29" s="60" t="s">
        <v>1756</v>
      </c>
      <c r="I29" s="39">
        <v>275</v>
      </c>
      <c r="J29" s="18"/>
      <c r="K29" s="8">
        <f>I29*J29</f>
        <v>0</v>
      </c>
    </row>
    <row r="30" spans="1:13" ht="13.2" customHeight="1" x14ac:dyDescent="0.25">
      <c r="A30" s="46"/>
      <c r="B30" s="45"/>
      <c r="C30" s="632"/>
      <c r="D30" s="633"/>
      <c r="E30" s="633"/>
      <c r="F30" s="633"/>
      <c r="G30" s="634"/>
      <c r="H30" s="37"/>
      <c r="I30" s="62"/>
      <c r="J30" s="63"/>
      <c r="K30" s="8"/>
    </row>
    <row r="31" spans="1:13" ht="13.2" customHeight="1" x14ac:dyDescent="0.25">
      <c r="A31" s="46"/>
      <c r="B31" s="45" t="s">
        <v>83</v>
      </c>
      <c r="C31" s="632" t="s">
        <v>1989</v>
      </c>
      <c r="D31" s="633"/>
      <c r="E31" s="633"/>
      <c r="F31" s="633"/>
      <c r="G31" s="634"/>
      <c r="H31" s="60" t="s">
        <v>1756</v>
      </c>
      <c r="I31" s="39">
        <v>270</v>
      </c>
      <c r="J31" s="18"/>
      <c r="K31" s="8">
        <f>I31*J31</f>
        <v>0</v>
      </c>
      <c r="M31" s="644"/>
    </row>
    <row r="32" spans="1:13" ht="13.2" customHeight="1" x14ac:dyDescent="0.25">
      <c r="A32" s="46"/>
      <c r="B32" s="45"/>
      <c r="C32" s="632"/>
      <c r="D32" s="633"/>
      <c r="E32" s="633"/>
      <c r="F32" s="633"/>
      <c r="G32" s="634"/>
      <c r="H32" s="37"/>
      <c r="I32" s="62"/>
      <c r="J32" s="63"/>
      <c r="K32" s="8"/>
      <c r="M32" s="644"/>
    </row>
    <row r="33" spans="1:13" ht="26.4" customHeight="1" x14ac:dyDescent="0.25">
      <c r="A33" s="46"/>
      <c r="B33" s="45" t="s">
        <v>1762</v>
      </c>
      <c r="C33" s="520" t="s">
        <v>1761</v>
      </c>
      <c r="D33" s="527"/>
      <c r="E33" s="527"/>
      <c r="F33" s="527"/>
      <c r="G33" s="528"/>
      <c r="H33" s="60" t="s">
        <v>1756</v>
      </c>
      <c r="I33" s="39">
        <v>120</v>
      </c>
      <c r="J33" s="18"/>
      <c r="K33" s="8">
        <f>I33*J33</f>
        <v>0</v>
      </c>
      <c r="M33" s="644"/>
    </row>
    <row r="34" spans="1:13" x14ac:dyDescent="0.25">
      <c r="A34" s="46"/>
      <c r="B34" s="45"/>
      <c r="C34" s="597"/>
      <c r="D34" s="598"/>
      <c r="E34" s="598"/>
      <c r="F34" s="598"/>
      <c r="G34" s="599"/>
      <c r="H34" s="37"/>
      <c r="I34" s="62"/>
      <c r="J34" s="63"/>
      <c r="K34" s="8"/>
      <c r="M34" s="644"/>
    </row>
    <row r="35" spans="1:13" ht="26.4" customHeight="1" x14ac:dyDescent="0.25">
      <c r="A35" s="59"/>
      <c r="B35" s="99" t="s">
        <v>1762</v>
      </c>
      <c r="C35" s="520" t="s">
        <v>1763</v>
      </c>
      <c r="D35" s="527"/>
      <c r="E35" s="527"/>
      <c r="F35" s="527"/>
      <c r="G35" s="528"/>
      <c r="H35" s="60" t="s">
        <v>1756</v>
      </c>
      <c r="I35" s="39">
        <v>120</v>
      </c>
      <c r="J35" s="18"/>
      <c r="K35" s="8">
        <f>I35*J35</f>
        <v>0</v>
      </c>
      <c r="M35" s="644"/>
    </row>
    <row r="36" spans="1:13" x14ac:dyDescent="0.25">
      <c r="A36" s="59"/>
      <c r="B36" s="99"/>
      <c r="C36" s="520"/>
      <c r="D36" s="527"/>
      <c r="E36" s="527"/>
      <c r="F36" s="527"/>
      <c r="G36" s="528"/>
      <c r="H36" s="60"/>
      <c r="I36" s="62"/>
      <c r="J36" s="63"/>
      <c r="K36" s="8"/>
    </row>
    <row r="37" spans="1:13" ht="13.2" customHeight="1" x14ac:dyDescent="0.25">
      <c r="A37" s="58" t="s">
        <v>1770</v>
      </c>
      <c r="B37" s="45"/>
      <c r="C37" s="521" t="s">
        <v>1990</v>
      </c>
      <c r="D37" s="537"/>
      <c r="E37" s="537"/>
      <c r="F37" s="537"/>
      <c r="G37" s="538"/>
      <c r="H37" s="60"/>
      <c r="I37" s="62"/>
      <c r="J37" s="63"/>
      <c r="K37" s="8"/>
    </row>
    <row r="38" spans="1:13" ht="13.2" customHeight="1" x14ac:dyDescent="0.25">
      <c r="A38" s="50"/>
      <c r="B38" s="99"/>
      <c r="C38" s="520"/>
      <c r="D38" s="527"/>
      <c r="E38" s="527"/>
      <c r="F38" s="527"/>
      <c r="G38" s="528"/>
      <c r="H38" s="60"/>
      <c r="I38" s="62"/>
      <c r="J38" s="63"/>
      <c r="K38" s="8"/>
    </row>
    <row r="39" spans="1:13" ht="13.2" customHeight="1" x14ac:dyDescent="0.25">
      <c r="A39" s="50"/>
      <c r="B39" s="99" t="s">
        <v>1772</v>
      </c>
      <c r="C39" s="632" t="s">
        <v>1773</v>
      </c>
      <c r="D39" s="633"/>
      <c r="E39" s="633"/>
      <c r="F39" s="633"/>
      <c r="G39" s="634"/>
      <c r="H39" s="60" t="s">
        <v>1756</v>
      </c>
      <c r="I39" s="39">
        <v>50</v>
      </c>
      <c r="J39" s="18"/>
      <c r="K39" s="8">
        <f>I39*J39</f>
        <v>0</v>
      </c>
    </row>
    <row r="40" spans="1:13" ht="13.2" customHeight="1" x14ac:dyDescent="0.25">
      <c r="A40" s="50"/>
      <c r="B40" s="99"/>
      <c r="C40" s="520"/>
      <c r="D40" s="527"/>
      <c r="E40" s="527"/>
      <c r="F40" s="527"/>
      <c r="G40" s="528"/>
      <c r="H40" s="60"/>
      <c r="I40" s="62"/>
      <c r="J40" s="63"/>
      <c r="K40" s="8"/>
    </row>
    <row r="41" spans="1:13" ht="13.2" customHeight="1" x14ac:dyDescent="0.25">
      <c r="A41" s="50"/>
      <c r="B41" s="99" t="s">
        <v>1774</v>
      </c>
      <c r="C41" s="520" t="s">
        <v>1775</v>
      </c>
      <c r="D41" s="527"/>
      <c r="E41" s="527"/>
      <c r="F41" s="527"/>
      <c r="G41" s="528"/>
      <c r="H41" s="60" t="s">
        <v>1756</v>
      </c>
      <c r="I41" s="39">
        <v>200</v>
      </c>
      <c r="J41" s="18"/>
      <c r="K41" s="8">
        <f>I41*J41</f>
        <v>0</v>
      </c>
    </row>
    <row r="42" spans="1:13" ht="13.2" customHeight="1" x14ac:dyDescent="0.25">
      <c r="A42" s="59"/>
      <c r="B42" s="99"/>
      <c r="C42" s="632"/>
      <c r="D42" s="633"/>
      <c r="E42" s="633"/>
      <c r="F42" s="633"/>
      <c r="G42" s="634"/>
      <c r="H42" s="60"/>
      <c r="I42" s="62"/>
      <c r="J42" s="63"/>
      <c r="K42" s="8"/>
    </row>
    <row r="43" spans="1:13" ht="13.2" customHeight="1" x14ac:dyDescent="0.25">
      <c r="A43" s="58" t="s">
        <v>1776</v>
      </c>
      <c r="B43" s="45"/>
      <c r="C43" s="521" t="s">
        <v>1777</v>
      </c>
      <c r="D43" s="537"/>
      <c r="E43" s="537"/>
      <c r="F43" s="537"/>
      <c r="G43" s="538"/>
      <c r="H43" s="60" t="s">
        <v>1778</v>
      </c>
      <c r="I43" s="39">
        <v>610</v>
      </c>
      <c r="J43" s="18"/>
      <c r="K43" s="8">
        <f>I43*J43</f>
        <v>0</v>
      </c>
    </row>
    <row r="44" spans="1:13" ht="13.2" customHeight="1" x14ac:dyDescent="0.25">
      <c r="A44" s="59"/>
      <c r="B44" s="45"/>
      <c r="C44" s="521"/>
      <c r="D44" s="537"/>
      <c r="E44" s="537"/>
      <c r="F44" s="537"/>
      <c r="G44" s="538"/>
      <c r="H44" s="60"/>
      <c r="I44" s="62"/>
      <c r="J44" s="63"/>
      <c r="K44" s="8"/>
    </row>
    <row r="45" spans="1:13" ht="39.6" customHeight="1" x14ac:dyDescent="0.25">
      <c r="A45" s="58" t="s">
        <v>1779</v>
      </c>
      <c r="B45" s="45"/>
      <c r="C45" s="521" t="s">
        <v>1780</v>
      </c>
      <c r="D45" s="537"/>
      <c r="E45" s="537"/>
      <c r="F45" s="537"/>
      <c r="G45" s="538"/>
      <c r="H45" s="60" t="s">
        <v>1781</v>
      </c>
      <c r="I45" s="243">
        <v>5500</v>
      </c>
      <c r="J45" s="18"/>
      <c r="K45" s="8">
        <f>I45*J45</f>
        <v>0</v>
      </c>
    </row>
    <row r="46" spans="1:13" ht="13.2" customHeight="1" x14ac:dyDescent="0.25">
      <c r="A46" s="59"/>
      <c r="B46" s="99"/>
      <c r="C46" s="586"/>
      <c r="D46" s="587"/>
      <c r="E46" s="587"/>
      <c r="F46" s="587"/>
      <c r="G46" s="588"/>
      <c r="H46" s="60"/>
      <c r="I46" s="62"/>
      <c r="J46" s="63"/>
      <c r="K46" s="8"/>
    </row>
    <row r="47" spans="1:13" ht="13.2" customHeight="1" x14ac:dyDescent="0.25">
      <c r="A47" s="58" t="s">
        <v>1782</v>
      </c>
      <c r="B47" s="99"/>
      <c r="C47" s="583" t="s">
        <v>1783</v>
      </c>
      <c r="D47" s="584"/>
      <c r="E47" s="584"/>
      <c r="F47" s="584"/>
      <c r="G47" s="585"/>
      <c r="H47" s="60"/>
      <c r="I47" s="62"/>
      <c r="J47" s="63"/>
      <c r="K47" s="8"/>
    </row>
    <row r="48" spans="1:13" ht="13.2" customHeight="1" x14ac:dyDescent="0.25">
      <c r="A48" s="58"/>
      <c r="B48" s="99"/>
      <c r="C48" s="583"/>
      <c r="D48" s="584"/>
      <c r="E48" s="584"/>
      <c r="F48" s="584"/>
      <c r="G48" s="585"/>
      <c r="H48" s="60"/>
      <c r="I48" s="62"/>
      <c r="J48" s="63"/>
      <c r="K48" s="8"/>
    </row>
    <row r="49" spans="1:12" ht="13.2" customHeight="1" x14ac:dyDescent="0.25">
      <c r="A49" s="58"/>
      <c r="B49" s="99" t="s">
        <v>1991</v>
      </c>
      <c r="C49" s="632" t="s">
        <v>1992</v>
      </c>
      <c r="D49" s="633"/>
      <c r="E49" s="633"/>
      <c r="F49" s="633"/>
      <c r="G49" s="634"/>
      <c r="H49" s="60" t="s">
        <v>1756</v>
      </c>
      <c r="I49" s="39">
        <v>650</v>
      </c>
      <c r="J49" s="18"/>
      <c r="K49" s="8">
        <f>I49*J49</f>
        <v>0</v>
      </c>
    </row>
    <row r="50" spans="1:12" ht="13.2" customHeight="1" x14ac:dyDescent="0.25">
      <c r="A50" s="58"/>
      <c r="B50" s="99"/>
      <c r="C50" s="632"/>
      <c r="D50" s="633"/>
      <c r="E50" s="633"/>
      <c r="F50" s="633"/>
      <c r="G50" s="634"/>
      <c r="H50" s="60"/>
      <c r="I50" s="62"/>
      <c r="J50" s="63"/>
      <c r="K50" s="8"/>
    </row>
    <row r="51" spans="1:12" ht="13.2" customHeight="1" x14ac:dyDescent="0.25">
      <c r="A51" s="58"/>
      <c r="B51" s="99" t="s">
        <v>1993</v>
      </c>
      <c r="C51" s="632" t="s">
        <v>1994</v>
      </c>
      <c r="D51" s="633"/>
      <c r="E51" s="633"/>
      <c r="F51" s="633"/>
      <c r="G51" s="634"/>
      <c r="H51" s="60" t="s">
        <v>1756</v>
      </c>
      <c r="I51" s="39">
        <v>205</v>
      </c>
      <c r="J51" s="18"/>
      <c r="K51" s="8">
        <f>I51*J51</f>
        <v>0</v>
      </c>
      <c r="L51" s="283"/>
    </row>
    <row r="52" spans="1:12" ht="13.2" customHeight="1" x14ac:dyDescent="0.25">
      <c r="A52" s="59"/>
      <c r="B52" s="99"/>
      <c r="C52" s="632"/>
      <c r="D52" s="633"/>
      <c r="E52" s="633"/>
      <c r="F52" s="633"/>
      <c r="G52" s="634"/>
      <c r="H52" s="60"/>
      <c r="I52" s="62"/>
      <c r="J52" s="63"/>
      <c r="K52" s="8"/>
    </row>
    <row r="53" spans="1:12" ht="13.2" customHeight="1" x14ac:dyDescent="0.25">
      <c r="A53" s="59"/>
      <c r="B53" s="99" t="s">
        <v>1784</v>
      </c>
      <c r="C53" s="632" t="s">
        <v>1995</v>
      </c>
      <c r="D53" s="633"/>
      <c r="E53" s="633"/>
      <c r="F53" s="633"/>
      <c r="G53" s="634"/>
      <c r="H53" s="60" t="s">
        <v>1756</v>
      </c>
      <c r="I53" s="39">
        <v>15</v>
      </c>
      <c r="J53" s="18"/>
      <c r="K53" s="8">
        <f>I53*J53</f>
        <v>0</v>
      </c>
    </row>
    <row r="54" spans="1:12" ht="13.2" customHeight="1" x14ac:dyDescent="0.25">
      <c r="A54" s="59"/>
      <c r="B54" s="59"/>
      <c r="C54" s="586"/>
      <c r="D54" s="587"/>
      <c r="E54" s="587"/>
      <c r="F54" s="587"/>
      <c r="G54" s="588"/>
      <c r="H54" s="60"/>
      <c r="I54" s="64"/>
      <c r="J54" s="63"/>
      <c r="K54" s="9"/>
    </row>
    <row r="55" spans="1:12" ht="13.2" customHeight="1" x14ac:dyDescent="0.25">
      <c r="A55" s="58" t="s">
        <v>1927</v>
      </c>
      <c r="B55" s="266"/>
      <c r="C55" s="583" t="s">
        <v>1928</v>
      </c>
      <c r="D55" s="584"/>
      <c r="E55" s="584"/>
      <c r="F55" s="584"/>
      <c r="G55" s="585"/>
      <c r="H55" s="60"/>
      <c r="I55" s="62"/>
      <c r="J55" s="63"/>
      <c r="K55" s="9"/>
    </row>
    <row r="56" spans="1:12" ht="13.2" customHeight="1" x14ac:dyDescent="0.25">
      <c r="A56" s="59"/>
      <c r="B56" s="59"/>
      <c r="C56" s="666"/>
      <c r="D56" s="667"/>
      <c r="E56" s="667"/>
      <c r="F56" s="667"/>
      <c r="G56" s="668"/>
      <c r="H56" s="60"/>
      <c r="I56" s="62"/>
      <c r="J56" s="63"/>
      <c r="K56" s="9"/>
    </row>
    <row r="57" spans="1:12" ht="13.2" customHeight="1" x14ac:dyDescent="0.25">
      <c r="A57" s="59"/>
      <c r="B57" s="59" t="s">
        <v>1929</v>
      </c>
      <c r="C57" s="632" t="s">
        <v>1930</v>
      </c>
      <c r="D57" s="633"/>
      <c r="E57" s="633"/>
      <c r="F57" s="633"/>
      <c r="G57" s="634"/>
      <c r="H57" s="60"/>
      <c r="I57" s="62"/>
      <c r="J57" s="63"/>
      <c r="K57" s="9"/>
    </row>
    <row r="58" spans="1:12" x14ac:dyDescent="0.25">
      <c r="A58" s="59"/>
      <c r="B58" s="59"/>
      <c r="C58" s="632"/>
      <c r="D58" s="633"/>
      <c r="E58" s="633"/>
      <c r="F58" s="633"/>
      <c r="G58" s="634"/>
      <c r="H58" s="60"/>
      <c r="I58" s="62"/>
      <c r="J58" s="63"/>
      <c r="K58" s="9"/>
    </row>
    <row r="59" spans="1:12" ht="13.8" x14ac:dyDescent="0.25">
      <c r="A59" s="59"/>
      <c r="B59" s="99" t="s">
        <v>78</v>
      </c>
      <c r="C59" s="632" t="s">
        <v>1931</v>
      </c>
      <c r="D59" s="633"/>
      <c r="E59" s="633"/>
      <c r="F59" s="633"/>
      <c r="G59" s="634"/>
      <c r="H59" s="37" t="s">
        <v>1918</v>
      </c>
      <c r="I59" s="39">
        <v>18</v>
      </c>
      <c r="J59" s="18"/>
      <c r="K59" s="9">
        <f>ROUNDUP(IF(H59&lt;&gt;"",I59*J59,""),2)</f>
        <v>0</v>
      </c>
    </row>
    <row r="60" spans="1:12" x14ac:dyDescent="0.25">
      <c r="A60" s="59"/>
      <c r="B60" s="59"/>
      <c r="C60" s="632"/>
      <c r="D60" s="633"/>
      <c r="E60" s="633"/>
      <c r="F60" s="633"/>
      <c r="G60" s="634"/>
      <c r="H60" s="60"/>
      <c r="I60" s="62"/>
      <c r="J60" s="63"/>
      <c r="K60" s="9"/>
    </row>
    <row r="61" spans="1:12" ht="13.8" x14ac:dyDescent="0.25">
      <c r="A61" s="59"/>
      <c r="B61" s="99" t="s">
        <v>81</v>
      </c>
      <c r="C61" s="632" t="s">
        <v>1932</v>
      </c>
      <c r="D61" s="633"/>
      <c r="E61" s="633"/>
      <c r="F61" s="633"/>
      <c r="G61" s="634"/>
      <c r="H61" s="37" t="s">
        <v>1918</v>
      </c>
      <c r="I61" s="39">
        <v>18</v>
      </c>
      <c r="J61" s="18"/>
      <c r="K61" s="9">
        <f>ROUNDUP(IF(H61&lt;&gt;"",I61*J61,""),2)</f>
        <v>0</v>
      </c>
    </row>
    <row r="62" spans="1:12" x14ac:dyDescent="0.25">
      <c r="A62" s="59"/>
      <c r="B62" s="59"/>
      <c r="C62" s="586"/>
      <c r="D62" s="587"/>
      <c r="E62" s="587"/>
      <c r="F62" s="587"/>
      <c r="G62" s="588"/>
      <c r="H62" s="60"/>
      <c r="I62" s="64"/>
      <c r="J62" s="63"/>
      <c r="K62" s="9"/>
    </row>
    <row r="63" spans="1:12" ht="13.8" x14ac:dyDescent="0.25">
      <c r="A63" s="59"/>
      <c r="B63" s="99" t="s">
        <v>83</v>
      </c>
      <c r="C63" s="632" t="s">
        <v>1933</v>
      </c>
      <c r="D63" s="633"/>
      <c r="E63" s="633"/>
      <c r="F63" s="633"/>
      <c r="G63" s="634"/>
      <c r="H63" s="37" t="s">
        <v>1918</v>
      </c>
      <c r="I63" s="39">
        <v>7</v>
      </c>
      <c r="J63" s="18"/>
      <c r="K63" s="9">
        <f>ROUNDUP(IF(H63&lt;&gt;"",I63*J63,""),2)</f>
        <v>0</v>
      </c>
    </row>
    <row r="64" spans="1:12" x14ac:dyDescent="0.25">
      <c r="A64" s="59"/>
      <c r="B64" s="59"/>
      <c r="C64" s="586"/>
      <c r="D64" s="587"/>
      <c r="E64" s="587"/>
      <c r="F64" s="587"/>
      <c r="G64" s="588"/>
      <c r="H64" s="60"/>
      <c r="I64" s="64"/>
      <c r="J64" s="63"/>
      <c r="K64" s="9"/>
    </row>
    <row r="65" spans="1:12" x14ac:dyDescent="0.25">
      <c r="A65" s="59"/>
      <c r="B65" s="59"/>
      <c r="C65" s="586"/>
      <c r="D65" s="587"/>
      <c r="E65" s="587"/>
      <c r="F65" s="587"/>
      <c r="G65" s="588"/>
      <c r="H65" s="60"/>
      <c r="I65" s="64"/>
      <c r="J65" s="63"/>
      <c r="K65" s="9"/>
    </row>
    <row r="66" spans="1:12" s="35" customFormat="1" x14ac:dyDescent="0.25">
      <c r="A66" s="522" t="s">
        <v>1788</v>
      </c>
      <c r="B66" s="522"/>
      <c r="C66" s="522" t="s">
        <v>117</v>
      </c>
      <c r="D66" s="522"/>
      <c r="E66" s="522"/>
      <c r="F66" s="522"/>
      <c r="G66" s="522"/>
      <c r="H66" s="116"/>
      <c r="I66" s="116"/>
      <c r="J66" s="116"/>
      <c r="K66" s="42">
        <f>SUM(K23:K65)</f>
        <v>0</v>
      </c>
    </row>
    <row r="67" spans="1:12" x14ac:dyDescent="0.25">
      <c r="A67" s="589" t="s">
        <v>1789</v>
      </c>
      <c r="B67" s="590"/>
      <c r="C67" s="590"/>
      <c r="D67" s="590"/>
      <c r="E67" s="590"/>
      <c r="F67" s="590"/>
      <c r="G67" s="590"/>
      <c r="H67" s="590"/>
      <c r="I67" s="590"/>
      <c r="J67" s="590"/>
      <c r="K67" s="591"/>
    </row>
    <row r="68" spans="1:12" x14ac:dyDescent="0.25">
      <c r="A68" s="592"/>
      <c r="B68" s="593"/>
      <c r="C68" s="593"/>
      <c r="D68" s="593"/>
      <c r="E68" s="593"/>
      <c r="F68" s="593"/>
      <c r="G68" s="593"/>
      <c r="H68" s="593"/>
      <c r="I68" s="593"/>
      <c r="J68" s="593"/>
      <c r="K68" s="594"/>
    </row>
    <row r="69" spans="1:12" x14ac:dyDescent="0.25">
      <c r="A69" s="56"/>
      <c r="B69" s="56"/>
      <c r="C69" s="645"/>
      <c r="D69" s="646"/>
      <c r="E69" s="646"/>
      <c r="F69" s="646"/>
      <c r="G69" s="647"/>
      <c r="H69" s="57"/>
      <c r="I69" s="72"/>
      <c r="J69" s="73"/>
      <c r="K69" s="11"/>
    </row>
    <row r="70" spans="1:12" ht="13.2" customHeight="1" x14ac:dyDescent="0.25">
      <c r="A70" s="44" t="s">
        <v>1790</v>
      </c>
      <c r="B70" s="99"/>
      <c r="C70" s="626" t="s">
        <v>1791</v>
      </c>
      <c r="D70" s="627"/>
      <c r="E70" s="627"/>
      <c r="F70" s="627"/>
      <c r="G70" s="628"/>
      <c r="H70" s="60"/>
      <c r="I70" s="62"/>
      <c r="J70" s="40"/>
      <c r="K70" s="8"/>
    </row>
    <row r="71" spans="1:12" ht="13.2" customHeight="1" x14ac:dyDescent="0.25">
      <c r="A71" s="59"/>
      <c r="B71" s="99"/>
      <c r="C71" s="678"/>
      <c r="D71" s="679"/>
      <c r="E71" s="679"/>
      <c r="F71" s="679"/>
      <c r="G71" s="680"/>
      <c r="H71" s="60"/>
      <c r="I71" s="62"/>
      <c r="J71" s="40"/>
      <c r="K71" s="8"/>
    </row>
    <row r="72" spans="1:12" ht="13.2" customHeight="1" x14ac:dyDescent="0.25">
      <c r="A72" s="46"/>
      <c r="B72" s="45" t="s">
        <v>78</v>
      </c>
      <c r="C72" s="520" t="s">
        <v>1792</v>
      </c>
      <c r="D72" s="527"/>
      <c r="E72" s="527"/>
      <c r="F72" s="527"/>
      <c r="G72" s="528"/>
      <c r="H72" s="37"/>
      <c r="I72" s="61"/>
      <c r="J72" s="63"/>
      <c r="K72" s="74"/>
    </row>
    <row r="73" spans="1:12" ht="13.2" customHeight="1" x14ac:dyDescent="0.25">
      <c r="A73" s="46"/>
      <c r="B73" s="45"/>
      <c r="C73" s="632"/>
      <c r="D73" s="633"/>
      <c r="E73" s="633"/>
      <c r="F73" s="633"/>
      <c r="G73" s="634"/>
      <c r="H73" s="37"/>
      <c r="I73" s="61"/>
      <c r="J73" s="75"/>
      <c r="K73" s="76"/>
      <c r="L73" s="47"/>
    </row>
    <row r="74" spans="1:12" ht="13.2" customHeight="1" x14ac:dyDescent="0.25">
      <c r="A74" s="59"/>
      <c r="B74" s="45" t="s">
        <v>413</v>
      </c>
      <c r="C74" s="632" t="s">
        <v>1793</v>
      </c>
      <c r="D74" s="633"/>
      <c r="E74" s="633"/>
      <c r="F74" s="633"/>
      <c r="G74" s="634"/>
      <c r="H74" s="60" t="s">
        <v>1794</v>
      </c>
      <c r="I74" s="39">
        <v>305</v>
      </c>
      <c r="J74" s="18"/>
      <c r="K74" s="8">
        <f>I74*J74</f>
        <v>0</v>
      </c>
    </row>
    <row r="75" spans="1:12" ht="13.2" customHeight="1" x14ac:dyDescent="0.25">
      <c r="A75" s="59"/>
      <c r="B75" s="102"/>
      <c r="C75" s="586"/>
      <c r="D75" s="587"/>
      <c r="E75" s="587"/>
      <c r="F75" s="587"/>
      <c r="G75" s="588"/>
      <c r="H75" s="77"/>
      <c r="I75" s="78"/>
      <c r="J75" s="63"/>
      <c r="K75" s="8"/>
    </row>
    <row r="76" spans="1:12" ht="13.2" customHeight="1" x14ac:dyDescent="0.25">
      <c r="A76" s="59"/>
      <c r="B76" s="99" t="s">
        <v>81</v>
      </c>
      <c r="C76" s="520" t="s">
        <v>1795</v>
      </c>
      <c r="D76" s="527"/>
      <c r="E76" s="527"/>
      <c r="F76" s="527"/>
      <c r="G76" s="528"/>
      <c r="H76" s="60"/>
      <c r="I76" s="62"/>
      <c r="J76" s="63"/>
      <c r="K76" s="8"/>
    </row>
    <row r="77" spans="1:12" ht="13.2" customHeight="1" x14ac:dyDescent="0.25">
      <c r="A77" s="59"/>
      <c r="B77" s="99"/>
      <c r="C77" s="586"/>
      <c r="D77" s="587"/>
      <c r="E77" s="587"/>
      <c r="F77" s="587"/>
      <c r="G77" s="588"/>
      <c r="H77" s="60"/>
      <c r="I77" s="62"/>
      <c r="J77" s="63"/>
      <c r="K77" s="8"/>
    </row>
    <row r="78" spans="1:12" ht="13.2" customHeight="1" x14ac:dyDescent="0.25">
      <c r="A78" s="59"/>
      <c r="B78" s="99" t="s">
        <v>413</v>
      </c>
      <c r="C78" s="632" t="s">
        <v>1996</v>
      </c>
      <c r="D78" s="633"/>
      <c r="E78" s="633"/>
      <c r="F78" s="633"/>
      <c r="G78" s="634"/>
      <c r="H78" s="60" t="s">
        <v>1797</v>
      </c>
      <c r="I78" s="39">
        <v>240</v>
      </c>
      <c r="J78" s="18"/>
      <c r="K78" s="8">
        <f>I78*J78</f>
        <v>0</v>
      </c>
    </row>
    <row r="79" spans="1:12" ht="13.2" customHeight="1" x14ac:dyDescent="0.25">
      <c r="A79" s="59"/>
      <c r="B79" s="99"/>
      <c r="C79" s="586"/>
      <c r="D79" s="587"/>
      <c r="E79" s="587"/>
      <c r="F79" s="587"/>
      <c r="G79" s="588"/>
      <c r="H79" s="60"/>
      <c r="I79" s="62"/>
      <c r="J79" s="63"/>
      <c r="K79" s="8"/>
    </row>
    <row r="80" spans="1:12" ht="13.2" customHeight="1" x14ac:dyDescent="0.25">
      <c r="A80" s="59"/>
      <c r="B80" s="99" t="s">
        <v>415</v>
      </c>
      <c r="C80" s="632" t="s">
        <v>1997</v>
      </c>
      <c r="D80" s="633"/>
      <c r="E80" s="633"/>
      <c r="F80" s="633"/>
      <c r="G80" s="634"/>
      <c r="H80" s="60" t="s">
        <v>1797</v>
      </c>
      <c r="I80" s="39">
        <v>65</v>
      </c>
      <c r="J80" s="18"/>
      <c r="K80" s="8">
        <f>I80*J80</f>
        <v>0</v>
      </c>
    </row>
    <row r="81" spans="1:11" ht="13.2" customHeight="1" x14ac:dyDescent="0.25">
      <c r="A81" s="59"/>
      <c r="B81" s="99"/>
      <c r="C81" s="586"/>
      <c r="D81" s="587"/>
      <c r="E81" s="587"/>
      <c r="F81" s="587"/>
      <c r="G81" s="588"/>
      <c r="H81" s="60"/>
      <c r="I81" s="64"/>
      <c r="J81" s="63"/>
      <c r="K81" s="8"/>
    </row>
    <row r="82" spans="1:11" ht="13.2" customHeight="1" x14ac:dyDescent="0.25">
      <c r="A82" s="44" t="s">
        <v>1800</v>
      </c>
      <c r="B82" s="99"/>
      <c r="C82" s="626" t="s">
        <v>1801</v>
      </c>
      <c r="D82" s="627"/>
      <c r="E82" s="627"/>
      <c r="F82" s="627"/>
      <c r="G82" s="628"/>
      <c r="H82" s="60"/>
      <c r="I82" s="62"/>
      <c r="J82" s="63"/>
      <c r="K82" s="8"/>
    </row>
    <row r="83" spans="1:11" ht="13.2" customHeight="1" x14ac:dyDescent="0.25">
      <c r="A83" s="59"/>
      <c r="B83" s="99"/>
      <c r="C83" s="586"/>
      <c r="D83" s="587"/>
      <c r="E83" s="587"/>
      <c r="F83" s="587"/>
      <c r="G83" s="588"/>
      <c r="H83" s="60"/>
      <c r="I83" s="62"/>
      <c r="J83" s="63"/>
      <c r="K83" s="8"/>
    </row>
    <row r="84" spans="1:11" ht="13.2" customHeight="1" x14ac:dyDescent="0.25">
      <c r="A84" s="59"/>
      <c r="B84" s="99" t="s">
        <v>81</v>
      </c>
      <c r="C84" s="586"/>
      <c r="D84" s="587"/>
      <c r="E84" s="587"/>
      <c r="F84" s="587"/>
      <c r="G84" s="588"/>
      <c r="H84" s="60"/>
      <c r="I84" s="62"/>
      <c r="J84" s="63"/>
      <c r="K84" s="8"/>
    </row>
    <row r="85" spans="1:11" ht="13.2" customHeight="1" x14ac:dyDescent="0.25">
      <c r="A85" s="59"/>
      <c r="B85" s="99"/>
      <c r="C85" s="520" t="s">
        <v>1795</v>
      </c>
      <c r="D85" s="527"/>
      <c r="E85" s="527"/>
      <c r="F85" s="527"/>
      <c r="G85" s="528"/>
      <c r="H85" s="60"/>
      <c r="I85" s="62"/>
      <c r="J85" s="63"/>
      <c r="K85" s="8"/>
    </row>
    <row r="86" spans="1:11" ht="13.2" customHeight="1" x14ac:dyDescent="0.25">
      <c r="A86" s="59"/>
      <c r="B86" s="99" t="s">
        <v>413</v>
      </c>
      <c r="C86" s="632" t="s">
        <v>1802</v>
      </c>
      <c r="D86" s="633"/>
      <c r="E86" s="633"/>
      <c r="F86" s="633"/>
      <c r="G86" s="634"/>
      <c r="H86" s="60" t="s">
        <v>1797</v>
      </c>
      <c r="I86" s="39">
        <v>115</v>
      </c>
      <c r="J86" s="18"/>
      <c r="K86" s="8">
        <f>I86*J86</f>
        <v>0</v>
      </c>
    </row>
    <row r="87" spans="1:11" ht="13.2" customHeight="1" x14ac:dyDescent="0.25">
      <c r="A87" s="59"/>
      <c r="B87" s="99"/>
      <c r="C87" s="586"/>
      <c r="D87" s="587"/>
      <c r="E87" s="587"/>
      <c r="F87" s="587"/>
      <c r="G87" s="588"/>
      <c r="H87" s="60"/>
      <c r="I87" s="64"/>
      <c r="J87" s="63"/>
      <c r="K87" s="8"/>
    </row>
    <row r="88" spans="1:11" ht="13.2" customHeight="1" x14ac:dyDescent="0.25">
      <c r="A88" s="44" t="s">
        <v>1806</v>
      </c>
      <c r="B88" s="48"/>
      <c r="C88" s="583" t="s">
        <v>1807</v>
      </c>
      <c r="D88" s="584"/>
      <c r="E88" s="584"/>
      <c r="F88" s="584"/>
      <c r="G88" s="585"/>
      <c r="H88" s="60"/>
      <c r="I88" s="62"/>
      <c r="J88" s="63"/>
      <c r="K88" s="8"/>
    </row>
    <row r="89" spans="1:11" ht="13.2" customHeight="1" x14ac:dyDescent="0.25">
      <c r="A89" s="44"/>
      <c r="B89" s="48"/>
      <c r="C89" s="583"/>
      <c r="D89" s="584"/>
      <c r="E89" s="584"/>
      <c r="F89" s="584"/>
      <c r="G89" s="585"/>
      <c r="H89" s="60"/>
      <c r="I89" s="62"/>
      <c r="J89" s="63"/>
      <c r="K89" s="8"/>
    </row>
    <row r="90" spans="1:11" ht="13.2" customHeight="1" x14ac:dyDescent="0.25">
      <c r="A90" s="59"/>
      <c r="B90" s="99" t="s">
        <v>78</v>
      </c>
      <c r="C90" s="632" t="s">
        <v>1808</v>
      </c>
      <c r="D90" s="633"/>
      <c r="E90" s="633"/>
      <c r="F90" s="633"/>
      <c r="G90" s="634"/>
      <c r="H90" s="60" t="s">
        <v>1797</v>
      </c>
      <c r="I90" s="39">
        <v>22</v>
      </c>
      <c r="J90" s="18"/>
      <c r="K90" s="8">
        <f>I90*J90</f>
        <v>0</v>
      </c>
    </row>
    <row r="91" spans="1:11" ht="13.2" customHeight="1" x14ac:dyDescent="0.25">
      <c r="A91" s="59"/>
      <c r="B91" s="59"/>
      <c r="C91" s="586"/>
      <c r="D91" s="587"/>
      <c r="E91" s="587"/>
      <c r="F91" s="587"/>
      <c r="G91" s="588"/>
      <c r="H91" s="60"/>
      <c r="I91" s="64"/>
      <c r="J91" s="63"/>
      <c r="K91" s="74"/>
    </row>
    <row r="92" spans="1:11" x14ac:dyDescent="0.25">
      <c r="A92" s="59"/>
      <c r="B92" s="59"/>
      <c r="C92" s="586"/>
      <c r="D92" s="587"/>
      <c r="E92" s="587"/>
      <c r="F92" s="587"/>
      <c r="G92" s="588"/>
      <c r="H92" s="60"/>
      <c r="I92" s="64"/>
      <c r="J92" s="63"/>
      <c r="K92" s="74"/>
    </row>
    <row r="93" spans="1:11" x14ac:dyDescent="0.25">
      <c r="A93" s="65"/>
      <c r="B93" s="65"/>
      <c r="C93" s="672"/>
      <c r="D93" s="673"/>
      <c r="E93" s="673"/>
      <c r="F93" s="673"/>
      <c r="G93" s="674"/>
      <c r="H93" s="66"/>
      <c r="I93" s="67"/>
      <c r="J93" s="68"/>
      <c r="K93" s="79"/>
    </row>
    <row r="94" spans="1:11" s="35" customFormat="1" x14ac:dyDescent="0.25">
      <c r="A94" s="522" t="s">
        <v>1809</v>
      </c>
      <c r="B94" s="522"/>
      <c r="C94" s="522" t="s">
        <v>117</v>
      </c>
      <c r="D94" s="522"/>
      <c r="E94" s="522"/>
      <c r="F94" s="522"/>
      <c r="G94" s="522"/>
      <c r="H94" s="116"/>
      <c r="I94" s="116"/>
      <c r="J94" s="116"/>
      <c r="K94" s="42">
        <f>SUM(K70:K93)</f>
        <v>0</v>
      </c>
    </row>
    <row r="95" spans="1:11" x14ac:dyDescent="0.25">
      <c r="A95" s="589" t="s">
        <v>1810</v>
      </c>
      <c r="B95" s="590"/>
      <c r="C95" s="590"/>
      <c r="D95" s="590"/>
      <c r="E95" s="590"/>
      <c r="F95" s="590"/>
      <c r="G95" s="590"/>
      <c r="H95" s="590"/>
      <c r="I95" s="590"/>
      <c r="J95" s="590"/>
      <c r="K95" s="591"/>
    </row>
    <row r="96" spans="1:11" x14ac:dyDescent="0.25">
      <c r="A96" s="592"/>
      <c r="B96" s="593"/>
      <c r="C96" s="593"/>
      <c r="D96" s="593"/>
      <c r="E96" s="593"/>
      <c r="F96" s="593"/>
      <c r="G96" s="593"/>
      <c r="H96" s="593"/>
      <c r="I96" s="593"/>
      <c r="J96" s="593"/>
      <c r="K96" s="594"/>
    </row>
    <row r="97" spans="1:11" x14ac:dyDescent="0.25">
      <c r="A97" s="56"/>
      <c r="B97" s="56"/>
      <c r="C97" s="645"/>
      <c r="D97" s="646"/>
      <c r="E97" s="646"/>
      <c r="F97" s="646"/>
      <c r="G97" s="647"/>
      <c r="H97" s="57"/>
      <c r="I97" s="72"/>
      <c r="J97" s="73"/>
      <c r="K97" s="11"/>
    </row>
    <row r="98" spans="1:11" x14ac:dyDescent="0.25">
      <c r="A98" s="58" t="s">
        <v>1811</v>
      </c>
      <c r="B98" s="99"/>
      <c r="C98" s="583" t="s">
        <v>1937</v>
      </c>
      <c r="D98" s="584"/>
      <c r="E98" s="584"/>
      <c r="F98" s="584"/>
      <c r="G98" s="585"/>
      <c r="H98" s="60"/>
      <c r="I98" s="62"/>
      <c r="J98" s="40"/>
      <c r="K98" s="8"/>
    </row>
    <row r="99" spans="1:11" x14ac:dyDescent="0.25">
      <c r="A99" s="59"/>
      <c r="B99" s="99"/>
      <c r="C99" s="586"/>
      <c r="D99" s="587"/>
      <c r="E99" s="587"/>
      <c r="F99" s="587"/>
      <c r="G99" s="588"/>
      <c r="H99" s="60"/>
      <c r="I99" s="62"/>
      <c r="J99" s="40"/>
      <c r="K99" s="8"/>
    </row>
    <row r="100" spans="1:11" x14ac:dyDescent="0.25">
      <c r="A100" s="59"/>
      <c r="B100" s="99" t="s">
        <v>78</v>
      </c>
      <c r="C100" s="632" t="s">
        <v>1998</v>
      </c>
      <c r="D100" s="633"/>
      <c r="E100" s="633"/>
      <c r="F100" s="633"/>
      <c r="G100" s="634"/>
      <c r="H100" s="60"/>
      <c r="I100" s="62"/>
      <c r="J100" s="63"/>
      <c r="K100" s="74"/>
    </row>
    <row r="101" spans="1:11" x14ac:dyDescent="0.25">
      <c r="A101" s="59"/>
      <c r="B101" s="45"/>
      <c r="C101" s="632"/>
      <c r="D101" s="633"/>
      <c r="E101" s="633"/>
      <c r="F101" s="633"/>
      <c r="G101" s="634"/>
      <c r="H101" s="60"/>
      <c r="I101" s="62"/>
      <c r="J101" s="75"/>
      <c r="K101" s="76"/>
    </row>
    <row r="102" spans="1:11" x14ac:dyDescent="0.25">
      <c r="A102" s="59"/>
      <c r="B102" s="87" t="s">
        <v>413</v>
      </c>
      <c r="C102" s="46" t="s">
        <v>1815</v>
      </c>
      <c r="D102" s="290"/>
      <c r="E102" s="290"/>
      <c r="F102" s="290"/>
      <c r="G102" s="291"/>
      <c r="H102" s="60" t="s">
        <v>1814</v>
      </c>
      <c r="I102" s="61">
        <v>27</v>
      </c>
      <c r="J102" s="105"/>
      <c r="K102" s="8">
        <f>I102*J102</f>
        <v>0</v>
      </c>
    </row>
    <row r="103" spans="1:11" x14ac:dyDescent="0.25">
      <c r="A103" s="59"/>
      <c r="B103" s="99"/>
      <c r="C103" s="586"/>
      <c r="D103" s="587"/>
      <c r="E103" s="587"/>
      <c r="F103" s="587"/>
      <c r="G103" s="588"/>
      <c r="H103" s="60"/>
      <c r="I103" s="64"/>
      <c r="J103" s="63"/>
      <c r="K103" s="8"/>
    </row>
    <row r="104" spans="1:11" ht="14.4" customHeight="1" x14ac:dyDescent="0.25">
      <c r="A104" s="59"/>
      <c r="B104" s="99" t="s">
        <v>83</v>
      </c>
      <c r="C104" s="632" t="s">
        <v>843</v>
      </c>
      <c r="D104" s="633"/>
      <c r="E104" s="633"/>
      <c r="F104" s="633"/>
      <c r="G104" s="634"/>
      <c r="H104" s="60"/>
      <c r="I104" s="64"/>
      <c r="J104" s="63"/>
      <c r="K104" s="8"/>
    </row>
    <row r="105" spans="1:11" ht="14.4" customHeight="1" x14ac:dyDescent="0.25">
      <c r="A105" s="59"/>
      <c r="B105" s="99"/>
      <c r="C105" s="586"/>
      <c r="D105" s="587"/>
      <c r="E105" s="587"/>
      <c r="F105" s="587"/>
      <c r="G105" s="588"/>
      <c r="H105" s="60"/>
      <c r="I105" s="64"/>
      <c r="J105" s="63"/>
      <c r="K105" s="8"/>
    </row>
    <row r="106" spans="1:11" x14ac:dyDescent="0.25">
      <c r="A106" s="59"/>
      <c r="B106" s="99" t="s">
        <v>413</v>
      </c>
      <c r="C106" s="632" t="s">
        <v>1999</v>
      </c>
      <c r="D106" s="633"/>
      <c r="E106" s="633"/>
      <c r="F106" s="633"/>
      <c r="G106" s="634"/>
      <c r="H106" s="60" t="s">
        <v>1940</v>
      </c>
      <c r="I106" s="61">
        <v>4</v>
      </c>
      <c r="J106" s="18"/>
      <c r="K106" s="8">
        <f>I106*J106</f>
        <v>0</v>
      </c>
    </row>
    <row r="107" spans="1:11" ht="14.4" customHeight="1" x14ac:dyDescent="0.25">
      <c r="A107" s="59"/>
      <c r="B107" s="99"/>
      <c r="C107" s="586"/>
      <c r="D107" s="587"/>
      <c r="E107" s="587"/>
      <c r="F107" s="587"/>
      <c r="G107" s="588"/>
      <c r="H107" s="60"/>
      <c r="I107" s="64"/>
      <c r="J107" s="63"/>
      <c r="K107" s="8"/>
    </row>
    <row r="108" spans="1:11" ht="26.4" customHeight="1" x14ac:dyDescent="0.25">
      <c r="A108" s="58" t="s">
        <v>1816</v>
      </c>
      <c r="B108" s="99"/>
      <c r="C108" s="521" t="s">
        <v>1976</v>
      </c>
      <c r="D108" s="537"/>
      <c r="E108" s="537"/>
      <c r="F108" s="537"/>
      <c r="G108" s="538"/>
      <c r="H108" s="60" t="s">
        <v>1814</v>
      </c>
      <c r="I108" s="39">
        <v>0.1</v>
      </c>
      <c r="J108" s="18"/>
      <c r="K108" s="8">
        <f>I108*J108</f>
        <v>0</v>
      </c>
    </row>
    <row r="109" spans="1:11" ht="13.2" customHeight="1" x14ac:dyDescent="0.25">
      <c r="A109" s="59"/>
      <c r="B109" s="59"/>
      <c r="C109" s="586"/>
      <c r="D109" s="587"/>
      <c r="E109" s="587"/>
      <c r="F109" s="587"/>
      <c r="G109" s="588"/>
      <c r="H109" s="60"/>
      <c r="I109" s="64"/>
      <c r="J109" s="63"/>
      <c r="K109" s="74"/>
    </row>
    <row r="110" spans="1:11" ht="13.2" customHeight="1" x14ac:dyDescent="0.25">
      <c r="A110" s="59"/>
      <c r="B110" s="59"/>
      <c r="C110" s="586"/>
      <c r="D110" s="587"/>
      <c r="E110" s="587"/>
      <c r="F110" s="587"/>
      <c r="G110" s="588"/>
      <c r="H110" s="60"/>
      <c r="I110" s="64"/>
      <c r="J110" s="63"/>
      <c r="K110" s="74"/>
    </row>
    <row r="111" spans="1:11" ht="13.2" customHeight="1" x14ac:dyDescent="0.25">
      <c r="A111" s="59"/>
      <c r="B111" s="59"/>
      <c r="C111" s="586"/>
      <c r="D111" s="587"/>
      <c r="E111" s="587"/>
      <c r="F111" s="587"/>
      <c r="G111" s="588"/>
      <c r="H111" s="60"/>
      <c r="I111" s="64"/>
      <c r="J111" s="63"/>
      <c r="K111" s="74"/>
    </row>
    <row r="112" spans="1:11" s="35" customFormat="1" x14ac:dyDescent="0.25">
      <c r="A112" s="522" t="s">
        <v>1818</v>
      </c>
      <c r="B112" s="522"/>
      <c r="C112" s="522" t="s">
        <v>117</v>
      </c>
      <c r="D112" s="522"/>
      <c r="E112" s="522"/>
      <c r="F112" s="522"/>
      <c r="G112" s="522"/>
      <c r="H112" s="116"/>
      <c r="I112" s="116"/>
      <c r="J112" s="116"/>
      <c r="K112" s="42">
        <f>SUM(K98:K111)</f>
        <v>0</v>
      </c>
    </row>
    <row r="113" spans="1:11" x14ac:dyDescent="0.25">
      <c r="A113" s="589" t="s">
        <v>1819</v>
      </c>
      <c r="B113" s="590"/>
      <c r="C113" s="590"/>
      <c r="D113" s="590"/>
      <c r="E113" s="590"/>
      <c r="F113" s="590"/>
      <c r="G113" s="590"/>
      <c r="H113" s="590"/>
      <c r="I113" s="590"/>
      <c r="J113" s="590"/>
      <c r="K113" s="591"/>
    </row>
    <row r="114" spans="1:11" x14ac:dyDescent="0.25">
      <c r="A114" s="592"/>
      <c r="B114" s="593"/>
      <c r="C114" s="593"/>
      <c r="D114" s="593"/>
      <c r="E114" s="593"/>
      <c r="F114" s="593"/>
      <c r="G114" s="593"/>
      <c r="H114" s="593"/>
      <c r="I114" s="593"/>
      <c r="J114" s="593"/>
      <c r="K114" s="594"/>
    </row>
    <row r="115" spans="1:11" x14ac:dyDescent="0.25">
      <c r="A115" s="56"/>
      <c r="B115" s="56"/>
      <c r="C115" s="645"/>
      <c r="D115" s="646"/>
      <c r="E115" s="646"/>
      <c r="F115" s="646"/>
      <c r="G115" s="647"/>
      <c r="H115" s="57"/>
      <c r="I115" s="72"/>
      <c r="J115" s="73"/>
      <c r="K115" s="11"/>
    </row>
    <row r="116" spans="1:11" x14ac:dyDescent="0.25">
      <c r="A116" s="44" t="s">
        <v>1820</v>
      </c>
      <c r="B116" s="45"/>
      <c r="C116" s="521" t="s">
        <v>1821</v>
      </c>
      <c r="D116" s="537"/>
      <c r="E116" s="537"/>
      <c r="F116" s="537"/>
      <c r="G116" s="538"/>
      <c r="H116" s="37"/>
      <c r="I116" s="39"/>
      <c r="J116" s="40"/>
      <c r="K116" s="8"/>
    </row>
    <row r="117" spans="1:11" x14ac:dyDescent="0.25">
      <c r="A117" s="46"/>
      <c r="B117" s="45"/>
      <c r="C117" s="632"/>
      <c r="D117" s="633"/>
      <c r="E117" s="633"/>
      <c r="F117" s="633"/>
      <c r="G117" s="634"/>
      <c r="H117" s="37"/>
      <c r="I117" s="39"/>
      <c r="J117" s="40"/>
      <c r="K117" s="8"/>
    </row>
    <row r="118" spans="1:11" x14ac:dyDescent="0.25">
      <c r="A118" s="59"/>
      <c r="B118" s="45" t="s">
        <v>1822</v>
      </c>
      <c r="C118" s="632" t="s">
        <v>1823</v>
      </c>
      <c r="D118" s="633"/>
      <c r="E118" s="633"/>
      <c r="F118" s="633"/>
      <c r="G118" s="634"/>
      <c r="H118" s="60"/>
      <c r="I118" s="64"/>
      <c r="J118" s="63"/>
      <c r="K118" s="74"/>
    </row>
    <row r="119" spans="1:11" x14ac:dyDescent="0.25">
      <c r="A119" s="59"/>
      <c r="B119" s="45"/>
      <c r="C119" s="632"/>
      <c r="D119" s="633"/>
      <c r="E119" s="633"/>
      <c r="F119" s="633"/>
      <c r="G119" s="634"/>
      <c r="H119" s="77"/>
      <c r="I119" s="81"/>
      <c r="J119" s="75"/>
      <c r="K119" s="76"/>
    </row>
    <row r="120" spans="1:11" ht="13.8" x14ac:dyDescent="0.25">
      <c r="A120" s="59"/>
      <c r="B120" s="45" t="s">
        <v>78</v>
      </c>
      <c r="C120" s="632" t="s">
        <v>2000</v>
      </c>
      <c r="D120" s="633"/>
      <c r="E120" s="633"/>
      <c r="F120" s="633"/>
      <c r="G120" s="634"/>
      <c r="H120" s="60" t="s">
        <v>1756</v>
      </c>
      <c r="I120" s="39">
        <v>185</v>
      </c>
      <c r="J120" s="18"/>
      <c r="K120" s="8">
        <f>I120*J120</f>
        <v>0</v>
      </c>
    </row>
    <row r="121" spans="1:11" x14ac:dyDescent="0.25">
      <c r="A121" s="59"/>
      <c r="B121" s="45"/>
      <c r="C121" s="632"/>
      <c r="D121" s="633"/>
      <c r="E121" s="633"/>
      <c r="F121" s="633"/>
      <c r="G121" s="634"/>
      <c r="H121" s="60"/>
      <c r="I121" s="64"/>
      <c r="J121" s="63"/>
      <c r="K121" s="8"/>
    </row>
    <row r="122" spans="1:11" ht="13.8" x14ac:dyDescent="0.25">
      <c r="A122" s="59"/>
      <c r="B122" s="45" t="s">
        <v>81</v>
      </c>
      <c r="C122" s="632" t="s">
        <v>2001</v>
      </c>
      <c r="D122" s="633"/>
      <c r="E122" s="633"/>
      <c r="F122" s="633"/>
      <c r="G122" s="634"/>
      <c r="H122" s="60" t="s">
        <v>1756</v>
      </c>
      <c r="I122" s="39">
        <v>55</v>
      </c>
      <c r="J122" s="18"/>
      <c r="K122" s="8">
        <f>I122*J122</f>
        <v>0</v>
      </c>
    </row>
    <row r="123" spans="1:11" x14ac:dyDescent="0.25">
      <c r="A123" s="59"/>
      <c r="B123" s="99"/>
      <c r="C123" s="586"/>
      <c r="D123" s="587"/>
      <c r="E123" s="587"/>
      <c r="F123" s="587"/>
      <c r="G123" s="588"/>
      <c r="H123" s="60"/>
      <c r="I123" s="64"/>
      <c r="J123" s="63"/>
      <c r="K123" s="8"/>
    </row>
    <row r="124" spans="1:11" ht="14.4" customHeight="1" x14ac:dyDescent="0.25">
      <c r="A124" s="59"/>
      <c r="B124" s="99" t="s">
        <v>83</v>
      </c>
      <c r="C124" s="632" t="s">
        <v>2002</v>
      </c>
      <c r="D124" s="633"/>
      <c r="E124" s="633"/>
      <c r="F124" s="633"/>
      <c r="G124" s="634"/>
      <c r="H124" s="60" t="s">
        <v>1756</v>
      </c>
      <c r="I124" s="39">
        <v>22</v>
      </c>
      <c r="J124" s="18"/>
      <c r="K124" s="8">
        <f>I124*J124</f>
        <v>0</v>
      </c>
    </row>
    <row r="125" spans="1:11" ht="14.4" customHeight="1" x14ac:dyDescent="0.25">
      <c r="A125" s="59"/>
      <c r="B125" s="99"/>
      <c r="C125" s="586"/>
      <c r="D125" s="587"/>
      <c r="E125" s="587"/>
      <c r="F125" s="587"/>
      <c r="G125" s="588"/>
      <c r="H125" s="60"/>
      <c r="I125" s="64"/>
      <c r="J125" s="63"/>
      <c r="K125" s="8"/>
    </row>
    <row r="126" spans="1:11" ht="26.4" customHeight="1" x14ac:dyDescent="0.25">
      <c r="A126" s="58" t="s">
        <v>1827</v>
      </c>
      <c r="B126" s="99"/>
      <c r="C126" s="521" t="s">
        <v>1828</v>
      </c>
      <c r="D126" s="537"/>
      <c r="E126" s="537"/>
      <c r="F126" s="537"/>
      <c r="G126" s="538"/>
      <c r="H126" s="60"/>
      <c r="I126" s="64"/>
      <c r="J126" s="63"/>
      <c r="K126" s="8"/>
    </row>
    <row r="127" spans="1:11" x14ac:dyDescent="0.25">
      <c r="A127" s="59"/>
      <c r="B127" s="99"/>
      <c r="C127" s="521"/>
      <c r="D127" s="537"/>
      <c r="E127" s="537"/>
      <c r="F127" s="537"/>
      <c r="G127" s="538"/>
      <c r="H127" s="60"/>
      <c r="I127" s="64"/>
      <c r="J127" s="63"/>
      <c r="K127" s="8"/>
    </row>
    <row r="128" spans="1:11" x14ac:dyDescent="0.25">
      <c r="A128" s="59"/>
      <c r="B128" s="45" t="s">
        <v>1829</v>
      </c>
      <c r="C128" s="632" t="s">
        <v>1823</v>
      </c>
      <c r="D128" s="633"/>
      <c r="E128" s="633"/>
      <c r="F128" s="633"/>
      <c r="G128" s="634"/>
      <c r="H128" s="60"/>
      <c r="I128" s="64"/>
      <c r="J128" s="63"/>
      <c r="K128" s="8"/>
    </row>
    <row r="129" spans="1:11" x14ac:dyDescent="0.25">
      <c r="A129" s="59"/>
      <c r="B129" s="45"/>
      <c r="C129" s="632"/>
      <c r="D129" s="633"/>
      <c r="E129" s="633"/>
      <c r="F129" s="633"/>
      <c r="G129" s="634"/>
      <c r="H129" s="77"/>
      <c r="I129" s="81"/>
      <c r="J129" s="75"/>
      <c r="K129" s="8"/>
    </row>
    <row r="130" spans="1:11" ht="13.8" x14ac:dyDescent="0.25">
      <c r="A130" s="59"/>
      <c r="B130" s="45" t="s">
        <v>78</v>
      </c>
      <c r="C130" s="632" t="s">
        <v>2000</v>
      </c>
      <c r="D130" s="633"/>
      <c r="E130" s="633"/>
      <c r="F130" s="633"/>
      <c r="G130" s="634"/>
      <c r="H130" s="60" t="s">
        <v>1756</v>
      </c>
      <c r="I130" s="39">
        <v>185</v>
      </c>
      <c r="J130" s="18"/>
      <c r="K130" s="8">
        <f>I130*J130</f>
        <v>0</v>
      </c>
    </row>
    <row r="131" spans="1:11" x14ac:dyDescent="0.25">
      <c r="A131" s="59"/>
      <c r="B131" s="45"/>
      <c r="C131" s="632"/>
      <c r="D131" s="633"/>
      <c r="E131" s="633"/>
      <c r="F131" s="633"/>
      <c r="G131" s="634"/>
      <c r="H131" s="60"/>
      <c r="I131" s="64"/>
      <c r="J131" s="63"/>
      <c r="K131" s="8"/>
    </row>
    <row r="132" spans="1:11" ht="13.8" x14ac:dyDescent="0.25">
      <c r="A132" s="59"/>
      <c r="B132" s="45" t="s">
        <v>81</v>
      </c>
      <c r="C132" s="632" t="s">
        <v>2001</v>
      </c>
      <c r="D132" s="633"/>
      <c r="E132" s="633"/>
      <c r="F132" s="633"/>
      <c r="G132" s="634"/>
      <c r="H132" s="60" t="s">
        <v>1756</v>
      </c>
      <c r="I132" s="39">
        <v>55</v>
      </c>
      <c r="J132" s="18"/>
      <c r="K132" s="8">
        <f>I132*J132</f>
        <v>0</v>
      </c>
    </row>
    <row r="133" spans="1:11" x14ac:dyDescent="0.25">
      <c r="A133" s="59"/>
      <c r="B133" s="99"/>
      <c r="C133" s="586"/>
      <c r="D133" s="587"/>
      <c r="E133" s="587"/>
      <c r="F133" s="587"/>
      <c r="G133" s="588"/>
      <c r="H133" s="60"/>
      <c r="I133" s="64"/>
      <c r="J133" s="63"/>
      <c r="K133" s="8"/>
    </row>
    <row r="134" spans="1:11" ht="14.4" customHeight="1" x14ac:dyDescent="0.25">
      <c r="A134" s="59"/>
      <c r="B134" s="99" t="s">
        <v>83</v>
      </c>
      <c r="C134" s="632" t="s">
        <v>2002</v>
      </c>
      <c r="D134" s="633"/>
      <c r="E134" s="633"/>
      <c r="F134" s="633"/>
      <c r="G134" s="634"/>
      <c r="H134" s="60" t="s">
        <v>1756</v>
      </c>
      <c r="I134" s="39">
        <v>22</v>
      </c>
      <c r="J134" s="18"/>
      <c r="K134" s="8">
        <f>I134*J134</f>
        <v>0</v>
      </c>
    </row>
    <row r="135" spans="1:11" ht="12.75" customHeight="1" x14ac:dyDescent="0.25">
      <c r="A135" s="59"/>
      <c r="B135" s="99"/>
      <c r="C135" s="586"/>
      <c r="D135" s="587"/>
      <c r="E135" s="587"/>
      <c r="F135" s="587"/>
      <c r="G135" s="588"/>
      <c r="H135" s="60"/>
      <c r="I135" s="64"/>
      <c r="J135" s="63"/>
      <c r="K135" s="8"/>
    </row>
    <row r="136" spans="1:11" ht="26.4" customHeight="1" x14ac:dyDescent="0.25">
      <c r="A136" s="58" t="s">
        <v>1831</v>
      </c>
      <c r="B136" s="99"/>
      <c r="C136" s="521" t="s">
        <v>1832</v>
      </c>
      <c r="D136" s="537"/>
      <c r="E136" s="537"/>
      <c r="F136" s="537"/>
      <c r="G136" s="538"/>
      <c r="H136" s="60"/>
      <c r="I136" s="64"/>
      <c r="J136" s="63"/>
      <c r="K136" s="8"/>
    </row>
    <row r="137" spans="1:11" x14ac:dyDescent="0.25">
      <c r="A137" s="59"/>
      <c r="B137" s="99"/>
      <c r="C137" s="586"/>
      <c r="D137" s="587"/>
      <c r="E137" s="587"/>
      <c r="F137" s="587"/>
      <c r="G137" s="588"/>
      <c r="H137" s="60"/>
      <c r="I137" s="64"/>
      <c r="J137" s="63"/>
      <c r="K137" s="8"/>
    </row>
    <row r="138" spans="1:11" ht="26.4" customHeight="1" x14ac:dyDescent="0.25">
      <c r="A138" s="59"/>
      <c r="B138" s="99" t="s">
        <v>1833</v>
      </c>
      <c r="C138" s="520" t="s">
        <v>2003</v>
      </c>
      <c r="D138" s="527"/>
      <c r="E138" s="527"/>
      <c r="F138" s="527"/>
      <c r="G138" s="528"/>
      <c r="H138" s="60" t="s">
        <v>1797</v>
      </c>
      <c r="I138" s="39">
        <v>505</v>
      </c>
      <c r="J138" s="18"/>
      <c r="K138" s="8">
        <f>I138*J138</f>
        <v>0</v>
      </c>
    </row>
    <row r="139" spans="1:11" ht="12.75" customHeight="1" x14ac:dyDescent="0.25">
      <c r="A139" s="59"/>
      <c r="B139" s="99"/>
      <c r="C139" s="632" t="s">
        <v>1835</v>
      </c>
      <c r="D139" s="633"/>
      <c r="E139" s="633"/>
      <c r="F139" s="633"/>
      <c r="G139" s="634"/>
      <c r="H139" s="60"/>
      <c r="I139" s="64"/>
      <c r="J139" s="63"/>
      <c r="K139" s="8"/>
    </row>
    <row r="140" spans="1:11" x14ac:dyDescent="0.25">
      <c r="A140" s="59"/>
      <c r="B140" s="99"/>
      <c r="C140" s="586"/>
      <c r="D140" s="587"/>
      <c r="E140" s="587"/>
      <c r="F140" s="587"/>
      <c r="G140" s="588"/>
      <c r="H140" s="60"/>
      <c r="I140" s="64"/>
      <c r="J140" s="63"/>
      <c r="K140" s="8"/>
    </row>
    <row r="141" spans="1:11" x14ac:dyDescent="0.25">
      <c r="A141" s="59"/>
      <c r="B141" s="99" t="s">
        <v>1836</v>
      </c>
      <c r="C141" s="520" t="s">
        <v>1947</v>
      </c>
      <c r="D141" s="527"/>
      <c r="E141" s="527"/>
      <c r="F141" s="527"/>
      <c r="G141" s="528"/>
      <c r="H141" s="60" t="s">
        <v>1797</v>
      </c>
      <c r="I141" s="39">
        <v>120</v>
      </c>
      <c r="J141" s="18"/>
      <c r="K141" s="8">
        <f>I141*J141</f>
        <v>0</v>
      </c>
    </row>
    <row r="142" spans="1:11" x14ac:dyDescent="0.25">
      <c r="A142" s="59"/>
      <c r="B142" s="99"/>
      <c r="C142" s="632" t="s">
        <v>1835</v>
      </c>
      <c r="D142" s="633"/>
      <c r="E142" s="633"/>
      <c r="F142" s="633"/>
      <c r="G142" s="634"/>
      <c r="H142" s="60"/>
      <c r="I142" s="64"/>
      <c r="J142" s="63"/>
      <c r="K142" s="8"/>
    </row>
    <row r="143" spans="1:11" ht="14.4" customHeight="1" x14ac:dyDescent="0.25">
      <c r="A143" s="59"/>
      <c r="B143" s="99"/>
      <c r="C143" s="632"/>
      <c r="D143" s="633"/>
      <c r="E143" s="633"/>
      <c r="F143" s="633"/>
      <c r="G143" s="634"/>
      <c r="H143" s="60"/>
      <c r="I143" s="64"/>
      <c r="J143" s="63"/>
      <c r="K143" s="8"/>
    </row>
    <row r="144" spans="1:11" ht="26.4" customHeight="1" x14ac:dyDescent="0.25">
      <c r="A144" s="59"/>
      <c r="B144" s="99" t="s">
        <v>1836</v>
      </c>
      <c r="C144" s="520" t="s">
        <v>2004</v>
      </c>
      <c r="D144" s="527"/>
      <c r="E144" s="527"/>
      <c r="F144" s="527"/>
      <c r="G144" s="528"/>
      <c r="H144" s="60" t="s">
        <v>1797</v>
      </c>
      <c r="I144" s="39">
        <v>65</v>
      </c>
      <c r="J144" s="18"/>
      <c r="K144" s="8">
        <f>I144*J144</f>
        <v>0</v>
      </c>
    </row>
    <row r="145" spans="1:13" x14ac:dyDescent="0.25">
      <c r="A145" s="59"/>
      <c r="B145" s="99"/>
      <c r="C145" s="632" t="s">
        <v>1835</v>
      </c>
      <c r="D145" s="633"/>
      <c r="E145" s="633"/>
      <c r="F145" s="633"/>
      <c r="G145" s="634"/>
      <c r="H145" s="60"/>
      <c r="I145" s="64"/>
      <c r="J145" s="63"/>
      <c r="K145" s="8"/>
    </row>
    <row r="146" spans="1:13" ht="13.2" customHeight="1" x14ac:dyDescent="0.25">
      <c r="A146" s="59"/>
      <c r="B146" s="99"/>
      <c r="C146" s="632"/>
      <c r="D146" s="633"/>
      <c r="E146" s="633"/>
      <c r="F146" s="633"/>
      <c r="G146" s="634"/>
      <c r="H146" s="60"/>
      <c r="I146" s="64"/>
      <c r="J146" s="63"/>
      <c r="K146" s="8"/>
    </row>
    <row r="147" spans="1:13" ht="39.9" customHeight="1" x14ac:dyDescent="0.25">
      <c r="A147" s="44" t="s">
        <v>1948</v>
      </c>
      <c r="B147" s="45"/>
      <c r="C147" s="521" t="s">
        <v>1949</v>
      </c>
      <c r="D147" s="537"/>
      <c r="E147" s="537"/>
      <c r="F147" s="537"/>
      <c r="G147" s="538"/>
      <c r="H147" s="37" t="s">
        <v>1877</v>
      </c>
      <c r="I147" s="39">
        <v>2</v>
      </c>
      <c r="J147" s="18"/>
      <c r="K147" s="8">
        <f>ROUNDUP(IF(H147&lt;&gt;"",I147*J147,""),2)</f>
        <v>0</v>
      </c>
      <c r="L147" s="681"/>
      <c r="M147" s="644"/>
    </row>
    <row r="148" spans="1:13" x14ac:dyDescent="0.25">
      <c r="A148" s="44"/>
      <c r="B148" s="45"/>
      <c r="C148" s="632"/>
      <c r="D148" s="633"/>
      <c r="E148" s="633"/>
      <c r="F148" s="633"/>
      <c r="G148" s="634"/>
      <c r="H148" s="37"/>
      <c r="I148" s="39"/>
      <c r="J148" s="40"/>
      <c r="K148" s="8"/>
      <c r="L148" s="681"/>
      <c r="M148" s="644"/>
    </row>
    <row r="149" spans="1:13" ht="26.4" customHeight="1" x14ac:dyDescent="0.25">
      <c r="A149" s="44" t="s">
        <v>1950</v>
      </c>
      <c r="B149" s="45"/>
      <c r="C149" s="521" t="s">
        <v>1951</v>
      </c>
      <c r="D149" s="537"/>
      <c r="E149" s="537"/>
      <c r="F149" s="537"/>
      <c r="G149" s="538"/>
      <c r="H149" s="37" t="s">
        <v>1877</v>
      </c>
      <c r="I149" s="39">
        <v>2</v>
      </c>
      <c r="J149" s="18"/>
      <c r="K149" s="8">
        <f>ROUNDUP(IF(H149&lt;&gt;"",I149*J149,""),2)</f>
        <v>0</v>
      </c>
      <c r="L149" s="681"/>
      <c r="M149" s="644"/>
    </row>
    <row r="150" spans="1:13" ht="13.2" customHeight="1" x14ac:dyDescent="0.25">
      <c r="A150" s="59"/>
      <c r="B150" s="99"/>
      <c r="C150" s="586"/>
      <c r="D150" s="587"/>
      <c r="E150" s="587"/>
      <c r="F150" s="587"/>
      <c r="G150" s="588"/>
      <c r="H150" s="60"/>
      <c r="I150" s="64"/>
      <c r="J150" s="63"/>
      <c r="K150" s="54"/>
    </row>
    <row r="151" spans="1:13" ht="13.2" customHeight="1" x14ac:dyDescent="0.25">
      <c r="A151" s="59"/>
      <c r="B151" s="59"/>
      <c r="C151" s="586"/>
      <c r="D151" s="587"/>
      <c r="E151" s="587"/>
      <c r="F151" s="587"/>
      <c r="G151" s="588"/>
      <c r="H151" s="60"/>
      <c r="I151" s="64"/>
      <c r="J151" s="63"/>
      <c r="K151" s="74"/>
    </row>
    <row r="152" spans="1:13" s="35" customFormat="1" x14ac:dyDescent="0.25">
      <c r="A152" s="522" t="s">
        <v>1843</v>
      </c>
      <c r="B152" s="522"/>
      <c r="C152" s="522" t="s">
        <v>117</v>
      </c>
      <c r="D152" s="522"/>
      <c r="E152" s="522"/>
      <c r="F152" s="522"/>
      <c r="G152" s="522"/>
      <c r="H152" s="116"/>
      <c r="I152" s="116"/>
      <c r="J152" s="116"/>
      <c r="K152" s="42">
        <f>SUM(K116:K151)</f>
        <v>0</v>
      </c>
    </row>
    <row r="153" spans="1:13" x14ac:dyDescent="0.25">
      <c r="A153" s="589" t="s">
        <v>1844</v>
      </c>
      <c r="B153" s="590"/>
      <c r="C153" s="590"/>
      <c r="D153" s="590"/>
      <c r="E153" s="590"/>
      <c r="F153" s="590"/>
      <c r="G153" s="590"/>
      <c r="H153" s="590"/>
      <c r="I153" s="590"/>
      <c r="J153" s="590"/>
      <c r="K153" s="591"/>
    </row>
    <row r="154" spans="1:13" x14ac:dyDescent="0.25">
      <c r="A154" s="592"/>
      <c r="B154" s="593"/>
      <c r="C154" s="593"/>
      <c r="D154" s="593"/>
      <c r="E154" s="593"/>
      <c r="F154" s="593"/>
      <c r="G154" s="593"/>
      <c r="H154" s="593"/>
      <c r="I154" s="593"/>
      <c r="J154" s="593"/>
      <c r="K154" s="594"/>
    </row>
    <row r="155" spans="1:13" x14ac:dyDescent="0.25">
      <c r="A155" s="56"/>
      <c r="B155" s="56"/>
      <c r="C155" s="645"/>
      <c r="D155" s="646"/>
      <c r="E155" s="646"/>
      <c r="F155" s="646"/>
      <c r="G155" s="647"/>
      <c r="H155" s="57"/>
      <c r="I155" s="72"/>
      <c r="J155" s="73"/>
      <c r="K155" s="11"/>
    </row>
    <row r="156" spans="1:13" x14ac:dyDescent="0.25">
      <c r="A156" s="44" t="s">
        <v>1848</v>
      </c>
      <c r="B156" s="99"/>
      <c r="C156" s="583" t="s">
        <v>1849</v>
      </c>
      <c r="D156" s="584"/>
      <c r="E156" s="584"/>
      <c r="F156" s="584"/>
      <c r="G156" s="585"/>
      <c r="H156" s="60"/>
      <c r="I156" s="39"/>
      <c r="J156" s="40"/>
      <c r="K156" s="8"/>
    </row>
    <row r="157" spans="1:13" x14ac:dyDescent="0.25">
      <c r="A157" s="59"/>
      <c r="B157" s="99"/>
      <c r="C157" s="586"/>
      <c r="D157" s="587"/>
      <c r="E157" s="587"/>
      <c r="F157" s="587"/>
      <c r="G157" s="588"/>
      <c r="H157" s="60"/>
      <c r="I157" s="39"/>
      <c r="J157" s="40"/>
      <c r="K157" s="8"/>
    </row>
    <row r="158" spans="1:13" ht="52.95" customHeight="1" x14ac:dyDescent="0.25">
      <c r="A158" s="315"/>
      <c r="B158" s="316" t="s">
        <v>78</v>
      </c>
      <c r="C158" s="682" t="s">
        <v>2005</v>
      </c>
      <c r="D158" s="683"/>
      <c r="E158" s="683"/>
      <c r="F158" s="683"/>
      <c r="G158" s="684"/>
      <c r="H158" s="317" t="s">
        <v>1561</v>
      </c>
      <c r="I158" s="165">
        <v>30</v>
      </c>
      <c r="J158" s="19"/>
      <c r="K158" s="194">
        <f>I158*J158</f>
        <v>0</v>
      </c>
    </row>
    <row r="159" spans="1:13" ht="13.2" customHeight="1" x14ac:dyDescent="0.25">
      <c r="A159" s="59"/>
      <c r="B159" s="59"/>
      <c r="C159" s="586"/>
      <c r="D159" s="587"/>
      <c r="E159" s="587"/>
      <c r="F159" s="587"/>
      <c r="G159" s="588"/>
      <c r="H159" s="60"/>
      <c r="I159" s="64"/>
      <c r="J159" s="63"/>
      <c r="K159" s="74"/>
    </row>
    <row r="160" spans="1:13" ht="13.2" customHeight="1" x14ac:dyDescent="0.25">
      <c r="A160" s="59"/>
      <c r="B160" s="59"/>
      <c r="C160" s="586"/>
      <c r="D160" s="587"/>
      <c r="E160" s="587"/>
      <c r="F160" s="587"/>
      <c r="G160" s="588"/>
      <c r="H160" s="60"/>
      <c r="I160" s="64"/>
      <c r="J160" s="63"/>
      <c r="K160" s="74"/>
    </row>
    <row r="161" spans="1:11" s="35" customFormat="1" x14ac:dyDescent="0.25">
      <c r="A161" s="522" t="s">
        <v>1852</v>
      </c>
      <c r="B161" s="522"/>
      <c r="C161" s="522" t="s">
        <v>117</v>
      </c>
      <c r="D161" s="522"/>
      <c r="E161" s="522"/>
      <c r="F161" s="522"/>
      <c r="G161" s="522"/>
      <c r="H161" s="116"/>
      <c r="I161" s="116"/>
      <c r="J161" s="116"/>
      <c r="K161" s="42">
        <f>SUM(K156:K160)</f>
        <v>0</v>
      </c>
    </row>
    <row r="162" spans="1:11" x14ac:dyDescent="0.25">
      <c r="A162" s="589" t="s">
        <v>1853</v>
      </c>
      <c r="B162" s="590"/>
      <c r="C162" s="590"/>
      <c r="D162" s="590"/>
      <c r="E162" s="590"/>
      <c r="F162" s="590"/>
      <c r="G162" s="590"/>
      <c r="H162" s="590"/>
      <c r="I162" s="590"/>
      <c r="J162" s="590"/>
      <c r="K162" s="591"/>
    </row>
    <row r="163" spans="1:11" x14ac:dyDescent="0.25">
      <c r="A163" s="592"/>
      <c r="B163" s="593"/>
      <c r="C163" s="593"/>
      <c r="D163" s="593"/>
      <c r="E163" s="593"/>
      <c r="F163" s="593"/>
      <c r="G163" s="593"/>
      <c r="H163" s="593"/>
      <c r="I163" s="593"/>
      <c r="J163" s="593"/>
      <c r="K163" s="594"/>
    </row>
    <row r="164" spans="1:11" x14ac:dyDescent="0.25">
      <c r="A164" s="56"/>
      <c r="B164" s="56"/>
      <c r="C164" s="645"/>
      <c r="D164" s="646"/>
      <c r="E164" s="646"/>
      <c r="F164" s="646"/>
      <c r="G164" s="647"/>
      <c r="H164" s="57"/>
      <c r="I164" s="72"/>
      <c r="J164" s="73"/>
      <c r="K164" s="11"/>
    </row>
    <row r="165" spans="1:11" x14ac:dyDescent="0.25">
      <c r="A165" s="44" t="s">
        <v>1854</v>
      </c>
      <c r="B165" s="48"/>
      <c r="C165" s="583" t="s">
        <v>1855</v>
      </c>
      <c r="D165" s="584"/>
      <c r="E165" s="584"/>
      <c r="F165" s="584"/>
      <c r="G165" s="585"/>
      <c r="H165" s="60"/>
      <c r="I165" s="62"/>
      <c r="J165" s="40"/>
      <c r="K165" s="8"/>
    </row>
    <row r="166" spans="1:11" x14ac:dyDescent="0.25">
      <c r="A166" s="59"/>
      <c r="B166" s="99"/>
      <c r="C166" s="586"/>
      <c r="D166" s="587"/>
      <c r="E166" s="587"/>
      <c r="F166" s="587"/>
      <c r="G166" s="588"/>
      <c r="H166" s="60"/>
      <c r="I166" s="62"/>
      <c r="J166" s="40"/>
      <c r="K166" s="8"/>
    </row>
    <row r="167" spans="1:11" x14ac:dyDescent="0.25">
      <c r="A167" s="59"/>
      <c r="B167" s="45" t="s">
        <v>1856</v>
      </c>
      <c r="C167" s="520" t="s">
        <v>1857</v>
      </c>
      <c r="D167" s="527"/>
      <c r="E167" s="527"/>
      <c r="F167" s="527"/>
      <c r="G167" s="528"/>
      <c r="H167" s="103"/>
      <c r="I167" s="62"/>
      <c r="J167" s="63"/>
      <c r="K167" s="74"/>
    </row>
    <row r="168" spans="1:11" x14ac:dyDescent="0.25">
      <c r="A168" s="59"/>
      <c r="B168" s="99"/>
      <c r="C168" s="586"/>
      <c r="D168" s="587"/>
      <c r="E168" s="587"/>
      <c r="F168" s="587"/>
      <c r="G168" s="588"/>
      <c r="H168" s="60"/>
      <c r="I168" s="62"/>
      <c r="J168" s="75"/>
      <c r="K168" s="76"/>
    </row>
    <row r="169" spans="1:11" ht="26.4" customHeight="1" x14ac:dyDescent="0.25">
      <c r="A169" s="59"/>
      <c r="B169" s="99" t="s">
        <v>78</v>
      </c>
      <c r="C169" s="520" t="s">
        <v>2006</v>
      </c>
      <c r="D169" s="527"/>
      <c r="E169" s="527"/>
      <c r="F169" s="527"/>
      <c r="G169" s="528"/>
      <c r="H169" s="103" t="s">
        <v>1797</v>
      </c>
      <c r="I169" s="39">
        <v>22</v>
      </c>
      <c r="J169" s="18"/>
      <c r="K169" s="8">
        <f>I169*J169</f>
        <v>0</v>
      </c>
    </row>
    <row r="170" spans="1:11" x14ac:dyDescent="0.25">
      <c r="A170" s="59"/>
      <c r="B170" s="99"/>
      <c r="C170" s="586"/>
      <c r="D170" s="587"/>
      <c r="E170" s="587"/>
      <c r="F170" s="587"/>
      <c r="G170" s="588"/>
      <c r="H170" s="60"/>
      <c r="I170" s="64"/>
      <c r="J170" s="63"/>
      <c r="K170" s="74"/>
    </row>
    <row r="171" spans="1:11" x14ac:dyDescent="0.25">
      <c r="A171" s="58" t="s">
        <v>1859</v>
      </c>
      <c r="B171" s="99"/>
      <c r="C171" s="583" t="s">
        <v>1860</v>
      </c>
      <c r="D171" s="584"/>
      <c r="E171" s="584"/>
      <c r="F171" s="584"/>
      <c r="G171" s="585"/>
      <c r="H171" s="60"/>
      <c r="I171" s="62"/>
      <c r="J171" s="63"/>
      <c r="K171" s="74"/>
    </row>
    <row r="172" spans="1:11" x14ac:dyDescent="0.25">
      <c r="A172" s="59"/>
      <c r="B172" s="99"/>
      <c r="C172" s="586"/>
      <c r="D172" s="587"/>
      <c r="E172" s="587"/>
      <c r="F172" s="587"/>
      <c r="G172" s="588"/>
      <c r="H172" s="60"/>
      <c r="I172" s="62"/>
      <c r="J172" s="63"/>
      <c r="K172" s="74"/>
    </row>
    <row r="173" spans="1:11" x14ac:dyDescent="0.25">
      <c r="A173" s="59"/>
      <c r="B173" s="45" t="s">
        <v>1861</v>
      </c>
      <c r="C173" s="520" t="s">
        <v>1862</v>
      </c>
      <c r="D173" s="527"/>
      <c r="E173" s="527"/>
      <c r="F173" s="527"/>
      <c r="G173" s="528"/>
      <c r="H173" s="60"/>
      <c r="I173" s="62"/>
      <c r="J173" s="63"/>
      <c r="K173" s="74"/>
    </row>
    <row r="174" spans="1:11" x14ac:dyDescent="0.25">
      <c r="A174" s="59"/>
      <c r="B174" s="99"/>
      <c r="C174" s="520"/>
      <c r="D174" s="527"/>
      <c r="E174" s="527"/>
      <c r="F174" s="527"/>
      <c r="G174" s="528"/>
      <c r="H174" s="60"/>
      <c r="I174" s="62"/>
      <c r="J174" s="63"/>
      <c r="K174" s="74"/>
    </row>
    <row r="175" spans="1:11" ht="26.4" customHeight="1" x14ac:dyDescent="0.25">
      <c r="A175" s="59"/>
      <c r="B175" s="99" t="s">
        <v>78</v>
      </c>
      <c r="C175" s="520" t="s">
        <v>2007</v>
      </c>
      <c r="D175" s="527"/>
      <c r="E175" s="527"/>
      <c r="F175" s="527"/>
      <c r="G175" s="528"/>
      <c r="H175" s="60" t="s">
        <v>1720</v>
      </c>
      <c r="I175" s="39">
        <v>65</v>
      </c>
      <c r="J175" s="18"/>
      <c r="K175" s="8">
        <f>I175*J175</f>
        <v>0</v>
      </c>
    </row>
    <row r="176" spans="1:11" x14ac:dyDescent="0.25">
      <c r="A176" s="59"/>
      <c r="B176" s="99"/>
      <c r="C176" s="632"/>
      <c r="D176" s="633"/>
      <c r="E176" s="633"/>
      <c r="F176" s="633"/>
      <c r="G176" s="634"/>
      <c r="H176" s="60"/>
      <c r="I176" s="62"/>
      <c r="J176" s="63"/>
      <c r="K176" s="74"/>
    </row>
    <row r="177" spans="1:11" x14ac:dyDescent="0.25">
      <c r="A177" s="58" t="s">
        <v>1961</v>
      </c>
      <c r="B177" s="99"/>
      <c r="C177" s="583" t="s">
        <v>1962</v>
      </c>
      <c r="D177" s="584"/>
      <c r="E177" s="584"/>
      <c r="F177" s="584"/>
      <c r="G177" s="585"/>
      <c r="H177" s="60"/>
      <c r="I177" s="39"/>
      <c r="J177" s="40"/>
      <c r="K177" s="8"/>
    </row>
    <row r="178" spans="1:11" x14ac:dyDescent="0.25">
      <c r="A178" s="58"/>
      <c r="B178" s="99"/>
      <c r="C178" s="586"/>
      <c r="D178" s="587"/>
      <c r="E178" s="587"/>
      <c r="F178" s="587"/>
      <c r="G178" s="588"/>
      <c r="H178" s="60"/>
      <c r="I178" s="39"/>
      <c r="J178" s="40"/>
      <c r="K178" s="8"/>
    </row>
    <row r="179" spans="1:11" ht="39.6" customHeight="1" x14ac:dyDescent="0.25">
      <c r="A179" s="59"/>
      <c r="B179" s="99" t="s">
        <v>78</v>
      </c>
      <c r="C179" s="520" t="s">
        <v>2008</v>
      </c>
      <c r="D179" s="527"/>
      <c r="E179" s="527"/>
      <c r="F179" s="527"/>
      <c r="G179" s="528"/>
      <c r="H179" s="60" t="s">
        <v>1720</v>
      </c>
      <c r="I179" s="39">
        <v>15</v>
      </c>
      <c r="J179" s="18"/>
      <c r="K179" s="8">
        <f>ROUNDUP(IF(H179&lt;&gt;"",I179*J179,""),2)</f>
        <v>0</v>
      </c>
    </row>
    <row r="180" spans="1:11" x14ac:dyDescent="0.25">
      <c r="A180" s="59"/>
      <c r="B180" s="99"/>
      <c r="C180" s="586"/>
      <c r="D180" s="587"/>
      <c r="E180" s="587"/>
      <c r="F180" s="587"/>
      <c r="G180" s="588"/>
      <c r="H180" s="60"/>
      <c r="I180" s="64"/>
      <c r="J180" s="63"/>
      <c r="K180" s="74"/>
    </row>
    <row r="181" spans="1:11" ht="26.4" customHeight="1" x14ac:dyDescent="0.25">
      <c r="A181" s="59"/>
      <c r="B181" s="99" t="s">
        <v>81</v>
      </c>
      <c r="C181" s="520" t="s">
        <v>2009</v>
      </c>
      <c r="D181" s="527"/>
      <c r="E181" s="527"/>
      <c r="F181" s="527"/>
      <c r="G181" s="528"/>
      <c r="H181" s="60" t="s">
        <v>1720</v>
      </c>
      <c r="I181" s="64">
        <v>15</v>
      </c>
      <c r="J181" s="105"/>
      <c r="K181" s="8">
        <f>ROUNDUP(IF(H181&lt;&gt;"",I181*J181,""),2)</f>
        <v>0</v>
      </c>
    </row>
    <row r="182" spans="1:11" ht="13.2" customHeight="1" x14ac:dyDescent="0.25">
      <c r="A182" s="59"/>
      <c r="B182" s="59"/>
      <c r="C182" s="586"/>
      <c r="D182" s="587"/>
      <c r="E182" s="587"/>
      <c r="F182" s="587"/>
      <c r="G182" s="588"/>
      <c r="H182" s="60"/>
      <c r="I182" s="64"/>
      <c r="J182" s="63"/>
      <c r="K182" s="74"/>
    </row>
    <row r="183" spans="1:11" ht="13.2" customHeight="1" x14ac:dyDescent="0.25">
      <c r="A183" s="59"/>
      <c r="B183" s="59"/>
      <c r="C183" s="586"/>
      <c r="D183" s="587"/>
      <c r="E183" s="587"/>
      <c r="F183" s="587"/>
      <c r="G183" s="588"/>
      <c r="H183" s="60"/>
      <c r="I183" s="64"/>
      <c r="J183" s="63"/>
      <c r="K183" s="74"/>
    </row>
    <row r="184" spans="1:11" s="35" customFormat="1" x14ac:dyDescent="0.25">
      <c r="A184" s="522" t="s">
        <v>1866</v>
      </c>
      <c r="B184" s="522"/>
      <c r="C184" s="522" t="s">
        <v>117</v>
      </c>
      <c r="D184" s="522"/>
      <c r="E184" s="522"/>
      <c r="F184" s="522"/>
      <c r="G184" s="522"/>
      <c r="H184" s="116"/>
      <c r="I184" s="116"/>
      <c r="J184" s="116"/>
      <c r="K184" s="42">
        <f>SUM(K165:K183)</f>
        <v>0</v>
      </c>
    </row>
    <row r="185" spans="1:11" x14ac:dyDescent="0.25">
      <c r="A185" s="589" t="s">
        <v>1867</v>
      </c>
      <c r="B185" s="590"/>
      <c r="C185" s="590"/>
      <c r="D185" s="590"/>
      <c r="E185" s="590"/>
      <c r="F185" s="590"/>
      <c r="G185" s="590"/>
      <c r="H185" s="590"/>
      <c r="I185" s="590"/>
      <c r="J185" s="590"/>
      <c r="K185" s="591"/>
    </row>
    <row r="186" spans="1:11" x14ac:dyDescent="0.25">
      <c r="A186" s="592"/>
      <c r="B186" s="593"/>
      <c r="C186" s="593"/>
      <c r="D186" s="593"/>
      <c r="E186" s="593"/>
      <c r="F186" s="593"/>
      <c r="G186" s="593"/>
      <c r="H186" s="593"/>
      <c r="I186" s="593"/>
      <c r="J186" s="593"/>
      <c r="K186" s="594"/>
    </row>
    <row r="187" spans="1:11" x14ac:dyDescent="0.25">
      <c r="A187" s="56"/>
      <c r="B187" s="56"/>
      <c r="C187" s="645"/>
      <c r="D187" s="646"/>
      <c r="E187" s="646"/>
      <c r="F187" s="646"/>
      <c r="G187" s="647"/>
      <c r="H187" s="57"/>
      <c r="I187" s="72"/>
      <c r="J187" s="73"/>
      <c r="K187" s="11"/>
    </row>
    <row r="188" spans="1:11" ht="13.2" customHeight="1" x14ac:dyDescent="0.25">
      <c r="A188" s="58" t="s">
        <v>1882</v>
      </c>
      <c r="B188" s="98"/>
      <c r="C188" s="583" t="s">
        <v>1883</v>
      </c>
      <c r="D188" s="584"/>
      <c r="E188" s="584"/>
      <c r="F188" s="584"/>
      <c r="G188" s="585"/>
      <c r="H188" s="60"/>
      <c r="I188" s="39"/>
      <c r="J188" s="40"/>
      <c r="K188" s="8"/>
    </row>
    <row r="189" spans="1:11" ht="13.2" customHeight="1" x14ac:dyDescent="0.25">
      <c r="A189" s="59"/>
      <c r="B189" s="99"/>
      <c r="C189" s="632"/>
      <c r="D189" s="633"/>
      <c r="E189" s="633"/>
      <c r="F189" s="633"/>
      <c r="G189" s="634"/>
      <c r="H189" s="60"/>
      <c r="I189" s="39"/>
      <c r="J189" s="40"/>
      <c r="K189" s="8"/>
    </row>
    <row r="190" spans="1:11" ht="13.2" customHeight="1" x14ac:dyDescent="0.25">
      <c r="A190" s="59"/>
      <c r="B190" s="99" t="s">
        <v>1964</v>
      </c>
      <c r="C190" s="632" t="s">
        <v>1965</v>
      </c>
      <c r="D190" s="633"/>
      <c r="E190" s="633"/>
      <c r="F190" s="633"/>
      <c r="G190" s="634"/>
      <c r="H190" s="60" t="s">
        <v>1877</v>
      </c>
      <c r="I190" s="39">
        <v>2</v>
      </c>
      <c r="J190" s="18"/>
      <c r="K190" s="8">
        <f>I190*J190</f>
        <v>0</v>
      </c>
    </row>
    <row r="191" spans="1:11" ht="13.2" customHeight="1" x14ac:dyDescent="0.25">
      <c r="A191" s="59"/>
      <c r="B191" s="102"/>
      <c r="C191" s="586"/>
      <c r="D191" s="587"/>
      <c r="E191" s="587"/>
      <c r="F191" s="587"/>
      <c r="G191" s="588"/>
      <c r="H191" s="77"/>
      <c r="I191" s="39"/>
      <c r="J191" s="40"/>
      <c r="K191" s="8"/>
    </row>
    <row r="192" spans="1:11" ht="13.2" customHeight="1" x14ac:dyDescent="0.25">
      <c r="A192" s="58" t="s">
        <v>1886</v>
      </c>
      <c r="B192" s="99"/>
      <c r="C192" s="583" t="s">
        <v>1887</v>
      </c>
      <c r="D192" s="584"/>
      <c r="E192" s="584"/>
      <c r="F192" s="584"/>
      <c r="G192" s="585"/>
      <c r="H192" s="60"/>
      <c r="I192" s="39"/>
      <c r="J192" s="40"/>
      <c r="K192" s="8"/>
    </row>
    <row r="193" spans="1:11" ht="13.2" customHeight="1" x14ac:dyDescent="0.25">
      <c r="A193" s="59"/>
      <c r="B193" s="99"/>
      <c r="C193" s="632"/>
      <c r="D193" s="633"/>
      <c r="E193" s="633"/>
      <c r="F193" s="633"/>
      <c r="G193" s="634"/>
      <c r="H193" s="60"/>
      <c r="I193" s="39"/>
      <c r="J193" s="40"/>
      <c r="K193" s="8"/>
    </row>
    <row r="194" spans="1:11" ht="13.2" customHeight="1" x14ac:dyDescent="0.25">
      <c r="A194" s="59"/>
      <c r="B194" s="99" t="s">
        <v>1888</v>
      </c>
      <c r="C194" s="632" t="s">
        <v>1889</v>
      </c>
      <c r="D194" s="633"/>
      <c r="E194" s="633"/>
      <c r="F194" s="633"/>
      <c r="G194" s="634"/>
      <c r="H194" s="60"/>
      <c r="I194" s="39"/>
      <c r="J194" s="40"/>
      <c r="K194" s="8"/>
    </row>
    <row r="195" spans="1:11" ht="13.2" customHeight="1" x14ac:dyDescent="0.25">
      <c r="A195" s="59"/>
      <c r="B195" s="99"/>
      <c r="C195" s="632"/>
      <c r="D195" s="633"/>
      <c r="E195" s="633"/>
      <c r="F195" s="633"/>
      <c r="G195" s="634"/>
      <c r="H195" s="60"/>
      <c r="I195" s="39"/>
      <c r="J195" s="40"/>
      <c r="K195" s="8"/>
    </row>
    <row r="196" spans="1:11" ht="13.2" customHeight="1" x14ac:dyDescent="0.25">
      <c r="A196" s="59"/>
      <c r="B196" s="99" t="s">
        <v>81</v>
      </c>
      <c r="C196" s="632" t="s">
        <v>1966</v>
      </c>
      <c r="D196" s="633"/>
      <c r="E196" s="633"/>
      <c r="F196" s="633"/>
      <c r="G196" s="634"/>
      <c r="H196" s="60" t="s">
        <v>1877</v>
      </c>
      <c r="I196" s="61">
        <v>95</v>
      </c>
      <c r="J196" s="18"/>
      <c r="K196" s="8">
        <f>I196*J196</f>
        <v>0</v>
      </c>
    </row>
    <row r="197" spans="1:11" ht="13.2" customHeight="1" x14ac:dyDescent="0.25">
      <c r="A197" s="59"/>
      <c r="B197" s="99"/>
      <c r="C197" s="586"/>
      <c r="D197" s="587"/>
      <c r="E197" s="587"/>
      <c r="F197" s="587"/>
      <c r="G197" s="588"/>
      <c r="H197" s="60"/>
      <c r="I197" s="39"/>
      <c r="J197" s="40"/>
      <c r="K197" s="8"/>
    </row>
    <row r="198" spans="1:11" ht="13.2" customHeight="1" x14ac:dyDescent="0.25">
      <c r="A198" s="58" t="s">
        <v>1892</v>
      </c>
      <c r="B198" s="99"/>
      <c r="C198" s="583" t="s">
        <v>1893</v>
      </c>
      <c r="D198" s="584"/>
      <c r="E198" s="584"/>
      <c r="F198" s="584"/>
      <c r="G198" s="585"/>
      <c r="H198" s="60"/>
      <c r="I198" s="39"/>
      <c r="J198" s="40"/>
      <c r="K198" s="8"/>
    </row>
    <row r="199" spans="1:11" ht="13.2" customHeight="1" x14ac:dyDescent="0.25">
      <c r="A199" s="59"/>
      <c r="B199" s="99"/>
      <c r="C199" s="632"/>
      <c r="D199" s="633"/>
      <c r="E199" s="633"/>
      <c r="F199" s="633"/>
      <c r="G199" s="634"/>
      <c r="H199" s="60"/>
      <c r="I199" s="39"/>
      <c r="J199" s="40"/>
      <c r="K199" s="8"/>
    </row>
    <row r="200" spans="1:11" ht="13.2" customHeight="1" x14ac:dyDescent="0.25">
      <c r="A200" s="59"/>
      <c r="B200" s="99" t="s">
        <v>78</v>
      </c>
      <c r="C200" s="632" t="s">
        <v>1967</v>
      </c>
      <c r="D200" s="633"/>
      <c r="E200" s="633"/>
      <c r="F200" s="633"/>
      <c r="G200" s="634"/>
      <c r="H200" s="60" t="s">
        <v>1797</v>
      </c>
      <c r="I200" s="39">
        <v>35</v>
      </c>
      <c r="J200" s="18"/>
      <c r="K200" s="8">
        <f>I200*J200</f>
        <v>0</v>
      </c>
    </row>
    <row r="201" spans="1:11" ht="13.2" customHeight="1" x14ac:dyDescent="0.25">
      <c r="A201" s="59"/>
      <c r="B201" s="99"/>
      <c r="C201" s="586"/>
      <c r="D201" s="587"/>
      <c r="E201" s="587"/>
      <c r="F201" s="587"/>
      <c r="G201" s="588"/>
      <c r="H201" s="60"/>
      <c r="I201" s="39"/>
      <c r="J201" s="40"/>
      <c r="K201" s="8"/>
    </row>
    <row r="202" spans="1:11" ht="13.2" customHeight="1" x14ac:dyDescent="0.25">
      <c r="A202" s="58" t="s">
        <v>1968</v>
      </c>
      <c r="B202" s="99"/>
      <c r="C202" s="583" t="s">
        <v>1969</v>
      </c>
      <c r="D202" s="584"/>
      <c r="E202" s="584"/>
      <c r="F202" s="584"/>
      <c r="G202" s="585"/>
      <c r="H202" s="60" t="s">
        <v>1720</v>
      </c>
      <c r="I202" s="39">
        <v>102</v>
      </c>
      <c r="J202" s="18"/>
      <c r="K202" s="8">
        <f>I202*J202</f>
        <v>0</v>
      </c>
    </row>
    <row r="203" spans="1:11" ht="13.2" customHeight="1" x14ac:dyDescent="0.25">
      <c r="A203" s="59"/>
      <c r="B203" s="99"/>
      <c r="C203" s="586"/>
      <c r="D203" s="587"/>
      <c r="E203" s="587"/>
      <c r="F203" s="587"/>
      <c r="G203" s="588"/>
      <c r="H203" s="60"/>
      <c r="I203" s="51"/>
      <c r="J203" s="53"/>
      <c r="K203" s="54"/>
    </row>
    <row r="204" spans="1:11" ht="13.2" customHeight="1" x14ac:dyDescent="0.25">
      <c r="A204" s="58"/>
      <c r="B204" s="99"/>
      <c r="C204" s="583"/>
      <c r="D204" s="584"/>
      <c r="E204" s="584"/>
      <c r="F204" s="584"/>
      <c r="G204" s="585"/>
      <c r="H204" s="60"/>
      <c r="I204" s="51"/>
      <c r="J204" s="53"/>
      <c r="K204" s="54"/>
    </row>
    <row r="205" spans="1:11" ht="13.2" customHeight="1" x14ac:dyDescent="0.25">
      <c r="A205" s="59"/>
      <c r="B205" s="59"/>
      <c r="C205" s="586"/>
      <c r="D205" s="587"/>
      <c r="E205" s="587"/>
      <c r="F205" s="587"/>
      <c r="G205" s="588"/>
      <c r="H205" s="60"/>
      <c r="I205" s="64"/>
      <c r="J205" s="63"/>
      <c r="K205" s="74"/>
    </row>
    <row r="206" spans="1:11" s="35" customFormat="1" x14ac:dyDescent="0.25">
      <c r="A206" s="522" t="s">
        <v>1895</v>
      </c>
      <c r="B206" s="522"/>
      <c r="C206" s="522" t="s">
        <v>117</v>
      </c>
      <c r="D206" s="522"/>
      <c r="E206" s="522"/>
      <c r="F206" s="522"/>
      <c r="G206" s="522"/>
      <c r="H206" s="116"/>
      <c r="I206" s="116"/>
      <c r="J206" s="116"/>
      <c r="K206" s="42">
        <f>SUM(K188:K205)</f>
        <v>0</v>
      </c>
    </row>
    <row r="207" spans="1:11" hidden="1" x14ac:dyDescent="0.25">
      <c r="A207" s="589" t="s">
        <v>2010</v>
      </c>
      <c r="B207" s="590"/>
      <c r="C207" s="590"/>
      <c r="D207" s="590"/>
      <c r="E207" s="590"/>
      <c r="F207" s="590"/>
      <c r="G207" s="590"/>
      <c r="H207" s="590"/>
      <c r="I207" s="590"/>
      <c r="J207" s="590"/>
      <c r="K207" s="591"/>
    </row>
    <row r="208" spans="1:11" hidden="1" x14ac:dyDescent="0.25">
      <c r="A208" s="592"/>
      <c r="B208" s="593"/>
      <c r="C208" s="593"/>
      <c r="D208" s="593"/>
      <c r="E208" s="593"/>
      <c r="F208" s="593"/>
      <c r="G208" s="593"/>
      <c r="H208" s="593"/>
      <c r="I208" s="593"/>
      <c r="J208" s="593"/>
      <c r="K208" s="594"/>
    </row>
    <row r="209" spans="1:11" ht="13.2" hidden="1" customHeight="1" x14ac:dyDescent="0.25">
      <c r="A209" s="685" t="s">
        <v>273</v>
      </c>
      <c r="B209" s="685"/>
      <c r="C209" s="685"/>
      <c r="D209" s="685"/>
      <c r="E209" s="685"/>
      <c r="F209" s="685"/>
      <c r="G209" s="685"/>
      <c r="H209" s="685"/>
      <c r="I209" s="685"/>
      <c r="J209" s="685"/>
      <c r="K209" s="4" t="e">
        <f>#REF!</f>
        <v>#REF!</v>
      </c>
    </row>
    <row r="210" spans="1:11" hidden="1" x14ac:dyDescent="0.25">
      <c r="A210" s="262"/>
      <c r="B210" s="262"/>
      <c r="C210" s="580"/>
      <c r="D210" s="581"/>
      <c r="E210" s="581"/>
      <c r="F210" s="581"/>
      <c r="G210" s="582"/>
      <c r="H210" s="263"/>
      <c r="I210" s="292"/>
      <c r="J210" s="269"/>
      <c r="K210" s="270"/>
    </row>
    <row r="211" spans="1:11" hidden="1" x14ac:dyDescent="0.25">
      <c r="A211" s="293"/>
      <c r="B211" s="294"/>
      <c r="C211" s="686"/>
      <c r="D211" s="687"/>
      <c r="E211" s="687"/>
      <c r="F211" s="687"/>
      <c r="G211" s="688"/>
      <c r="H211" s="295"/>
      <c r="I211" s="296"/>
      <c r="J211" s="297"/>
      <c r="K211" s="298"/>
    </row>
    <row r="212" spans="1:11" hidden="1" x14ac:dyDescent="0.25">
      <c r="A212" s="294"/>
      <c r="B212" s="294"/>
      <c r="C212" s="689"/>
      <c r="D212" s="690"/>
      <c r="E212" s="690"/>
      <c r="F212" s="690"/>
      <c r="G212" s="691"/>
      <c r="H212" s="295"/>
      <c r="I212" s="296"/>
      <c r="J212" s="297"/>
      <c r="K212" s="298"/>
    </row>
    <row r="213" spans="1:11" hidden="1" x14ac:dyDescent="0.25">
      <c r="A213" s="262"/>
      <c r="B213" s="299"/>
      <c r="C213" s="638"/>
      <c r="D213" s="639"/>
      <c r="E213" s="639"/>
      <c r="F213" s="639"/>
      <c r="G213" s="640"/>
      <c r="H213" s="272"/>
      <c r="I213" s="300"/>
      <c r="J213" s="274"/>
      <c r="K213" s="275"/>
    </row>
    <row r="214" spans="1:11" hidden="1" x14ac:dyDescent="0.25">
      <c r="A214" s="262"/>
      <c r="B214" s="299"/>
      <c r="C214" s="638"/>
      <c r="D214" s="639"/>
      <c r="E214" s="639"/>
      <c r="F214" s="639"/>
      <c r="G214" s="640"/>
      <c r="H214" s="301"/>
      <c r="I214" s="302"/>
      <c r="J214" s="303"/>
      <c r="K214" s="304"/>
    </row>
    <row r="215" spans="1:11" hidden="1" x14ac:dyDescent="0.25">
      <c r="A215" s="262"/>
      <c r="B215" s="262"/>
      <c r="C215" s="638"/>
      <c r="D215" s="639"/>
      <c r="E215" s="639"/>
      <c r="F215" s="639"/>
      <c r="G215" s="640"/>
      <c r="H215" s="272"/>
      <c r="I215" s="300"/>
      <c r="J215" s="274"/>
      <c r="K215" s="275"/>
    </row>
    <row r="216" spans="1:11" hidden="1" x14ac:dyDescent="0.25">
      <c r="A216" s="262"/>
      <c r="B216" s="262"/>
      <c r="C216" s="638"/>
      <c r="D216" s="639"/>
      <c r="E216" s="639"/>
      <c r="F216" s="639"/>
      <c r="G216" s="640"/>
      <c r="H216" s="272"/>
      <c r="I216" s="300"/>
      <c r="J216" s="274"/>
      <c r="K216" s="275"/>
    </row>
    <row r="217" spans="1:11" hidden="1" x14ac:dyDescent="0.25">
      <c r="A217" s="262"/>
      <c r="B217" s="262"/>
      <c r="C217" s="638"/>
      <c r="D217" s="639"/>
      <c r="E217" s="639"/>
      <c r="F217" s="639"/>
      <c r="G217" s="640"/>
      <c r="H217" s="272"/>
      <c r="I217" s="300"/>
      <c r="J217" s="274"/>
      <c r="K217" s="275"/>
    </row>
    <row r="218" spans="1:11" hidden="1" x14ac:dyDescent="0.25">
      <c r="A218" s="262"/>
      <c r="B218" s="262"/>
      <c r="C218" s="638"/>
      <c r="D218" s="639"/>
      <c r="E218" s="639"/>
      <c r="F218" s="639"/>
      <c r="G218" s="640"/>
      <c r="H218" s="272"/>
      <c r="I218" s="300"/>
      <c r="J218" s="274"/>
      <c r="K218" s="275"/>
    </row>
    <row r="219" spans="1:11" hidden="1" x14ac:dyDescent="0.25">
      <c r="A219" s="262"/>
      <c r="B219" s="262"/>
      <c r="C219" s="638"/>
      <c r="D219" s="639"/>
      <c r="E219" s="639"/>
      <c r="F219" s="639"/>
      <c r="G219" s="640"/>
      <c r="H219" s="272"/>
      <c r="I219" s="300"/>
      <c r="J219" s="274"/>
      <c r="K219" s="275"/>
    </row>
    <row r="220" spans="1:11" hidden="1" x14ac:dyDescent="0.25">
      <c r="A220" s="262"/>
      <c r="B220" s="262"/>
      <c r="C220" s="638"/>
      <c r="D220" s="639"/>
      <c r="E220" s="639"/>
      <c r="F220" s="639"/>
      <c r="G220" s="640"/>
      <c r="H220" s="272"/>
      <c r="I220" s="300"/>
      <c r="J220" s="274"/>
      <c r="K220" s="275"/>
    </row>
    <row r="221" spans="1:11" hidden="1" x14ac:dyDescent="0.25">
      <c r="A221" s="262"/>
      <c r="B221" s="262"/>
      <c r="C221" s="638"/>
      <c r="D221" s="639"/>
      <c r="E221" s="639"/>
      <c r="F221" s="639"/>
      <c r="G221" s="640"/>
      <c r="H221" s="272"/>
      <c r="I221" s="300"/>
      <c r="J221" s="274"/>
      <c r="K221" s="275"/>
    </row>
    <row r="222" spans="1:11" hidden="1" x14ac:dyDescent="0.25">
      <c r="A222" s="262"/>
      <c r="B222" s="262"/>
      <c r="C222" s="638"/>
      <c r="D222" s="639"/>
      <c r="E222" s="639"/>
      <c r="F222" s="639"/>
      <c r="G222" s="640"/>
      <c r="H222" s="272"/>
      <c r="I222" s="300"/>
      <c r="J222" s="274"/>
      <c r="K222" s="275"/>
    </row>
    <row r="223" spans="1:11" hidden="1" x14ac:dyDescent="0.25">
      <c r="A223" s="262"/>
      <c r="B223" s="262"/>
      <c r="C223" s="638"/>
      <c r="D223" s="639"/>
      <c r="E223" s="639"/>
      <c r="F223" s="639"/>
      <c r="G223" s="640"/>
      <c r="H223" s="272"/>
      <c r="I223" s="300"/>
      <c r="J223" s="274"/>
      <c r="K223" s="275"/>
    </row>
    <row r="224" spans="1:11" hidden="1" x14ac:dyDescent="0.25">
      <c r="A224" s="262"/>
      <c r="B224" s="262"/>
      <c r="C224" s="638"/>
      <c r="D224" s="639"/>
      <c r="E224" s="639"/>
      <c r="F224" s="639"/>
      <c r="G224" s="640"/>
      <c r="H224" s="272"/>
      <c r="I224" s="300"/>
      <c r="J224" s="274"/>
      <c r="K224" s="275"/>
    </row>
    <row r="225" spans="1:11" hidden="1" x14ac:dyDescent="0.25">
      <c r="A225" s="262"/>
      <c r="B225" s="262"/>
      <c r="C225" s="638"/>
      <c r="D225" s="639"/>
      <c r="E225" s="639"/>
      <c r="F225" s="639"/>
      <c r="G225" s="640"/>
      <c r="H225" s="272"/>
      <c r="I225" s="300"/>
      <c r="J225" s="274"/>
      <c r="K225" s="275"/>
    </row>
    <row r="226" spans="1:11" hidden="1" x14ac:dyDescent="0.25">
      <c r="A226" s="262"/>
      <c r="B226" s="262"/>
      <c r="C226" s="638"/>
      <c r="D226" s="639"/>
      <c r="E226" s="639"/>
      <c r="F226" s="639"/>
      <c r="G226" s="640"/>
      <c r="H226" s="272"/>
      <c r="I226" s="300"/>
      <c r="J226" s="274"/>
      <c r="K226" s="275"/>
    </row>
    <row r="227" spans="1:11" hidden="1" x14ac:dyDescent="0.25">
      <c r="A227" s="262"/>
      <c r="B227" s="262"/>
      <c r="C227" s="638"/>
      <c r="D227" s="639"/>
      <c r="E227" s="639"/>
      <c r="F227" s="639"/>
      <c r="G227" s="640"/>
      <c r="H227" s="272"/>
      <c r="I227" s="300"/>
      <c r="J227" s="274"/>
      <c r="K227" s="275"/>
    </row>
    <row r="228" spans="1:11" hidden="1" x14ac:dyDescent="0.25">
      <c r="A228" s="262"/>
      <c r="B228" s="262"/>
      <c r="C228" s="638"/>
      <c r="D228" s="639"/>
      <c r="E228" s="639"/>
      <c r="F228" s="639"/>
      <c r="G228" s="640"/>
      <c r="H228" s="272"/>
      <c r="I228" s="300"/>
      <c r="J228" s="274"/>
      <c r="K228" s="275"/>
    </row>
    <row r="229" spans="1:11" hidden="1" x14ac:dyDescent="0.25">
      <c r="A229" s="262"/>
      <c r="B229" s="262"/>
      <c r="C229" s="638"/>
      <c r="D229" s="639"/>
      <c r="E229" s="639"/>
      <c r="F229" s="639"/>
      <c r="G229" s="640"/>
      <c r="H229" s="272"/>
      <c r="I229" s="300"/>
      <c r="J229" s="274"/>
      <c r="K229" s="275"/>
    </row>
    <row r="230" spans="1:11" hidden="1" x14ac:dyDescent="0.25">
      <c r="A230" s="262"/>
      <c r="B230" s="262"/>
      <c r="C230" s="638"/>
      <c r="D230" s="639"/>
      <c r="E230" s="639"/>
      <c r="F230" s="639"/>
      <c r="G230" s="640"/>
      <c r="H230" s="272"/>
      <c r="I230" s="300"/>
      <c r="J230" s="274"/>
      <c r="K230" s="275"/>
    </row>
    <row r="231" spans="1:11" hidden="1" x14ac:dyDescent="0.25">
      <c r="A231" s="262"/>
      <c r="B231" s="262"/>
      <c r="C231" s="638"/>
      <c r="D231" s="639"/>
      <c r="E231" s="639"/>
      <c r="F231" s="639"/>
      <c r="G231" s="640"/>
      <c r="H231" s="272"/>
      <c r="I231" s="300"/>
      <c r="J231" s="274"/>
      <c r="K231" s="275"/>
    </row>
    <row r="232" spans="1:11" hidden="1" x14ac:dyDescent="0.25">
      <c r="A232" s="262"/>
      <c r="B232" s="262"/>
      <c r="C232" s="638"/>
      <c r="D232" s="639"/>
      <c r="E232" s="639"/>
      <c r="F232" s="639"/>
      <c r="G232" s="640"/>
      <c r="H232" s="272"/>
      <c r="I232" s="300"/>
      <c r="J232" s="274"/>
      <c r="K232" s="275"/>
    </row>
    <row r="233" spans="1:11" hidden="1" x14ac:dyDescent="0.25">
      <c r="A233" s="262"/>
      <c r="B233" s="262"/>
      <c r="C233" s="638"/>
      <c r="D233" s="639"/>
      <c r="E233" s="639"/>
      <c r="F233" s="639"/>
      <c r="G233" s="640"/>
      <c r="H233" s="272"/>
      <c r="I233" s="300"/>
      <c r="J233" s="274"/>
      <c r="K233" s="275"/>
    </row>
    <row r="234" spans="1:11" hidden="1" x14ac:dyDescent="0.25">
      <c r="A234" s="262"/>
      <c r="B234" s="262"/>
      <c r="C234" s="638"/>
      <c r="D234" s="639"/>
      <c r="E234" s="639"/>
      <c r="F234" s="639"/>
      <c r="G234" s="640"/>
      <c r="H234" s="272"/>
      <c r="I234" s="300"/>
      <c r="J234" s="274"/>
      <c r="K234" s="275"/>
    </row>
    <row r="235" spans="1:11" hidden="1" x14ac:dyDescent="0.25">
      <c r="A235" s="262"/>
      <c r="B235" s="262"/>
      <c r="C235" s="638"/>
      <c r="D235" s="639"/>
      <c r="E235" s="639"/>
      <c r="F235" s="639"/>
      <c r="G235" s="640"/>
      <c r="H235" s="272"/>
      <c r="I235" s="300"/>
      <c r="J235" s="274"/>
      <c r="K235" s="275"/>
    </row>
    <row r="236" spans="1:11" hidden="1" x14ac:dyDescent="0.25">
      <c r="A236" s="262"/>
      <c r="B236" s="262"/>
      <c r="C236" s="638"/>
      <c r="D236" s="639"/>
      <c r="E236" s="639"/>
      <c r="F236" s="639"/>
      <c r="G236" s="640"/>
      <c r="H236" s="272"/>
      <c r="I236" s="300"/>
      <c r="J236" s="274"/>
      <c r="K236" s="275"/>
    </row>
    <row r="237" spans="1:11" hidden="1" x14ac:dyDescent="0.25">
      <c r="A237" s="262"/>
      <c r="B237" s="262"/>
      <c r="C237" s="638"/>
      <c r="D237" s="639"/>
      <c r="E237" s="639"/>
      <c r="F237" s="639"/>
      <c r="G237" s="640"/>
      <c r="H237" s="272"/>
      <c r="I237" s="300"/>
      <c r="J237" s="274"/>
      <c r="K237" s="275"/>
    </row>
    <row r="238" spans="1:11" hidden="1" x14ac:dyDescent="0.25">
      <c r="A238" s="262"/>
      <c r="B238" s="262"/>
      <c r="C238" s="638"/>
      <c r="D238" s="639"/>
      <c r="E238" s="639"/>
      <c r="F238" s="639"/>
      <c r="G238" s="640"/>
      <c r="H238" s="272"/>
      <c r="I238" s="300"/>
      <c r="J238" s="274"/>
      <c r="K238" s="275"/>
    </row>
    <row r="239" spans="1:11" hidden="1" x14ac:dyDescent="0.25">
      <c r="A239" s="262"/>
      <c r="B239" s="262"/>
      <c r="C239" s="638"/>
      <c r="D239" s="639"/>
      <c r="E239" s="639"/>
      <c r="F239" s="639"/>
      <c r="G239" s="640"/>
      <c r="H239" s="272"/>
      <c r="I239" s="300"/>
      <c r="J239" s="274"/>
      <c r="K239" s="275"/>
    </row>
    <row r="240" spans="1:11" hidden="1" x14ac:dyDescent="0.25">
      <c r="A240" s="262"/>
      <c r="B240" s="262"/>
      <c r="C240" s="638"/>
      <c r="D240" s="639"/>
      <c r="E240" s="639"/>
      <c r="F240" s="639"/>
      <c r="G240" s="640"/>
      <c r="H240" s="272"/>
      <c r="I240" s="300"/>
      <c r="J240" s="274"/>
      <c r="K240" s="275"/>
    </row>
    <row r="241" spans="1:11" hidden="1" x14ac:dyDescent="0.25">
      <c r="A241" s="262"/>
      <c r="B241" s="262"/>
      <c r="C241" s="638"/>
      <c r="D241" s="639"/>
      <c r="E241" s="639"/>
      <c r="F241" s="639"/>
      <c r="G241" s="640"/>
      <c r="H241" s="272"/>
      <c r="I241" s="300"/>
      <c r="J241" s="274"/>
      <c r="K241" s="275"/>
    </row>
    <row r="242" spans="1:11" hidden="1" x14ac:dyDescent="0.25">
      <c r="A242" s="262"/>
      <c r="B242" s="262"/>
      <c r="C242" s="638"/>
      <c r="D242" s="639"/>
      <c r="E242" s="639"/>
      <c r="F242" s="639"/>
      <c r="G242" s="640"/>
      <c r="H242" s="272"/>
      <c r="I242" s="300"/>
      <c r="J242" s="274"/>
      <c r="K242" s="275"/>
    </row>
    <row r="243" spans="1:11" hidden="1" x14ac:dyDescent="0.25">
      <c r="A243" s="262"/>
      <c r="B243" s="262"/>
      <c r="C243" s="638"/>
      <c r="D243" s="639"/>
      <c r="E243" s="639"/>
      <c r="F243" s="639"/>
      <c r="G243" s="640"/>
      <c r="H243" s="272"/>
      <c r="I243" s="300"/>
      <c r="J243" s="274"/>
      <c r="K243" s="275"/>
    </row>
    <row r="244" spans="1:11" hidden="1" x14ac:dyDescent="0.25">
      <c r="A244" s="262"/>
      <c r="B244" s="262"/>
      <c r="C244" s="638"/>
      <c r="D244" s="639"/>
      <c r="E244" s="639"/>
      <c r="F244" s="639"/>
      <c r="G244" s="640"/>
      <c r="H244" s="272"/>
      <c r="I244" s="300"/>
      <c r="J244" s="274"/>
      <c r="K244" s="275"/>
    </row>
    <row r="245" spans="1:11" hidden="1" x14ac:dyDescent="0.25">
      <c r="A245" s="262"/>
      <c r="B245" s="262"/>
      <c r="C245" s="638"/>
      <c r="D245" s="639"/>
      <c r="E245" s="639"/>
      <c r="F245" s="639"/>
      <c r="G245" s="640"/>
      <c r="H245" s="272"/>
      <c r="I245" s="300"/>
      <c r="J245" s="274"/>
      <c r="K245" s="275"/>
    </row>
    <row r="246" spans="1:11" hidden="1" x14ac:dyDescent="0.25">
      <c r="A246" s="262"/>
      <c r="B246" s="262"/>
      <c r="C246" s="638"/>
      <c r="D246" s="639"/>
      <c r="E246" s="639"/>
      <c r="F246" s="639"/>
      <c r="G246" s="640"/>
      <c r="H246" s="272"/>
      <c r="I246" s="300"/>
      <c r="J246" s="274"/>
      <c r="K246" s="275"/>
    </row>
    <row r="247" spans="1:11" hidden="1" x14ac:dyDescent="0.25">
      <c r="A247" s="262"/>
      <c r="B247" s="262"/>
      <c r="C247" s="638"/>
      <c r="D247" s="639"/>
      <c r="E247" s="639"/>
      <c r="F247" s="639"/>
      <c r="G247" s="640"/>
      <c r="H247" s="272"/>
      <c r="I247" s="300"/>
      <c r="J247" s="274"/>
      <c r="K247" s="275"/>
    </row>
    <row r="248" spans="1:11" hidden="1" x14ac:dyDescent="0.25">
      <c r="A248" s="262"/>
      <c r="B248" s="262"/>
      <c r="C248" s="638"/>
      <c r="D248" s="639"/>
      <c r="E248" s="639"/>
      <c r="F248" s="639"/>
      <c r="G248" s="640"/>
      <c r="H248" s="272"/>
      <c r="I248" s="300"/>
      <c r="J248" s="274"/>
      <c r="K248" s="275"/>
    </row>
    <row r="249" spans="1:11" hidden="1" x14ac:dyDescent="0.25">
      <c r="A249" s="262"/>
      <c r="B249" s="262"/>
      <c r="C249" s="638"/>
      <c r="D249" s="639"/>
      <c r="E249" s="639"/>
      <c r="F249" s="639"/>
      <c r="G249" s="640"/>
      <c r="H249" s="272"/>
      <c r="I249" s="300"/>
      <c r="J249" s="274"/>
      <c r="K249" s="275"/>
    </row>
    <row r="250" spans="1:11" hidden="1" x14ac:dyDescent="0.25">
      <c r="A250" s="262"/>
      <c r="B250" s="262"/>
      <c r="C250" s="638"/>
      <c r="D250" s="639"/>
      <c r="E250" s="639"/>
      <c r="F250" s="639"/>
      <c r="G250" s="640"/>
      <c r="H250" s="272"/>
      <c r="I250" s="300"/>
      <c r="J250" s="274"/>
      <c r="K250" s="275"/>
    </row>
    <row r="251" spans="1:11" hidden="1" x14ac:dyDescent="0.25">
      <c r="A251" s="262"/>
      <c r="B251" s="262"/>
      <c r="C251" s="638"/>
      <c r="D251" s="639"/>
      <c r="E251" s="639"/>
      <c r="F251" s="639"/>
      <c r="G251" s="640"/>
      <c r="H251" s="272"/>
      <c r="I251" s="300"/>
      <c r="J251" s="274"/>
      <c r="K251" s="275"/>
    </row>
    <row r="252" spans="1:11" hidden="1" x14ac:dyDescent="0.25">
      <c r="A252" s="262"/>
      <c r="B252" s="262"/>
      <c r="C252" s="638"/>
      <c r="D252" s="639"/>
      <c r="E252" s="639"/>
      <c r="F252" s="639"/>
      <c r="G252" s="640"/>
      <c r="H252" s="272"/>
      <c r="I252" s="300"/>
      <c r="J252" s="274"/>
      <c r="K252" s="275"/>
    </row>
    <row r="253" spans="1:11" hidden="1" x14ac:dyDescent="0.25">
      <c r="A253" s="262"/>
      <c r="B253" s="262"/>
      <c r="C253" s="638"/>
      <c r="D253" s="639"/>
      <c r="E253" s="639"/>
      <c r="F253" s="639"/>
      <c r="G253" s="640"/>
      <c r="H253" s="272"/>
      <c r="I253" s="300"/>
      <c r="J253" s="274"/>
      <c r="K253" s="275"/>
    </row>
    <row r="254" spans="1:11" hidden="1" x14ac:dyDescent="0.25">
      <c r="A254" s="262"/>
      <c r="B254" s="262"/>
      <c r="C254" s="638"/>
      <c r="D254" s="639"/>
      <c r="E254" s="639"/>
      <c r="F254" s="639"/>
      <c r="G254" s="640"/>
      <c r="H254" s="272"/>
      <c r="I254" s="300"/>
      <c r="J254" s="274"/>
      <c r="K254" s="275"/>
    </row>
    <row r="255" spans="1:11" hidden="1" x14ac:dyDescent="0.25">
      <c r="A255" s="262"/>
      <c r="B255" s="262"/>
      <c r="C255" s="638"/>
      <c r="D255" s="639"/>
      <c r="E255" s="639"/>
      <c r="F255" s="639"/>
      <c r="G255" s="640"/>
      <c r="H255" s="272"/>
      <c r="I255" s="300"/>
      <c r="J255" s="274"/>
      <c r="K255" s="275"/>
    </row>
    <row r="256" spans="1:11" hidden="1" x14ac:dyDescent="0.25">
      <c r="A256" s="262"/>
      <c r="B256" s="262"/>
      <c r="C256" s="638"/>
      <c r="D256" s="639"/>
      <c r="E256" s="639"/>
      <c r="F256" s="639"/>
      <c r="G256" s="640"/>
      <c r="H256" s="272"/>
      <c r="I256" s="300"/>
      <c r="J256" s="274"/>
      <c r="K256" s="275"/>
    </row>
    <row r="257" spans="1:11" hidden="1" x14ac:dyDescent="0.25">
      <c r="A257" s="262"/>
      <c r="B257" s="262"/>
      <c r="C257" s="638"/>
      <c r="D257" s="639"/>
      <c r="E257" s="639"/>
      <c r="F257" s="639"/>
      <c r="G257" s="640"/>
      <c r="H257" s="272"/>
      <c r="I257" s="300"/>
      <c r="J257" s="274"/>
      <c r="K257" s="275"/>
    </row>
    <row r="258" spans="1:11" hidden="1" x14ac:dyDescent="0.25">
      <c r="A258" s="262"/>
      <c r="B258" s="262"/>
      <c r="C258" s="638"/>
      <c r="D258" s="639"/>
      <c r="E258" s="639"/>
      <c r="F258" s="639"/>
      <c r="G258" s="640"/>
      <c r="H258" s="272"/>
      <c r="I258" s="300"/>
      <c r="J258" s="274"/>
      <c r="K258" s="275"/>
    </row>
    <row r="259" spans="1:11" hidden="1" x14ac:dyDescent="0.25">
      <c r="A259" s="262"/>
      <c r="B259" s="262"/>
      <c r="C259" s="638"/>
      <c r="D259" s="639"/>
      <c r="E259" s="639"/>
      <c r="F259" s="639"/>
      <c r="G259" s="640"/>
      <c r="H259" s="272"/>
      <c r="I259" s="300"/>
      <c r="J259" s="274"/>
      <c r="K259" s="275"/>
    </row>
    <row r="260" spans="1:11" hidden="1" x14ac:dyDescent="0.25">
      <c r="A260" s="262"/>
      <c r="B260" s="262"/>
      <c r="C260" s="638"/>
      <c r="D260" s="639"/>
      <c r="E260" s="639"/>
      <c r="F260" s="639"/>
      <c r="G260" s="640"/>
      <c r="H260" s="272"/>
      <c r="I260" s="300"/>
      <c r="J260" s="274"/>
      <c r="K260" s="275"/>
    </row>
    <row r="261" spans="1:11" hidden="1" x14ac:dyDescent="0.25">
      <c r="A261" s="262"/>
      <c r="B261" s="262"/>
      <c r="C261" s="638"/>
      <c r="D261" s="639"/>
      <c r="E261" s="639"/>
      <c r="F261" s="639"/>
      <c r="G261" s="640"/>
      <c r="H261" s="272"/>
      <c r="I261" s="300"/>
      <c r="J261" s="274"/>
      <c r="K261" s="275"/>
    </row>
    <row r="262" spans="1:11" hidden="1" x14ac:dyDescent="0.25">
      <c r="A262" s="568" t="s">
        <v>272</v>
      </c>
      <c r="B262" s="568"/>
      <c r="C262" s="568"/>
      <c r="D262" s="568"/>
      <c r="E262" s="568"/>
      <c r="F262" s="568"/>
      <c r="G262" s="568"/>
      <c r="H262" s="568"/>
      <c r="I262" s="568"/>
      <c r="J262" s="568"/>
      <c r="K262" s="4" t="e">
        <f>SUM(K209:K261)</f>
        <v>#REF!</v>
      </c>
    </row>
    <row r="263" spans="1:11" hidden="1" x14ac:dyDescent="0.25">
      <c r="A263" s="589" t="s">
        <v>2011</v>
      </c>
      <c r="B263" s="590"/>
      <c r="C263" s="590"/>
      <c r="D263" s="590"/>
      <c r="E263" s="590"/>
      <c r="F263" s="590"/>
      <c r="G263" s="590"/>
      <c r="H263" s="590"/>
      <c r="I263" s="590"/>
      <c r="J263" s="590"/>
      <c r="K263" s="591"/>
    </row>
    <row r="264" spans="1:11" hidden="1" x14ac:dyDescent="0.25">
      <c r="A264" s="592"/>
      <c r="B264" s="593"/>
      <c r="C264" s="593"/>
      <c r="D264" s="593"/>
      <c r="E264" s="593"/>
      <c r="F264" s="593"/>
      <c r="G264" s="593"/>
      <c r="H264" s="593"/>
      <c r="I264" s="593"/>
      <c r="J264" s="593"/>
      <c r="K264" s="594"/>
    </row>
    <row r="265" spans="1:11" ht="13.2" hidden="1" customHeight="1" x14ac:dyDescent="0.25">
      <c r="A265" s="685" t="s">
        <v>273</v>
      </c>
      <c r="B265" s="685"/>
      <c r="C265" s="685"/>
      <c r="D265" s="685"/>
      <c r="E265" s="685"/>
      <c r="F265" s="685"/>
      <c r="G265" s="685"/>
      <c r="H265" s="685"/>
      <c r="I265" s="685"/>
      <c r="J265" s="685"/>
      <c r="K265" s="4" t="e">
        <f>K262</f>
        <v>#REF!</v>
      </c>
    </row>
    <row r="266" spans="1:11" hidden="1" x14ac:dyDescent="0.25">
      <c r="A266" s="262"/>
      <c r="B266" s="262"/>
      <c r="C266" s="580"/>
      <c r="D266" s="581"/>
      <c r="E266" s="581"/>
      <c r="F266" s="581"/>
      <c r="G266" s="582"/>
      <c r="H266" s="263"/>
      <c r="I266" s="292"/>
      <c r="J266" s="269"/>
      <c r="K266" s="270"/>
    </row>
    <row r="267" spans="1:11" hidden="1" x14ac:dyDescent="0.25">
      <c r="A267" s="293"/>
      <c r="B267" s="294"/>
      <c r="C267" s="686"/>
      <c r="D267" s="687"/>
      <c r="E267" s="687"/>
      <c r="F267" s="687"/>
      <c r="G267" s="688"/>
      <c r="H267" s="295"/>
      <c r="I267" s="296"/>
      <c r="J267" s="297"/>
      <c r="K267" s="298"/>
    </row>
    <row r="268" spans="1:11" hidden="1" x14ac:dyDescent="0.25">
      <c r="A268" s="294"/>
      <c r="B268" s="294"/>
      <c r="C268" s="689"/>
      <c r="D268" s="690"/>
      <c r="E268" s="690"/>
      <c r="F268" s="690"/>
      <c r="G268" s="691"/>
      <c r="H268" s="295"/>
      <c r="I268" s="296"/>
      <c r="J268" s="297"/>
      <c r="K268" s="298"/>
    </row>
    <row r="269" spans="1:11" hidden="1" x14ac:dyDescent="0.25">
      <c r="A269" s="262"/>
      <c r="B269" s="299"/>
      <c r="C269" s="638"/>
      <c r="D269" s="639"/>
      <c r="E269" s="639"/>
      <c r="F269" s="639"/>
      <c r="G269" s="640"/>
      <c r="H269" s="272"/>
      <c r="I269" s="300"/>
      <c r="J269" s="274"/>
      <c r="K269" s="275"/>
    </row>
    <row r="270" spans="1:11" hidden="1" x14ac:dyDescent="0.25">
      <c r="A270" s="262"/>
      <c r="B270" s="299"/>
      <c r="C270" s="638"/>
      <c r="D270" s="639"/>
      <c r="E270" s="639"/>
      <c r="F270" s="639"/>
      <c r="G270" s="640"/>
      <c r="H270" s="301"/>
      <c r="I270" s="302"/>
      <c r="J270" s="303"/>
      <c r="K270" s="304"/>
    </row>
    <row r="271" spans="1:11" hidden="1" x14ac:dyDescent="0.25">
      <c r="A271" s="262"/>
      <c r="B271" s="262"/>
      <c r="C271" s="638"/>
      <c r="D271" s="639"/>
      <c r="E271" s="639"/>
      <c r="F271" s="639"/>
      <c r="G271" s="640"/>
      <c r="H271" s="272"/>
      <c r="I271" s="300"/>
      <c r="J271" s="274"/>
      <c r="K271" s="275"/>
    </row>
    <row r="272" spans="1:11" hidden="1" x14ac:dyDescent="0.25">
      <c r="A272" s="262"/>
      <c r="B272" s="262"/>
      <c r="C272" s="638"/>
      <c r="D272" s="639"/>
      <c r="E272" s="639"/>
      <c r="F272" s="639"/>
      <c r="G272" s="640"/>
      <c r="H272" s="272"/>
      <c r="I272" s="300"/>
      <c r="J272" s="274"/>
      <c r="K272" s="275"/>
    </row>
    <row r="273" spans="1:11" hidden="1" x14ac:dyDescent="0.25">
      <c r="A273" s="262"/>
      <c r="B273" s="262"/>
      <c r="C273" s="638"/>
      <c r="D273" s="639"/>
      <c r="E273" s="639"/>
      <c r="F273" s="639"/>
      <c r="G273" s="640"/>
      <c r="H273" s="272"/>
      <c r="I273" s="300"/>
      <c r="J273" s="274"/>
      <c r="K273" s="275"/>
    </row>
    <row r="274" spans="1:11" hidden="1" x14ac:dyDescent="0.25">
      <c r="A274" s="262"/>
      <c r="B274" s="262"/>
      <c r="C274" s="638"/>
      <c r="D274" s="639"/>
      <c r="E274" s="639"/>
      <c r="F274" s="639"/>
      <c r="G274" s="640"/>
      <c r="H274" s="272"/>
      <c r="I274" s="300"/>
      <c r="J274" s="274"/>
      <c r="K274" s="275"/>
    </row>
    <row r="275" spans="1:11" hidden="1" x14ac:dyDescent="0.25">
      <c r="A275" s="262"/>
      <c r="B275" s="262"/>
      <c r="C275" s="638"/>
      <c r="D275" s="639"/>
      <c r="E275" s="639"/>
      <c r="F275" s="639"/>
      <c r="G275" s="640"/>
      <c r="H275" s="272"/>
      <c r="I275" s="300"/>
      <c r="J275" s="274"/>
      <c r="K275" s="275"/>
    </row>
    <row r="276" spans="1:11" hidden="1" x14ac:dyDescent="0.25">
      <c r="A276" s="262"/>
      <c r="B276" s="262"/>
      <c r="C276" s="638"/>
      <c r="D276" s="639"/>
      <c r="E276" s="639"/>
      <c r="F276" s="639"/>
      <c r="G276" s="640"/>
      <c r="H276" s="272"/>
      <c r="I276" s="300"/>
      <c r="J276" s="274"/>
      <c r="K276" s="275"/>
    </row>
    <row r="277" spans="1:11" hidden="1" x14ac:dyDescent="0.25">
      <c r="A277" s="262"/>
      <c r="B277" s="262"/>
      <c r="C277" s="638"/>
      <c r="D277" s="639"/>
      <c r="E277" s="639"/>
      <c r="F277" s="639"/>
      <c r="G277" s="640"/>
      <c r="H277" s="272"/>
      <c r="I277" s="300"/>
      <c r="J277" s="274"/>
      <c r="K277" s="275"/>
    </row>
    <row r="278" spans="1:11" hidden="1" x14ac:dyDescent="0.25">
      <c r="A278" s="262"/>
      <c r="B278" s="262"/>
      <c r="C278" s="638"/>
      <c r="D278" s="639"/>
      <c r="E278" s="639"/>
      <c r="F278" s="639"/>
      <c r="G278" s="640"/>
      <c r="H278" s="272"/>
      <c r="I278" s="300"/>
      <c r="J278" s="274"/>
      <c r="K278" s="275"/>
    </row>
    <row r="279" spans="1:11" hidden="1" x14ac:dyDescent="0.25">
      <c r="A279" s="262"/>
      <c r="B279" s="262"/>
      <c r="C279" s="638"/>
      <c r="D279" s="639"/>
      <c r="E279" s="639"/>
      <c r="F279" s="639"/>
      <c r="G279" s="640"/>
      <c r="H279" s="272"/>
      <c r="I279" s="300"/>
      <c r="J279" s="274"/>
      <c r="K279" s="275"/>
    </row>
    <row r="280" spans="1:11" hidden="1" x14ac:dyDescent="0.25">
      <c r="A280" s="262"/>
      <c r="B280" s="262"/>
      <c r="C280" s="638"/>
      <c r="D280" s="639"/>
      <c r="E280" s="639"/>
      <c r="F280" s="639"/>
      <c r="G280" s="640"/>
      <c r="H280" s="272"/>
      <c r="I280" s="300"/>
      <c r="J280" s="274"/>
      <c r="K280" s="275"/>
    </row>
    <row r="281" spans="1:11" hidden="1" x14ac:dyDescent="0.25">
      <c r="A281" s="262"/>
      <c r="B281" s="262"/>
      <c r="C281" s="638"/>
      <c r="D281" s="639"/>
      <c r="E281" s="639"/>
      <c r="F281" s="639"/>
      <c r="G281" s="640"/>
      <c r="H281" s="272"/>
      <c r="I281" s="300"/>
      <c r="J281" s="274"/>
      <c r="K281" s="275"/>
    </row>
    <row r="282" spans="1:11" hidden="1" x14ac:dyDescent="0.25">
      <c r="A282" s="262"/>
      <c r="B282" s="262"/>
      <c r="C282" s="638"/>
      <c r="D282" s="639"/>
      <c r="E282" s="639"/>
      <c r="F282" s="639"/>
      <c r="G282" s="640"/>
      <c r="H282" s="272"/>
      <c r="I282" s="300"/>
      <c r="J282" s="274"/>
      <c r="K282" s="275"/>
    </row>
    <row r="283" spans="1:11" hidden="1" x14ac:dyDescent="0.25">
      <c r="A283" s="262"/>
      <c r="B283" s="262"/>
      <c r="C283" s="638"/>
      <c r="D283" s="639"/>
      <c r="E283" s="639"/>
      <c r="F283" s="639"/>
      <c r="G283" s="640"/>
      <c r="H283" s="272"/>
      <c r="I283" s="300"/>
      <c r="J283" s="274"/>
      <c r="K283" s="275"/>
    </row>
    <row r="284" spans="1:11" hidden="1" x14ac:dyDescent="0.25">
      <c r="A284" s="262"/>
      <c r="B284" s="262"/>
      <c r="C284" s="638"/>
      <c r="D284" s="639"/>
      <c r="E284" s="639"/>
      <c r="F284" s="639"/>
      <c r="G284" s="640"/>
      <c r="H284" s="272"/>
      <c r="I284" s="300"/>
      <c r="J284" s="274"/>
      <c r="K284" s="275"/>
    </row>
    <row r="285" spans="1:11" hidden="1" x14ac:dyDescent="0.25">
      <c r="A285" s="262"/>
      <c r="B285" s="262"/>
      <c r="C285" s="638"/>
      <c r="D285" s="639"/>
      <c r="E285" s="639"/>
      <c r="F285" s="639"/>
      <c r="G285" s="640"/>
      <c r="H285" s="272"/>
      <c r="I285" s="300"/>
      <c r="J285" s="274"/>
      <c r="K285" s="275"/>
    </row>
    <row r="286" spans="1:11" hidden="1" x14ac:dyDescent="0.25">
      <c r="A286" s="262"/>
      <c r="B286" s="262"/>
      <c r="C286" s="638"/>
      <c r="D286" s="639"/>
      <c r="E286" s="639"/>
      <c r="F286" s="639"/>
      <c r="G286" s="640"/>
      <c r="H286" s="272"/>
      <c r="I286" s="300"/>
      <c r="J286" s="274"/>
      <c r="K286" s="275"/>
    </row>
    <row r="287" spans="1:11" hidden="1" x14ac:dyDescent="0.25">
      <c r="A287" s="262"/>
      <c r="B287" s="262"/>
      <c r="C287" s="638"/>
      <c r="D287" s="639"/>
      <c r="E287" s="639"/>
      <c r="F287" s="639"/>
      <c r="G287" s="640"/>
      <c r="H287" s="272"/>
      <c r="I287" s="300"/>
      <c r="J287" s="274"/>
      <c r="K287" s="275"/>
    </row>
    <row r="288" spans="1:11" hidden="1" x14ac:dyDescent="0.25">
      <c r="A288" s="262"/>
      <c r="B288" s="262"/>
      <c r="C288" s="638"/>
      <c r="D288" s="639"/>
      <c r="E288" s="639"/>
      <c r="F288" s="639"/>
      <c r="G288" s="640"/>
      <c r="H288" s="272"/>
      <c r="I288" s="300"/>
      <c r="J288" s="274"/>
      <c r="K288" s="275"/>
    </row>
    <row r="289" spans="1:11" hidden="1" x14ac:dyDescent="0.25">
      <c r="A289" s="262"/>
      <c r="B289" s="262"/>
      <c r="C289" s="638"/>
      <c r="D289" s="639"/>
      <c r="E289" s="639"/>
      <c r="F289" s="639"/>
      <c r="G289" s="640"/>
      <c r="H289" s="272"/>
      <c r="I289" s="300"/>
      <c r="J289" s="274"/>
      <c r="K289" s="275"/>
    </row>
    <row r="290" spans="1:11" hidden="1" x14ac:dyDescent="0.25">
      <c r="A290" s="262"/>
      <c r="B290" s="262"/>
      <c r="C290" s="638"/>
      <c r="D290" s="639"/>
      <c r="E290" s="639"/>
      <c r="F290" s="639"/>
      <c r="G290" s="640"/>
      <c r="H290" s="272"/>
      <c r="I290" s="300"/>
      <c r="J290" s="274"/>
      <c r="K290" s="275"/>
    </row>
    <row r="291" spans="1:11" hidden="1" x14ac:dyDescent="0.25">
      <c r="A291" s="262"/>
      <c r="B291" s="262"/>
      <c r="C291" s="638"/>
      <c r="D291" s="639"/>
      <c r="E291" s="639"/>
      <c r="F291" s="639"/>
      <c r="G291" s="640"/>
      <c r="H291" s="272"/>
      <c r="I291" s="300"/>
      <c r="J291" s="274"/>
      <c r="K291" s="275"/>
    </row>
    <row r="292" spans="1:11" hidden="1" x14ac:dyDescent="0.25">
      <c r="A292" s="262"/>
      <c r="B292" s="262"/>
      <c r="C292" s="638"/>
      <c r="D292" s="639"/>
      <c r="E292" s="639"/>
      <c r="F292" s="639"/>
      <c r="G292" s="640"/>
      <c r="H292" s="272"/>
      <c r="I292" s="300"/>
      <c r="J292" s="274"/>
      <c r="K292" s="275"/>
    </row>
    <row r="293" spans="1:11" hidden="1" x14ac:dyDescent="0.25">
      <c r="A293" s="262"/>
      <c r="B293" s="262"/>
      <c r="C293" s="638"/>
      <c r="D293" s="639"/>
      <c r="E293" s="639"/>
      <c r="F293" s="639"/>
      <c r="G293" s="640"/>
      <c r="H293" s="272"/>
      <c r="I293" s="300"/>
      <c r="J293" s="274"/>
      <c r="K293" s="275"/>
    </row>
    <row r="294" spans="1:11" hidden="1" x14ac:dyDescent="0.25">
      <c r="A294" s="262"/>
      <c r="B294" s="262"/>
      <c r="C294" s="638"/>
      <c r="D294" s="639"/>
      <c r="E294" s="639"/>
      <c r="F294" s="639"/>
      <c r="G294" s="640"/>
      <c r="H294" s="272"/>
      <c r="I294" s="300"/>
      <c r="J294" s="274"/>
      <c r="K294" s="275"/>
    </row>
    <row r="295" spans="1:11" hidden="1" x14ac:dyDescent="0.25">
      <c r="A295" s="262"/>
      <c r="B295" s="262"/>
      <c r="C295" s="638"/>
      <c r="D295" s="639"/>
      <c r="E295" s="639"/>
      <c r="F295" s="639"/>
      <c r="G295" s="640"/>
      <c r="H295" s="272"/>
      <c r="I295" s="300"/>
      <c r="J295" s="274"/>
      <c r="K295" s="275"/>
    </row>
    <row r="296" spans="1:11" hidden="1" x14ac:dyDescent="0.25">
      <c r="A296" s="262"/>
      <c r="B296" s="262"/>
      <c r="C296" s="638"/>
      <c r="D296" s="639"/>
      <c r="E296" s="639"/>
      <c r="F296" s="639"/>
      <c r="G296" s="640"/>
      <c r="H296" s="272"/>
      <c r="I296" s="300"/>
      <c r="J296" s="274"/>
      <c r="K296" s="275"/>
    </row>
    <row r="297" spans="1:11" hidden="1" x14ac:dyDescent="0.25">
      <c r="A297" s="262"/>
      <c r="B297" s="262"/>
      <c r="C297" s="638"/>
      <c r="D297" s="639"/>
      <c r="E297" s="639"/>
      <c r="F297" s="639"/>
      <c r="G297" s="640"/>
      <c r="H297" s="272"/>
      <c r="I297" s="300"/>
      <c r="J297" s="274"/>
      <c r="K297" s="275"/>
    </row>
    <row r="298" spans="1:11" hidden="1" x14ac:dyDescent="0.25">
      <c r="A298" s="262"/>
      <c r="B298" s="262"/>
      <c r="C298" s="638"/>
      <c r="D298" s="639"/>
      <c r="E298" s="639"/>
      <c r="F298" s="639"/>
      <c r="G298" s="640"/>
      <c r="H298" s="272"/>
      <c r="I298" s="300"/>
      <c r="J298" s="274"/>
      <c r="K298" s="275"/>
    </row>
    <row r="299" spans="1:11" hidden="1" x14ac:dyDescent="0.25">
      <c r="A299" s="262"/>
      <c r="B299" s="262"/>
      <c r="C299" s="638"/>
      <c r="D299" s="639"/>
      <c r="E299" s="639"/>
      <c r="F299" s="639"/>
      <c r="G299" s="640"/>
      <c r="H299" s="272"/>
      <c r="I299" s="300"/>
      <c r="J299" s="274"/>
      <c r="K299" s="275"/>
    </row>
    <row r="300" spans="1:11" hidden="1" x14ac:dyDescent="0.25">
      <c r="A300" s="262"/>
      <c r="B300" s="262"/>
      <c r="C300" s="638"/>
      <c r="D300" s="639"/>
      <c r="E300" s="639"/>
      <c r="F300" s="639"/>
      <c r="G300" s="640"/>
      <c r="H300" s="272"/>
      <c r="I300" s="300"/>
      <c r="J300" s="274"/>
      <c r="K300" s="275"/>
    </row>
    <row r="301" spans="1:11" hidden="1" x14ac:dyDescent="0.25">
      <c r="A301" s="262"/>
      <c r="B301" s="262"/>
      <c r="C301" s="638"/>
      <c r="D301" s="639"/>
      <c r="E301" s="639"/>
      <c r="F301" s="639"/>
      <c r="G301" s="640"/>
      <c r="H301" s="272"/>
      <c r="I301" s="300"/>
      <c r="J301" s="274"/>
      <c r="K301" s="275"/>
    </row>
    <row r="302" spans="1:11" hidden="1" x14ac:dyDescent="0.25">
      <c r="A302" s="262"/>
      <c r="B302" s="262"/>
      <c r="C302" s="638"/>
      <c r="D302" s="639"/>
      <c r="E302" s="639"/>
      <c r="F302" s="639"/>
      <c r="G302" s="640"/>
      <c r="H302" s="272"/>
      <c r="I302" s="300"/>
      <c r="J302" s="274"/>
      <c r="K302" s="275"/>
    </row>
    <row r="303" spans="1:11" hidden="1" x14ac:dyDescent="0.25">
      <c r="A303" s="262"/>
      <c r="B303" s="262"/>
      <c r="C303" s="638"/>
      <c r="D303" s="639"/>
      <c r="E303" s="639"/>
      <c r="F303" s="639"/>
      <c r="G303" s="640"/>
      <c r="H303" s="272"/>
      <c r="I303" s="300"/>
      <c r="J303" s="274"/>
      <c r="K303" s="275"/>
    </row>
    <row r="304" spans="1:11" hidden="1" x14ac:dyDescent="0.25">
      <c r="A304" s="262"/>
      <c r="B304" s="262"/>
      <c r="C304" s="638"/>
      <c r="D304" s="639"/>
      <c r="E304" s="639"/>
      <c r="F304" s="639"/>
      <c r="G304" s="640"/>
      <c r="H304" s="272"/>
      <c r="I304" s="300"/>
      <c r="J304" s="274"/>
      <c r="K304" s="275"/>
    </row>
    <row r="305" spans="1:11" hidden="1" x14ac:dyDescent="0.25">
      <c r="A305" s="262"/>
      <c r="B305" s="262"/>
      <c r="C305" s="638"/>
      <c r="D305" s="639"/>
      <c r="E305" s="639"/>
      <c r="F305" s="639"/>
      <c r="G305" s="640"/>
      <c r="H305" s="272"/>
      <c r="I305" s="300"/>
      <c r="J305" s="274"/>
      <c r="K305" s="275"/>
    </row>
    <row r="306" spans="1:11" hidden="1" x14ac:dyDescent="0.25">
      <c r="A306" s="262"/>
      <c r="B306" s="262"/>
      <c r="C306" s="638"/>
      <c r="D306" s="639"/>
      <c r="E306" s="639"/>
      <c r="F306" s="639"/>
      <c r="G306" s="640"/>
      <c r="H306" s="272"/>
      <c r="I306" s="300"/>
      <c r="J306" s="274"/>
      <c r="K306" s="275"/>
    </row>
    <row r="307" spans="1:11" hidden="1" x14ac:dyDescent="0.25">
      <c r="A307" s="262"/>
      <c r="B307" s="262"/>
      <c r="C307" s="638"/>
      <c r="D307" s="639"/>
      <c r="E307" s="639"/>
      <c r="F307" s="639"/>
      <c r="G307" s="640"/>
      <c r="H307" s="272"/>
      <c r="I307" s="300"/>
      <c r="J307" s="274"/>
      <c r="K307" s="275"/>
    </row>
    <row r="308" spans="1:11" hidden="1" x14ac:dyDescent="0.25">
      <c r="A308" s="262"/>
      <c r="B308" s="262"/>
      <c r="C308" s="638"/>
      <c r="D308" s="639"/>
      <c r="E308" s="639"/>
      <c r="F308" s="639"/>
      <c r="G308" s="640"/>
      <c r="H308" s="272"/>
      <c r="I308" s="300"/>
      <c r="J308" s="274"/>
      <c r="K308" s="275"/>
    </row>
    <row r="309" spans="1:11" hidden="1" x14ac:dyDescent="0.25">
      <c r="A309" s="262"/>
      <c r="B309" s="262"/>
      <c r="C309" s="638"/>
      <c r="D309" s="639"/>
      <c r="E309" s="639"/>
      <c r="F309" s="639"/>
      <c r="G309" s="640"/>
      <c r="H309" s="272"/>
      <c r="I309" s="300"/>
      <c r="J309" s="274"/>
      <c r="K309" s="275"/>
    </row>
    <row r="310" spans="1:11" hidden="1" x14ac:dyDescent="0.25">
      <c r="A310" s="262"/>
      <c r="B310" s="262"/>
      <c r="C310" s="638"/>
      <c r="D310" s="639"/>
      <c r="E310" s="639"/>
      <c r="F310" s="639"/>
      <c r="G310" s="640"/>
      <c r="H310" s="272"/>
      <c r="I310" s="300"/>
      <c r="J310" s="274"/>
      <c r="K310" s="275"/>
    </row>
    <row r="311" spans="1:11" hidden="1" x14ac:dyDescent="0.25">
      <c r="A311" s="262"/>
      <c r="B311" s="262"/>
      <c r="C311" s="638"/>
      <c r="D311" s="639"/>
      <c r="E311" s="639"/>
      <c r="F311" s="639"/>
      <c r="G311" s="640"/>
      <c r="H311" s="272"/>
      <c r="I311" s="300"/>
      <c r="J311" s="274"/>
      <c r="K311" s="275"/>
    </row>
    <row r="312" spans="1:11" hidden="1" x14ac:dyDescent="0.25">
      <c r="A312" s="262"/>
      <c r="B312" s="262"/>
      <c r="C312" s="638"/>
      <c r="D312" s="639"/>
      <c r="E312" s="639"/>
      <c r="F312" s="639"/>
      <c r="G312" s="640"/>
      <c r="H312" s="272"/>
      <c r="I312" s="300"/>
      <c r="J312" s="274"/>
      <c r="K312" s="275"/>
    </row>
    <row r="313" spans="1:11" hidden="1" x14ac:dyDescent="0.25">
      <c r="A313" s="262"/>
      <c r="B313" s="262"/>
      <c r="C313" s="638"/>
      <c r="D313" s="639"/>
      <c r="E313" s="639"/>
      <c r="F313" s="639"/>
      <c r="G313" s="640"/>
      <c r="H313" s="272"/>
      <c r="I313" s="300"/>
      <c r="J313" s="274"/>
      <c r="K313" s="275"/>
    </row>
    <row r="314" spans="1:11" hidden="1" x14ac:dyDescent="0.25">
      <c r="A314" s="262"/>
      <c r="B314" s="262"/>
      <c r="C314" s="638"/>
      <c r="D314" s="639"/>
      <c r="E314" s="639"/>
      <c r="F314" s="639"/>
      <c r="G314" s="640"/>
      <c r="H314" s="272"/>
      <c r="I314" s="300"/>
      <c r="J314" s="274"/>
      <c r="K314" s="275"/>
    </row>
    <row r="315" spans="1:11" hidden="1" x14ac:dyDescent="0.25">
      <c r="A315" s="262"/>
      <c r="B315" s="262"/>
      <c r="C315" s="638"/>
      <c r="D315" s="639"/>
      <c r="E315" s="639"/>
      <c r="F315" s="639"/>
      <c r="G315" s="640"/>
      <c r="H315" s="272"/>
      <c r="I315" s="300"/>
      <c r="J315" s="274"/>
      <c r="K315" s="275"/>
    </row>
    <row r="316" spans="1:11" hidden="1" x14ac:dyDescent="0.25">
      <c r="A316" s="262"/>
      <c r="B316" s="262"/>
      <c r="C316" s="638"/>
      <c r="D316" s="639"/>
      <c r="E316" s="639"/>
      <c r="F316" s="639"/>
      <c r="G316" s="640"/>
      <c r="H316" s="272"/>
      <c r="I316" s="300"/>
      <c r="J316" s="274"/>
      <c r="K316" s="275"/>
    </row>
    <row r="317" spans="1:11" hidden="1" x14ac:dyDescent="0.25">
      <c r="A317" s="262"/>
      <c r="B317" s="262"/>
      <c r="C317" s="638"/>
      <c r="D317" s="639"/>
      <c r="E317" s="639"/>
      <c r="F317" s="639"/>
      <c r="G317" s="640"/>
      <c r="H317" s="272"/>
      <c r="I317" s="300"/>
      <c r="J317" s="274"/>
      <c r="K317" s="275"/>
    </row>
    <row r="318" spans="1:11" hidden="1" x14ac:dyDescent="0.25">
      <c r="A318" s="568" t="s">
        <v>272</v>
      </c>
      <c r="B318" s="568"/>
      <c r="C318" s="568"/>
      <c r="D318" s="568"/>
      <c r="E318" s="568"/>
      <c r="F318" s="568"/>
      <c r="G318" s="568"/>
      <c r="H318" s="568"/>
      <c r="I318" s="568"/>
      <c r="J318" s="568"/>
      <c r="K318" s="4" t="e">
        <f>SUM(K265:K317)</f>
        <v>#REF!</v>
      </c>
    </row>
    <row r="319" spans="1:11" hidden="1" x14ac:dyDescent="0.25">
      <c r="A319" s="589" t="s">
        <v>2012</v>
      </c>
      <c r="B319" s="590"/>
      <c r="C319" s="590"/>
      <c r="D319" s="590"/>
      <c r="E319" s="590"/>
      <c r="F319" s="590"/>
      <c r="G319" s="590"/>
      <c r="H319" s="590"/>
      <c r="I319" s="590"/>
      <c r="J319" s="590"/>
      <c r="K319" s="591"/>
    </row>
    <row r="320" spans="1:11" hidden="1" x14ac:dyDescent="0.25">
      <c r="A320" s="592"/>
      <c r="B320" s="593"/>
      <c r="C320" s="593"/>
      <c r="D320" s="593"/>
      <c r="E320" s="593"/>
      <c r="F320" s="593"/>
      <c r="G320" s="593"/>
      <c r="H320" s="593"/>
      <c r="I320" s="593"/>
      <c r="J320" s="593"/>
      <c r="K320" s="594"/>
    </row>
    <row r="321" spans="1:11" ht="13.2" hidden="1" customHeight="1" x14ac:dyDescent="0.25">
      <c r="A321" s="685" t="s">
        <v>273</v>
      </c>
      <c r="B321" s="685"/>
      <c r="C321" s="685"/>
      <c r="D321" s="685"/>
      <c r="E321" s="685"/>
      <c r="F321" s="685"/>
      <c r="G321" s="685"/>
      <c r="H321" s="685"/>
      <c r="I321" s="685"/>
      <c r="J321" s="685"/>
      <c r="K321" s="4" t="e">
        <f>K318</f>
        <v>#REF!</v>
      </c>
    </row>
    <row r="322" spans="1:11" hidden="1" x14ac:dyDescent="0.25">
      <c r="A322" s="262"/>
      <c r="B322" s="262"/>
      <c r="C322" s="580"/>
      <c r="D322" s="581"/>
      <c r="E322" s="581"/>
      <c r="F322" s="581"/>
      <c r="G322" s="582"/>
      <c r="H322" s="263"/>
      <c r="I322" s="292"/>
      <c r="J322" s="269"/>
      <c r="K322" s="270"/>
    </row>
    <row r="323" spans="1:11" hidden="1" x14ac:dyDescent="0.25">
      <c r="A323" s="293"/>
      <c r="B323" s="294"/>
      <c r="C323" s="686"/>
      <c r="D323" s="687"/>
      <c r="E323" s="687"/>
      <c r="F323" s="687"/>
      <c r="G323" s="688"/>
      <c r="H323" s="295"/>
      <c r="I323" s="296"/>
      <c r="J323" s="297"/>
      <c r="K323" s="298"/>
    </row>
    <row r="324" spans="1:11" hidden="1" x14ac:dyDescent="0.25">
      <c r="A324" s="294"/>
      <c r="B324" s="294"/>
      <c r="C324" s="689"/>
      <c r="D324" s="690"/>
      <c r="E324" s="690"/>
      <c r="F324" s="690"/>
      <c r="G324" s="691"/>
      <c r="H324" s="295"/>
      <c r="I324" s="296"/>
      <c r="J324" s="297"/>
      <c r="K324" s="298"/>
    </row>
    <row r="325" spans="1:11" hidden="1" x14ac:dyDescent="0.25">
      <c r="A325" s="262"/>
      <c r="B325" s="299"/>
      <c r="C325" s="638"/>
      <c r="D325" s="639"/>
      <c r="E325" s="639"/>
      <c r="F325" s="639"/>
      <c r="G325" s="640"/>
      <c r="H325" s="272"/>
      <c r="I325" s="300"/>
      <c r="J325" s="274"/>
      <c r="K325" s="275"/>
    </row>
    <row r="326" spans="1:11" hidden="1" x14ac:dyDescent="0.25">
      <c r="A326" s="262"/>
      <c r="B326" s="299"/>
      <c r="C326" s="638"/>
      <c r="D326" s="639"/>
      <c r="E326" s="639"/>
      <c r="F326" s="639"/>
      <c r="G326" s="640"/>
      <c r="H326" s="301"/>
      <c r="I326" s="302"/>
      <c r="J326" s="303"/>
      <c r="K326" s="304"/>
    </row>
    <row r="327" spans="1:11" hidden="1" x14ac:dyDescent="0.25">
      <c r="A327" s="262"/>
      <c r="B327" s="262"/>
      <c r="C327" s="638"/>
      <c r="D327" s="639"/>
      <c r="E327" s="639"/>
      <c r="F327" s="639"/>
      <c r="G327" s="640"/>
      <c r="H327" s="272"/>
      <c r="I327" s="300"/>
      <c r="J327" s="274"/>
      <c r="K327" s="275"/>
    </row>
    <row r="328" spans="1:11" hidden="1" x14ac:dyDescent="0.25">
      <c r="A328" s="262"/>
      <c r="B328" s="262"/>
      <c r="C328" s="638"/>
      <c r="D328" s="639"/>
      <c r="E328" s="639"/>
      <c r="F328" s="639"/>
      <c r="G328" s="640"/>
      <c r="H328" s="272"/>
      <c r="I328" s="300"/>
      <c r="J328" s="274"/>
      <c r="K328" s="275"/>
    </row>
    <row r="329" spans="1:11" hidden="1" x14ac:dyDescent="0.25">
      <c r="A329" s="262"/>
      <c r="B329" s="262"/>
      <c r="C329" s="638"/>
      <c r="D329" s="639"/>
      <c r="E329" s="639"/>
      <c r="F329" s="639"/>
      <c r="G329" s="640"/>
      <c r="H329" s="272"/>
      <c r="I329" s="300"/>
      <c r="J329" s="274"/>
      <c r="K329" s="275"/>
    </row>
    <row r="330" spans="1:11" hidden="1" x14ac:dyDescent="0.25">
      <c r="A330" s="262"/>
      <c r="B330" s="262"/>
      <c r="C330" s="638"/>
      <c r="D330" s="639"/>
      <c r="E330" s="639"/>
      <c r="F330" s="639"/>
      <c r="G330" s="640"/>
      <c r="H330" s="272"/>
      <c r="I330" s="300"/>
      <c r="J330" s="274"/>
      <c r="K330" s="275"/>
    </row>
    <row r="331" spans="1:11" hidden="1" x14ac:dyDescent="0.25">
      <c r="A331" s="262"/>
      <c r="B331" s="262"/>
      <c r="C331" s="638"/>
      <c r="D331" s="639"/>
      <c r="E331" s="639"/>
      <c r="F331" s="639"/>
      <c r="G331" s="640"/>
      <c r="H331" s="272"/>
      <c r="I331" s="300"/>
      <c r="J331" s="274"/>
      <c r="K331" s="275"/>
    </row>
    <row r="332" spans="1:11" hidden="1" x14ac:dyDescent="0.25">
      <c r="A332" s="262"/>
      <c r="B332" s="262"/>
      <c r="C332" s="638"/>
      <c r="D332" s="639"/>
      <c r="E332" s="639"/>
      <c r="F332" s="639"/>
      <c r="G332" s="640"/>
      <c r="H332" s="272"/>
      <c r="I332" s="300"/>
      <c r="J332" s="274"/>
      <c r="K332" s="275"/>
    </row>
    <row r="333" spans="1:11" hidden="1" x14ac:dyDescent="0.25">
      <c r="A333" s="262"/>
      <c r="B333" s="262"/>
      <c r="C333" s="638"/>
      <c r="D333" s="639"/>
      <c r="E333" s="639"/>
      <c r="F333" s="639"/>
      <c r="G333" s="640"/>
      <c r="H333" s="272"/>
      <c r="I333" s="300"/>
      <c r="J333" s="274"/>
      <c r="K333" s="275"/>
    </row>
    <row r="334" spans="1:11" hidden="1" x14ac:dyDescent="0.25">
      <c r="A334" s="262"/>
      <c r="B334" s="262"/>
      <c r="C334" s="638"/>
      <c r="D334" s="639"/>
      <c r="E334" s="639"/>
      <c r="F334" s="639"/>
      <c r="G334" s="640"/>
      <c r="H334" s="272"/>
      <c r="I334" s="300"/>
      <c r="J334" s="274"/>
      <c r="K334" s="275"/>
    </row>
    <row r="335" spans="1:11" hidden="1" x14ac:dyDescent="0.25">
      <c r="A335" s="262"/>
      <c r="B335" s="262"/>
      <c r="C335" s="638"/>
      <c r="D335" s="639"/>
      <c r="E335" s="639"/>
      <c r="F335" s="639"/>
      <c r="G335" s="640"/>
      <c r="H335" s="272"/>
      <c r="I335" s="300"/>
      <c r="J335" s="274"/>
      <c r="K335" s="275"/>
    </row>
    <row r="336" spans="1:11" hidden="1" x14ac:dyDescent="0.25">
      <c r="A336" s="262"/>
      <c r="B336" s="262"/>
      <c r="C336" s="638"/>
      <c r="D336" s="639"/>
      <c r="E336" s="639"/>
      <c r="F336" s="639"/>
      <c r="G336" s="640"/>
      <c r="H336" s="272"/>
      <c r="I336" s="300"/>
      <c r="J336" s="274"/>
      <c r="K336" s="275"/>
    </row>
    <row r="337" spans="1:11" hidden="1" x14ac:dyDescent="0.25">
      <c r="A337" s="262"/>
      <c r="B337" s="262"/>
      <c r="C337" s="638"/>
      <c r="D337" s="639"/>
      <c r="E337" s="639"/>
      <c r="F337" s="639"/>
      <c r="G337" s="640"/>
      <c r="H337" s="272"/>
      <c r="I337" s="300"/>
      <c r="J337" s="274"/>
      <c r="K337" s="275"/>
    </row>
    <row r="338" spans="1:11" hidden="1" x14ac:dyDescent="0.25">
      <c r="A338" s="262"/>
      <c r="B338" s="262"/>
      <c r="C338" s="638"/>
      <c r="D338" s="639"/>
      <c r="E338" s="639"/>
      <c r="F338" s="639"/>
      <c r="G338" s="640"/>
      <c r="H338" s="272"/>
      <c r="I338" s="300"/>
      <c r="J338" s="274"/>
      <c r="K338" s="275"/>
    </row>
    <row r="339" spans="1:11" hidden="1" x14ac:dyDescent="0.25">
      <c r="A339" s="262"/>
      <c r="B339" s="262"/>
      <c r="C339" s="638"/>
      <c r="D339" s="639"/>
      <c r="E339" s="639"/>
      <c r="F339" s="639"/>
      <c r="G339" s="640"/>
      <c r="H339" s="272"/>
      <c r="I339" s="300"/>
      <c r="J339" s="274"/>
      <c r="K339" s="275"/>
    </row>
    <row r="340" spans="1:11" hidden="1" x14ac:dyDescent="0.25">
      <c r="A340" s="262"/>
      <c r="B340" s="262"/>
      <c r="C340" s="638"/>
      <c r="D340" s="639"/>
      <c r="E340" s="639"/>
      <c r="F340" s="639"/>
      <c r="G340" s="640"/>
      <c r="H340" s="272"/>
      <c r="I340" s="300"/>
      <c r="J340" s="274"/>
      <c r="K340" s="275"/>
    </row>
    <row r="341" spans="1:11" hidden="1" x14ac:dyDescent="0.25">
      <c r="A341" s="262"/>
      <c r="B341" s="262"/>
      <c r="C341" s="638"/>
      <c r="D341" s="639"/>
      <c r="E341" s="639"/>
      <c r="F341" s="639"/>
      <c r="G341" s="640"/>
      <c r="H341" s="272"/>
      <c r="I341" s="300"/>
      <c r="J341" s="274"/>
      <c r="K341" s="275"/>
    </row>
    <row r="342" spans="1:11" hidden="1" x14ac:dyDescent="0.25">
      <c r="A342" s="262"/>
      <c r="B342" s="262"/>
      <c r="C342" s="638"/>
      <c r="D342" s="639"/>
      <c r="E342" s="639"/>
      <c r="F342" s="639"/>
      <c r="G342" s="640"/>
      <c r="H342" s="272"/>
      <c r="I342" s="300"/>
      <c r="J342" s="274"/>
      <c r="K342" s="275"/>
    </row>
    <row r="343" spans="1:11" hidden="1" x14ac:dyDescent="0.25">
      <c r="A343" s="262"/>
      <c r="B343" s="262"/>
      <c r="C343" s="638"/>
      <c r="D343" s="639"/>
      <c r="E343" s="639"/>
      <c r="F343" s="639"/>
      <c r="G343" s="640"/>
      <c r="H343" s="272"/>
      <c r="I343" s="300"/>
      <c r="J343" s="274"/>
      <c r="K343" s="275"/>
    </row>
    <row r="344" spans="1:11" hidden="1" x14ac:dyDescent="0.25">
      <c r="A344" s="262"/>
      <c r="B344" s="262"/>
      <c r="C344" s="638"/>
      <c r="D344" s="639"/>
      <c r="E344" s="639"/>
      <c r="F344" s="639"/>
      <c r="G344" s="640"/>
      <c r="H344" s="272"/>
      <c r="I344" s="300"/>
      <c r="J344" s="274"/>
      <c r="K344" s="275"/>
    </row>
    <row r="345" spans="1:11" hidden="1" x14ac:dyDescent="0.25">
      <c r="A345" s="262"/>
      <c r="B345" s="262"/>
      <c r="C345" s="638"/>
      <c r="D345" s="639"/>
      <c r="E345" s="639"/>
      <c r="F345" s="639"/>
      <c r="G345" s="640"/>
      <c r="H345" s="272"/>
      <c r="I345" s="300"/>
      <c r="J345" s="274"/>
      <c r="K345" s="275"/>
    </row>
    <row r="346" spans="1:11" hidden="1" x14ac:dyDescent="0.25">
      <c r="A346" s="262"/>
      <c r="B346" s="262"/>
      <c r="C346" s="638"/>
      <c r="D346" s="639"/>
      <c r="E346" s="639"/>
      <c r="F346" s="639"/>
      <c r="G346" s="640"/>
      <c r="H346" s="272"/>
      <c r="I346" s="300"/>
      <c r="J346" s="274"/>
      <c r="K346" s="275"/>
    </row>
    <row r="347" spans="1:11" hidden="1" x14ac:dyDescent="0.25">
      <c r="A347" s="262"/>
      <c r="B347" s="262"/>
      <c r="C347" s="638"/>
      <c r="D347" s="639"/>
      <c r="E347" s="639"/>
      <c r="F347" s="639"/>
      <c r="G347" s="640"/>
      <c r="H347" s="272"/>
      <c r="I347" s="300"/>
      <c r="J347" s="274"/>
      <c r="K347" s="275"/>
    </row>
    <row r="348" spans="1:11" hidden="1" x14ac:dyDescent="0.25">
      <c r="A348" s="262"/>
      <c r="B348" s="262"/>
      <c r="C348" s="638"/>
      <c r="D348" s="639"/>
      <c r="E348" s="639"/>
      <c r="F348" s="639"/>
      <c r="G348" s="640"/>
      <c r="H348" s="272"/>
      <c r="I348" s="300"/>
      <c r="J348" s="274"/>
      <c r="K348" s="275"/>
    </row>
    <row r="349" spans="1:11" hidden="1" x14ac:dyDescent="0.25">
      <c r="A349" s="262"/>
      <c r="B349" s="262"/>
      <c r="C349" s="638"/>
      <c r="D349" s="639"/>
      <c r="E349" s="639"/>
      <c r="F349" s="639"/>
      <c r="G349" s="640"/>
      <c r="H349" s="272"/>
      <c r="I349" s="300"/>
      <c r="J349" s="274"/>
      <c r="K349" s="275"/>
    </row>
    <row r="350" spans="1:11" hidden="1" x14ac:dyDescent="0.25">
      <c r="A350" s="262"/>
      <c r="B350" s="262"/>
      <c r="C350" s="638"/>
      <c r="D350" s="639"/>
      <c r="E350" s="639"/>
      <c r="F350" s="639"/>
      <c r="G350" s="640"/>
      <c r="H350" s="272"/>
      <c r="I350" s="300"/>
      <c r="J350" s="274"/>
      <c r="K350" s="275"/>
    </row>
    <row r="351" spans="1:11" hidden="1" x14ac:dyDescent="0.25">
      <c r="A351" s="262"/>
      <c r="B351" s="262"/>
      <c r="C351" s="638"/>
      <c r="D351" s="639"/>
      <c r="E351" s="639"/>
      <c r="F351" s="639"/>
      <c r="G351" s="640"/>
      <c r="H351" s="272"/>
      <c r="I351" s="300"/>
      <c r="J351" s="274"/>
      <c r="K351" s="275"/>
    </row>
    <row r="352" spans="1:11" hidden="1" x14ac:dyDescent="0.25">
      <c r="A352" s="262"/>
      <c r="B352" s="262"/>
      <c r="C352" s="638"/>
      <c r="D352" s="639"/>
      <c r="E352" s="639"/>
      <c r="F352" s="639"/>
      <c r="G352" s="640"/>
      <c r="H352" s="272"/>
      <c r="I352" s="300"/>
      <c r="J352" s="274"/>
      <c r="K352" s="275"/>
    </row>
    <row r="353" spans="1:11" hidden="1" x14ac:dyDescent="0.25">
      <c r="A353" s="262"/>
      <c r="B353" s="262"/>
      <c r="C353" s="638"/>
      <c r="D353" s="639"/>
      <c r="E353" s="639"/>
      <c r="F353" s="639"/>
      <c r="G353" s="640"/>
      <c r="H353" s="272"/>
      <c r="I353" s="300"/>
      <c r="J353" s="274"/>
      <c r="K353" s="275"/>
    </row>
    <row r="354" spans="1:11" hidden="1" x14ac:dyDescent="0.25">
      <c r="A354" s="262"/>
      <c r="B354" s="262"/>
      <c r="C354" s="638"/>
      <c r="D354" s="639"/>
      <c r="E354" s="639"/>
      <c r="F354" s="639"/>
      <c r="G354" s="640"/>
      <c r="H354" s="272"/>
      <c r="I354" s="300"/>
      <c r="J354" s="274"/>
      <c r="K354" s="275"/>
    </row>
    <row r="355" spans="1:11" hidden="1" x14ac:dyDescent="0.25">
      <c r="A355" s="262"/>
      <c r="B355" s="262"/>
      <c r="C355" s="638"/>
      <c r="D355" s="639"/>
      <c r="E355" s="639"/>
      <c r="F355" s="639"/>
      <c r="G355" s="640"/>
      <c r="H355" s="272"/>
      <c r="I355" s="300"/>
      <c r="J355" s="274"/>
      <c r="K355" s="275"/>
    </row>
    <row r="356" spans="1:11" hidden="1" x14ac:dyDescent="0.25">
      <c r="A356" s="262"/>
      <c r="B356" s="262"/>
      <c r="C356" s="638"/>
      <c r="D356" s="639"/>
      <c r="E356" s="639"/>
      <c r="F356" s="639"/>
      <c r="G356" s="640"/>
      <c r="H356" s="272"/>
      <c r="I356" s="300"/>
      <c r="J356" s="274"/>
      <c r="K356" s="275"/>
    </row>
    <row r="357" spans="1:11" hidden="1" x14ac:dyDescent="0.25">
      <c r="A357" s="262"/>
      <c r="B357" s="262"/>
      <c r="C357" s="638"/>
      <c r="D357" s="639"/>
      <c r="E357" s="639"/>
      <c r="F357" s="639"/>
      <c r="G357" s="640"/>
      <c r="H357" s="272"/>
      <c r="I357" s="300"/>
      <c r="J357" s="274"/>
      <c r="K357" s="275"/>
    </row>
    <row r="358" spans="1:11" hidden="1" x14ac:dyDescent="0.25">
      <c r="A358" s="262"/>
      <c r="B358" s="262"/>
      <c r="C358" s="638"/>
      <c r="D358" s="639"/>
      <c r="E358" s="639"/>
      <c r="F358" s="639"/>
      <c r="G358" s="640"/>
      <c r="H358" s="272"/>
      <c r="I358" s="300"/>
      <c r="J358" s="274"/>
      <c r="K358" s="275"/>
    </row>
    <row r="359" spans="1:11" hidden="1" x14ac:dyDescent="0.25">
      <c r="A359" s="262"/>
      <c r="B359" s="262"/>
      <c r="C359" s="638"/>
      <c r="D359" s="639"/>
      <c r="E359" s="639"/>
      <c r="F359" s="639"/>
      <c r="G359" s="640"/>
      <c r="H359" s="272"/>
      <c r="I359" s="300"/>
      <c r="J359" s="274"/>
      <c r="K359" s="275"/>
    </row>
    <row r="360" spans="1:11" hidden="1" x14ac:dyDescent="0.25">
      <c r="A360" s="262"/>
      <c r="B360" s="262"/>
      <c r="C360" s="638"/>
      <c r="D360" s="639"/>
      <c r="E360" s="639"/>
      <c r="F360" s="639"/>
      <c r="G360" s="640"/>
      <c r="H360" s="272"/>
      <c r="I360" s="300"/>
      <c r="J360" s="274"/>
      <c r="K360" s="275"/>
    </row>
    <row r="361" spans="1:11" hidden="1" x14ac:dyDescent="0.25">
      <c r="A361" s="262"/>
      <c r="B361" s="262"/>
      <c r="C361" s="638"/>
      <c r="D361" s="639"/>
      <c r="E361" s="639"/>
      <c r="F361" s="639"/>
      <c r="G361" s="640"/>
      <c r="H361" s="272"/>
      <c r="I361" s="300"/>
      <c r="J361" s="274"/>
      <c r="K361" s="275"/>
    </row>
    <row r="362" spans="1:11" hidden="1" x14ac:dyDescent="0.25">
      <c r="A362" s="262"/>
      <c r="B362" s="262"/>
      <c r="C362" s="638"/>
      <c r="D362" s="639"/>
      <c r="E362" s="639"/>
      <c r="F362" s="639"/>
      <c r="G362" s="640"/>
      <c r="H362" s="272"/>
      <c r="I362" s="300"/>
      <c r="J362" s="274"/>
      <c r="K362" s="275"/>
    </row>
    <row r="363" spans="1:11" hidden="1" x14ac:dyDescent="0.25">
      <c r="A363" s="262"/>
      <c r="B363" s="262"/>
      <c r="C363" s="638"/>
      <c r="D363" s="639"/>
      <c r="E363" s="639"/>
      <c r="F363" s="639"/>
      <c r="G363" s="640"/>
      <c r="H363" s="272"/>
      <c r="I363" s="300"/>
      <c r="J363" s="274"/>
      <c r="K363" s="275"/>
    </row>
    <row r="364" spans="1:11" hidden="1" x14ac:dyDescent="0.25">
      <c r="A364" s="262"/>
      <c r="B364" s="262"/>
      <c r="C364" s="638"/>
      <c r="D364" s="639"/>
      <c r="E364" s="639"/>
      <c r="F364" s="639"/>
      <c r="G364" s="640"/>
      <c r="H364" s="272"/>
      <c r="I364" s="300"/>
      <c r="J364" s="274"/>
      <c r="K364" s="275"/>
    </row>
    <row r="365" spans="1:11" hidden="1" x14ac:dyDescent="0.25">
      <c r="A365" s="262"/>
      <c r="B365" s="262"/>
      <c r="C365" s="638"/>
      <c r="D365" s="639"/>
      <c r="E365" s="639"/>
      <c r="F365" s="639"/>
      <c r="G365" s="640"/>
      <c r="H365" s="272"/>
      <c r="I365" s="300"/>
      <c r="J365" s="274"/>
      <c r="K365" s="275"/>
    </row>
    <row r="366" spans="1:11" hidden="1" x14ac:dyDescent="0.25">
      <c r="A366" s="262"/>
      <c r="B366" s="262"/>
      <c r="C366" s="638"/>
      <c r="D366" s="639"/>
      <c r="E366" s="639"/>
      <c r="F366" s="639"/>
      <c r="G366" s="640"/>
      <c r="H366" s="272"/>
      <c r="I366" s="300"/>
      <c r="J366" s="274"/>
      <c r="K366" s="275"/>
    </row>
    <row r="367" spans="1:11" hidden="1" x14ac:dyDescent="0.25">
      <c r="A367" s="262"/>
      <c r="B367" s="262"/>
      <c r="C367" s="638"/>
      <c r="D367" s="639"/>
      <c r="E367" s="639"/>
      <c r="F367" s="639"/>
      <c r="G367" s="640"/>
      <c r="H367" s="272"/>
      <c r="I367" s="300"/>
      <c r="J367" s="274"/>
      <c r="K367" s="275"/>
    </row>
    <row r="368" spans="1:11" hidden="1" x14ac:dyDescent="0.25">
      <c r="A368" s="262"/>
      <c r="B368" s="262"/>
      <c r="C368" s="638"/>
      <c r="D368" s="639"/>
      <c r="E368" s="639"/>
      <c r="F368" s="639"/>
      <c r="G368" s="640"/>
      <c r="H368" s="272"/>
      <c r="I368" s="300"/>
      <c r="J368" s="274"/>
      <c r="K368" s="275"/>
    </row>
    <row r="369" spans="1:11" hidden="1" x14ac:dyDescent="0.25">
      <c r="A369" s="262"/>
      <c r="B369" s="262"/>
      <c r="C369" s="638"/>
      <c r="D369" s="639"/>
      <c r="E369" s="639"/>
      <c r="F369" s="639"/>
      <c r="G369" s="640"/>
      <c r="H369" s="272"/>
      <c r="I369" s="300"/>
      <c r="J369" s="274"/>
      <c r="K369" s="275"/>
    </row>
    <row r="370" spans="1:11" hidden="1" x14ac:dyDescent="0.25">
      <c r="A370" s="262"/>
      <c r="B370" s="262"/>
      <c r="C370" s="638"/>
      <c r="D370" s="639"/>
      <c r="E370" s="639"/>
      <c r="F370" s="639"/>
      <c r="G370" s="640"/>
      <c r="H370" s="272"/>
      <c r="I370" s="300"/>
      <c r="J370" s="274"/>
      <c r="K370" s="275"/>
    </row>
    <row r="371" spans="1:11" hidden="1" x14ac:dyDescent="0.25">
      <c r="A371" s="262"/>
      <c r="B371" s="262"/>
      <c r="C371" s="638"/>
      <c r="D371" s="639"/>
      <c r="E371" s="639"/>
      <c r="F371" s="639"/>
      <c r="G371" s="640"/>
      <c r="H371" s="272"/>
      <c r="I371" s="300"/>
      <c r="J371" s="274"/>
      <c r="K371" s="275"/>
    </row>
    <row r="372" spans="1:11" hidden="1" x14ac:dyDescent="0.25">
      <c r="A372" s="262"/>
      <c r="B372" s="262"/>
      <c r="C372" s="638"/>
      <c r="D372" s="639"/>
      <c r="E372" s="639"/>
      <c r="F372" s="639"/>
      <c r="G372" s="640"/>
      <c r="H372" s="272"/>
      <c r="I372" s="300"/>
      <c r="J372" s="274"/>
      <c r="K372" s="275"/>
    </row>
    <row r="373" spans="1:11" hidden="1" x14ac:dyDescent="0.25">
      <c r="A373" s="262"/>
      <c r="B373" s="262"/>
      <c r="C373" s="638"/>
      <c r="D373" s="639"/>
      <c r="E373" s="639"/>
      <c r="F373" s="639"/>
      <c r="G373" s="640"/>
      <c r="H373" s="272"/>
      <c r="I373" s="300"/>
      <c r="J373" s="274"/>
      <c r="K373" s="275"/>
    </row>
    <row r="374" spans="1:11" hidden="1" x14ac:dyDescent="0.25">
      <c r="A374" s="568" t="s">
        <v>272</v>
      </c>
      <c r="B374" s="568"/>
      <c r="C374" s="568"/>
      <c r="D374" s="568"/>
      <c r="E374" s="568"/>
      <c r="F374" s="568"/>
      <c r="G374" s="568"/>
      <c r="H374" s="568"/>
      <c r="I374" s="568"/>
      <c r="J374" s="568"/>
      <c r="K374" s="4" t="e">
        <f>SUM(K321:K373)</f>
        <v>#REF!</v>
      </c>
    </row>
    <row r="375" spans="1:11" hidden="1" x14ac:dyDescent="0.25">
      <c r="A375" s="589" t="s">
        <v>2013</v>
      </c>
      <c r="B375" s="590"/>
      <c r="C375" s="590"/>
      <c r="D375" s="590"/>
      <c r="E375" s="590"/>
      <c r="F375" s="590"/>
      <c r="G375" s="590"/>
      <c r="H375" s="590"/>
      <c r="I375" s="590"/>
      <c r="J375" s="590"/>
      <c r="K375" s="591"/>
    </row>
    <row r="376" spans="1:11" hidden="1" x14ac:dyDescent="0.25">
      <c r="A376" s="592"/>
      <c r="B376" s="593"/>
      <c r="C376" s="593"/>
      <c r="D376" s="593"/>
      <c r="E376" s="593"/>
      <c r="F376" s="593"/>
      <c r="G376" s="593"/>
      <c r="H376" s="593"/>
      <c r="I376" s="593"/>
      <c r="J376" s="593"/>
      <c r="K376" s="594"/>
    </row>
    <row r="377" spans="1:11" ht="13.2" hidden="1" customHeight="1" x14ac:dyDescent="0.25">
      <c r="A377" s="685" t="s">
        <v>273</v>
      </c>
      <c r="B377" s="685"/>
      <c r="C377" s="685"/>
      <c r="D377" s="685"/>
      <c r="E377" s="685"/>
      <c r="F377" s="685"/>
      <c r="G377" s="685"/>
      <c r="H377" s="685"/>
      <c r="I377" s="685"/>
      <c r="J377" s="685"/>
      <c r="K377" s="4" t="e">
        <f>K374</f>
        <v>#REF!</v>
      </c>
    </row>
    <row r="378" spans="1:11" hidden="1" x14ac:dyDescent="0.25">
      <c r="A378" s="262"/>
      <c r="B378" s="262"/>
      <c r="C378" s="580"/>
      <c r="D378" s="581"/>
      <c r="E378" s="581"/>
      <c r="F378" s="581"/>
      <c r="G378" s="582"/>
      <c r="H378" s="263"/>
      <c r="I378" s="292"/>
      <c r="J378" s="269"/>
      <c r="K378" s="270"/>
    </row>
    <row r="379" spans="1:11" hidden="1" x14ac:dyDescent="0.25">
      <c r="A379" s="293"/>
      <c r="B379" s="294"/>
      <c r="C379" s="686"/>
      <c r="D379" s="687"/>
      <c r="E379" s="687"/>
      <c r="F379" s="687"/>
      <c r="G379" s="688"/>
      <c r="H379" s="295"/>
      <c r="I379" s="296"/>
      <c r="J379" s="297"/>
      <c r="K379" s="298"/>
    </row>
    <row r="380" spans="1:11" hidden="1" x14ac:dyDescent="0.25">
      <c r="A380" s="294"/>
      <c r="B380" s="294"/>
      <c r="C380" s="689"/>
      <c r="D380" s="690"/>
      <c r="E380" s="690"/>
      <c r="F380" s="690"/>
      <c r="G380" s="691"/>
      <c r="H380" s="295"/>
      <c r="I380" s="296"/>
      <c r="J380" s="297"/>
      <c r="K380" s="298"/>
    </row>
    <row r="381" spans="1:11" hidden="1" x14ac:dyDescent="0.25">
      <c r="A381" s="262"/>
      <c r="B381" s="299"/>
      <c r="C381" s="638"/>
      <c r="D381" s="639"/>
      <c r="E381" s="639"/>
      <c r="F381" s="639"/>
      <c r="G381" s="640"/>
      <c r="H381" s="272"/>
      <c r="I381" s="300"/>
      <c r="J381" s="274"/>
      <c r="K381" s="275"/>
    </row>
    <row r="382" spans="1:11" hidden="1" x14ac:dyDescent="0.25">
      <c r="A382" s="262"/>
      <c r="B382" s="299"/>
      <c r="C382" s="638"/>
      <c r="D382" s="639"/>
      <c r="E382" s="639"/>
      <c r="F382" s="639"/>
      <c r="G382" s="640"/>
      <c r="H382" s="301"/>
      <c r="I382" s="302"/>
      <c r="J382" s="303"/>
      <c r="K382" s="304"/>
    </row>
    <row r="383" spans="1:11" hidden="1" x14ac:dyDescent="0.25">
      <c r="A383" s="262"/>
      <c r="B383" s="262"/>
      <c r="C383" s="638"/>
      <c r="D383" s="639"/>
      <c r="E383" s="639"/>
      <c r="F383" s="639"/>
      <c r="G383" s="640"/>
      <c r="H383" s="272"/>
      <c r="I383" s="300"/>
      <c r="J383" s="274"/>
      <c r="K383" s="275"/>
    </row>
    <row r="384" spans="1:11" hidden="1" x14ac:dyDescent="0.25">
      <c r="A384" s="262"/>
      <c r="B384" s="262"/>
      <c r="C384" s="638"/>
      <c r="D384" s="639"/>
      <c r="E384" s="639"/>
      <c r="F384" s="639"/>
      <c r="G384" s="640"/>
      <c r="H384" s="272"/>
      <c r="I384" s="300"/>
      <c r="J384" s="274"/>
      <c r="K384" s="275"/>
    </row>
    <row r="385" spans="1:11" hidden="1" x14ac:dyDescent="0.25">
      <c r="A385" s="262"/>
      <c r="B385" s="262"/>
      <c r="C385" s="638"/>
      <c r="D385" s="639"/>
      <c r="E385" s="639"/>
      <c r="F385" s="639"/>
      <c r="G385" s="640"/>
      <c r="H385" s="272"/>
      <c r="I385" s="300"/>
      <c r="J385" s="274"/>
      <c r="K385" s="275"/>
    </row>
    <row r="386" spans="1:11" hidden="1" x14ac:dyDescent="0.25">
      <c r="A386" s="262"/>
      <c r="B386" s="262"/>
      <c r="C386" s="638"/>
      <c r="D386" s="639"/>
      <c r="E386" s="639"/>
      <c r="F386" s="639"/>
      <c r="G386" s="640"/>
      <c r="H386" s="272"/>
      <c r="I386" s="300"/>
      <c r="J386" s="274"/>
      <c r="K386" s="275"/>
    </row>
    <row r="387" spans="1:11" hidden="1" x14ac:dyDescent="0.25">
      <c r="A387" s="262"/>
      <c r="B387" s="262"/>
      <c r="C387" s="638"/>
      <c r="D387" s="639"/>
      <c r="E387" s="639"/>
      <c r="F387" s="639"/>
      <c r="G387" s="640"/>
      <c r="H387" s="272"/>
      <c r="I387" s="300"/>
      <c r="J387" s="274"/>
      <c r="K387" s="275"/>
    </row>
    <row r="388" spans="1:11" hidden="1" x14ac:dyDescent="0.25">
      <c r="A388" s="262"/>
      <c r="B388" s="262"/>
      <c r="C388" s="638"/>
      <c r="D388" s="639"/>
      <c r="E388" s="639"/>
      <c r="F388" s="639"/>
      <c r="G388" s="640"/>
      <c r="H388" s="272"/>
      <c r="I388" s="300"/>
      <c r="J388" s="274"/>
      <c r="K388" s="275"/>
    </row>
    <row r="389" spans="1:11" hidden="1" x14ac:dyDescent="0.25">
      <c r="A389" s="262"/>
      <c r="B389" s="262"/>
      <c r="C389" s="638"/>
      <c r="D389" s="639"/>
      <c r="E389" s="639"/>
      <c r="F389" s="639"/>
      <c r="G389" s="640"/>
      <c r="H389" s="272"/>
      <c r="I389" s="300"/>
      <c r="J389" s="274"/>
      <c r="K389" s="275"/>
    </row>
    <row r="390" spans="1:11" hidden="1" x14ac:dyDescent="0.25">
      <c r="A390" s="262"/>
      <c r="B390" s="262"/>
      <c r="C390" s="638"/>
      <c r="D390" s="639"/>
      <c r="E390" s="639"/>
      <c r="F390" s="639"/>
      <c r="G390" s="640"/>
      <c r="H390" s="272"/>
      <c r="I390" s="300"/>
      <c r="J390" s="274"/>
      <c r="K390" s="275"/>
    </row>
    <row r="391" spans="1:11" hidden="1" x14ac:dyDescent="0.25">
      <c r="A391" s="262"/>
      <c r="B391" s="262"/>
      <c r="C391" s="638"/>
      <c r="D391" s="639"/>
      <c r="E391" s="639"/>
      <c r="F391" s="639"/>
      <c r="G391" s="640"/>
      <c r="H391" s="272"/>
      <c r="I391" s="300"/>
      <c r="J391" s="274"/>
      <c r="K391" s="275"/>
    </row>
    <row r="392" spans="1:11" hidden="1" x14ac:dyDescent="0.25">
      <c r="A392" s="262"/>
      <c r="B392" s="262"/>
      <c r="C392" s="638"/>
      <c r="D392" s="639"/>
      <c r="E392" s="639"/>
      <c r="F392" s="639"/>
      <c r="G392" s="640"/>
      <c r="H392" s="272"/>
      <c r="I392" s="300"/>
      <c r="J392" s="274"/>
      <c r="K392" s="275"/>
    </row>
    <row r="393" spans="1:11" hidden="1" x14ac:dyDescent="0.25">
      <c r="A393" s="262"/>
      <c r="B393" s="262"/>
      <c r="C393" s="638"/>
      <c r="D393" s="639"/>
      <c r="E393" s="639"/>
      <c r="F393" s="639"/>
      <c r="G393" s="640"/>
      <c r="H393" s="272"/>
      <c r="I393" s="300"/>
      <c r="J393" s="274"/>
      <c r="K393" s="275"/>
    </row>
    <row r="394" spans="1:11" hidden="1" x14ac:dyDescent="0.25">
      <c r="A394" s="262"/>
      <c r="B394" s="262"/>
      <c r="C394" s="638"/>
      <c r="D394" s="639"/>
      <c r="E394" s="639"/>
      <c r="F394" s="639"/>
      <c r="G394" s="640"/>
      <c r="H394" s="272"/>
      <c r="I394" s="300"/>
      <c r="J394" s="274"/>
      <c r="K394" s="275"/>
    </row>
    <row r="395" spans="1:11" hidden="1" x14ac:dyDescent="0.25">
      <c r="A395" s="262"/>
      <c r="B395" s="262"/>
      <c r="C395" s="638"/>
      <c r="D395" s="639"/>
      <c r="E395" s="639"/>
      <c r="F395" s="639"/>
      <c r="G395" s="640"/>
      <c r="H395" s="272"/>
      <c r="I395" s="300"/>
      <c r="J395" s="274"/>
      <c r="K395" s="275"/>
    </row>
    <row r="396" spans="1:11" hidden="1" x14ac:dyDescent="0.25">
      <c r="A396" s="262"/>
      <c r="B396" s="262"/>
      <c r="C396" s="638"/>
      <c r="D396" s="639"/>
      <c r="E396" s="639"/>
      <c r="F396" s="639"/>
      <c r="G396" s="640"/>
      <c r="H396" s="272"/>
      <c r="I396" s="300"/>
      <c r="J396" s="274"/>
      <c r="K396" s="275"/>
    </row>
    <row r="397" spans="1:11" hidden="1" x14ac:dyDescent="0.25">
      <c r="A397" s="262"/>
      <c r="B397" s="262"/>
      <c r="C397" s="638"/>
      <c r="D397" s="639"/>
      <c r="E397" s="639"/>
      <c r="F397" s="639"/>
      <c r="G397" s="640"/>
      <c r="H397" s="272"/>
      <c r="I397" s="300"/>
      <c r="J397" s="274"/>
      <c r="K397" s="275"/>
    </row>
    <row r="398" spans="1:11" hidden="1" x14ac:dyDescent="0.25">
      <c r="A398" s="262"/>
      <c r="B398" s="262"/>
      <c r="C398" s="638"/>
      <c r="D398" s="639"/>
      <c r="E398" s="639"/>
      <c r="F398" s="639"/>
      <c r="G398" s="640"/>
      <c r="H398" s="272"/>
      <c r="I398" s="300"/>
      <c r="J398" s="274"/>
      <c r="K398" s="275"/>
    </row>
    <row r="399" spans="1:11" hidden="1" x14ac:dyDescent="0.25">
      <c r="A399" s="262"/>
      <c r="B399" s="262"/>
      <c r="C399" s="638"/>
      <c r="D399" s="639"/>
      <c r="E399" s="639"/>
      <c r="F399" s="639"/>
      <c r="G399" s="640"/>
      <c r="H399" s="272"/>
      <c r="I399" s="300"/>
      <c r="J399" s="274"/>
      <c r="K399" s="275"/>
    </row>
    <row r="400" spans="1:11" hidden="1" x14ac:dyDescent="0.25">
      <c r="A400" s="262"/>
      <c r="B400" s="262"/>
      <c r="C400" s="638"/>
      <c r="D400" s="639"/>
      <c r="E400" s="639"/>
      <c r="F400" s="639"/>
      <c r="G400" s="640"/>
      <c r="H400" s="272"/>
      <c r="I400" s="300"/>
      <c r="J400" s="274"/>
      <c r="K400" s="275"/>
    </row>
    <row r="401" spans="1:11" hidden="1" x14ac:dyDescent="0.25">
      <c r="A401" s="262"/>
      <c r="B401" s="262"/>
      <c r="C401" s="638"/>
      <c r="D401" s="639"/>
      <c r="E401" s="639"/>
      <c r="F401" s="639"/>
      <c r="G401" s="640"/>
      <c r="H401" s="272"/>
      <c r="I401" s="300"/>
      <c r="J401" s="274"/>
      <c r="K401" s="275"/>
    </row>
    <row r="402" spans="1:11" hidden="1" x14ac:dyDescent="0.25">
      <c r="A402" s="262"/>
      <c r="B402" s="262"/>
      <c r="C402" s="638"/>
      <c r="D402" s="639"/>
      <c r="E402" s="639"/>
      <c r="F402" s="639"/>
      <c r="G402" s="640"/>
      <c r="H402" s="272"/>
      <c r="I402" s="300"/>
      <c r="J402" s="274"/>
      <c r="K402" s="275"/>
    </row>
    <row r="403" spans="1:11" hidden="1" x14ac:dyDescent="0.25">
      <c r="A403" s="262"/>
      <c r="B403" s="262"/>
      <c r="C403" s="638"/>
      <c r="D403" s="639"/>
      <c r="E403" s="639"/>
      <c r="F403" s="639"/>
      <c r="G403" s="640"/>
      <c r="H403" s="272"/>
      <c r="I403" s="300"/>
      <c r="J403" s="274"/>
      <c r="K403" s="275"/>
    </row>
    <row r="404" spans="1:11" hidden="1" x14ac:dyDescent="0.25">
      <c r="A404" s="262"/>
      <c r="B404" s="262"/>
      <c r="C404" s="638"/>
      <c r="D404" s="639"/>
      <c r="E404" s="639"/>
      <c r="F404" s="639"/>
      <c r="G404" s="640"/>
      <c r="H404" s="272"/>
      <c r="I404" s="300"/>
      <c r="J404" s="274"/>
      <c r="K404" s="275"/>
    </row>
    <row r="405" spans="1:11" hidden="1" x14ac:dyDescent="0.25">
      <c r="A405" s="262"/>
      <c r="B405" s="262"/>
      <c r="C405" s="638"/>
      <c r="D405" s="639"/>
      <c r="E405" s="639"/>
      <c r="F405" s="639"/>
      <c r="G405" s="640"/>
      <c r="H405" s="272"/>
      <c r="I405" s="300"/>
      <c r="J405" s="274"/>
      <c r="K405" s="275"/>
    </row>
    <row r="406" spans="1:11" hidden="1" x14ac:dyDescent="0.25">
      <c r="A406" s="262"/>
      <c r="B406" s="262"/>
      <c r="C406" s="638"/>
      <c r="D406" s="639"/>
      <c r="E406" s="639"/>
      <c r="F406" s="639"/>
      <c r="G406" s="640"/>
      <c r="H406" s="272"/>
      <c r="I406" s="300"/>
      <c r="J406" s="274"/>
      <c r="K406" s="275"/>
    </row>
    <row r="407" spans="1:11" hidden="1" x14ac:dyDescent="0.25">
      <c r="A407" s="262"/>
      <c r="B407" s="262"/>
      <c r="C407" s="638"/>
      <c r="D407" s="639"/>
      <c r="E407" s="639"/>
      <c r="F407" s="639"/>
      <c r="G407" s="640"/>
      <c r="H407" s="272"/>
      <c r="I407" s="300"/>
      <c r="J407" s="274"/>
      <c r="K407" s="275"/>
    </row>
    <row r="408" spans="1:11" hidden="1" x14ac:dyDescent="0.25">
      <c r="A408" s="262"/>
      <c r="B408" s="262"/>
      <c r="C408" s="638"/>
      <c r="D408" s="639"/>
      <c r="E408" s="639"/>
      <c r="F408" s="639"/>
      <c r="G408" s="640"/>
      <c r="H408" s="272"/>
      <c r="I408" s="300"/>
      <c r="J408" s="274"/>
      <c r="K408" s="275"/>
    </row>
    <row r="409" spans="1:11" hidden="1" x14ac:dyDescent="0.25">
      <c r="A409" s="262"/>
      <c r="B409" s="262"/>
      <c r="C409" s="638"/>
      <c r="D409" s="639"/>
      <c r="E409" s="639"/>
      <c r="F409" s="639"/>
      <c r="G409" s="640"/>
      <c r="H409" s="272"/>
      <c r="I409" s="300"/>
      <c r="J409" s="274"/>
      <c r="K409" s="275"/>
    </row>
    <row r="410" spans="1:11" hidden="1" x14ac:dyDescent="0.25">
      <c r="A410" s="262"/>
      <c r="B410" s="262"/>
      <c r="C410" s="638"/>
      <c r="D410" s="639"/>
      <c r="E410" s="639"/>
      <c r="F410" s="639"/>
      <c r="G410" s="640"/>
      <c r="H410" s="272"/>
      <c r="I410" s="300"/>
      <c r="J410" s="274"/>
      <c r="K410" s="275"/>
    </row>
    <row r="411" spans="1:11" hidden="1" x14ac:dyDescent="0.25">
      <c r="A411" s="262"/>
      <c r="B411" s="262"/>
      <c r="C411" s="638"/>
      <c r="D411" s="639"/>
      <c r="E411" s="639"/>
      <c r="F411" s="639"/>
      <c r="G411" s="640"/>
      <c r="H411" s="272"/>
      <c r="I411" s="300"/>
      <c r="J411" s="274"/>
      <c r="K411" s="275"/>
    </row>
    <row r="412" spans="1:11" hidden="1" x14ac:dyDescent="0.25">
      <c r="A412" s="262"/>
      <c r="B412" s="262"/>
      <c r="C412" s="638"/>
      <c r="D412" s="639"/>
      <c r="E412" s="639"/>
      <c r="F412" s="639"/>
      <c r="G412" s="640"/>
      <c r="H412" s="272"/>
      <c r="I412" s="300"/>
      <c r="J412" s="274"/>
      <c r="K412" s="275"/>
    </row>
    <row r="413" spans="1:11" hidden="1" x14ac:dyDescent="0.25">
      <c r="A413" s="262"/>
      <c r="B413" s="262"/>
      <c r="C413" s="638"/>
      <c r="D413" s="639"/>
      <c r="E413" s="639"/>
      <c r="F413" s="639"/>
      <c r="G413" s="640"/>
      <c r="H413" s="272"/>
      <c r="I413" s="300"/>
      <c r="J413" s="274"/>
      <c r="K413" s="275"/>
    </row>
    <row r="414" spans="1:11" hidden="1" x14ac:dyDescent="0.25">
      <c r="A414" s="262"/>
      <c r="B414" s="262"/>
      <c r="C414" s="638"/>
      <c r="D414" s="639"/>
      <c r="E414" s="639"/>
      <c r="F414" s="639"/>
      <c r="G414" s="640"/>
      <c r="H414" s="272"/>
      <c r="I414" s="300"/>
      <c r="J414" s="274"/>
      <c r="K414" s="275"/>
    </row>
    <row r="415" spans="1:11" hidden="1" x14ac:dyDescent="0.25">
      <c r="A415" s="262"/>
      <c r="B415" s="262"/>
      <c r="C415" s="638"/>
      <c r="D415" s="639"/>
      <c r="E415" s="639"/>
      <c r="F415" s="639"/>
      <c r="G415" s="640"/>
      <c r="H415" s="272"/>
      <c r="I415" s="300"/>
      <c r="J415" s="274"/>
      <c r="K415" s="275"/>
    </row>
    <row r="416" spans="1:11" hidden="1" x14ac:dyDescent="0.25">
      <c r="A416" s="262"/>
      <c r="B416" s="262"/>
      <c r="C416" s="638"/>
      <c r="D416" s="639"/>
      <c r="E416" s="639"/>
      <c r="F416" s="639"/>
      <c r="G416" s="640"/>
      <c r="H416" s="272"/>
      <c r="I416" s="300"/>
      <c r="J416" s="274"/>
      <c r="K416" s="275"/>
    </row>
    <row r="417" spans="1:11" hidden="1" x14ac:dyDescent="0.25">
      <c r="A417" s="262"/>
      <c r="B417" s="262"/>
      <c r="C417" s="638"/>
      <c r="D417" s="639"/>
      <c r="E417" s="639"/>
      <c r="F417" s="639"/>
      <c r="G417" s="640"/>
      <c r="H417" s="272"/>
      <c r="I417" s="300"/>
      <c r="J417" s="274"/>
      <c r="K417" s="275"/>
    </row>
    <row r="418" spans="1:11" hidden="1" x14ac:dyDescent="0.25">
      <c r="A418" s="262"/>
      <c r="B418" s="262"/>
      <c r="C418" s="638"/>
      <c r="D418" s="639"/>
      <c r="E418" s="639"/>
      <c r="F418" s="639"/>
      <c r="G418" s="640"/>
      <c r="H418" s="272"/>
      <c r="I418" s="300"/>
      <c r="J418" s="274"/>
      <c r="K418" s="275"/>
    </row>
    <row r="419" spans="1:11" hidden="1" x14ac:dyDescent="0.25">
      <c r="A419" s="262"/>
      <c r="B419" s="262"/>
      <c r="C419" s="638"/>
      <c r="D419" s="639"/>
      <c r="E419" s="639"/>
      <c r="F419" s="639"/>
      <c r="G419" s="640"/>
      <c r="H419" s="272"/>
      <c r="I419" s="300"/>
      <c r="J419" s="274"/>
      <c r="K419" s="275"/>
    </row>
    <row r="420" spans="1:11" hidden="1" x14ac:dyDescent="0.25">
      <c r="A420" s="262"/>
      <c r="B420" s="262"/>
      <c r="C420" s="638"/>
      <c r="D420" s="639"/>
      <c r="E420" s="639"/>
      <c r="F420" s="639"/>
      <c r="G420" s="640"/>
      <c r="H420" s="272"/>
      <c r="I420" s="300"/>
      <c r="J420" s="274"/>
      <c r="K420" s="275"/>
    </row>
    <row r="421" spans="1:11" hidden="1" x14ac:dyDescent="0.25">
      <c r="A421" s="262"/>
      <c r="B421" s="262"/>
      <c r="C421" s="638"/>
      <c r="D421" s="639"/>
      <c r="E421" s="639"/>
      <c r="F421" s="639"/>
      <c r="G421" s="640"/>
      <c r="H421" s="272"/>
      <c r="I421" s="300"/>
      <c r="J421" s="274"/>
      <c r="K421" s="275"/>
    </row>
    <row r="422" spans="1:11" hidden="1" x14ac:dyDescent="0.25">
      <c r="A422" s="262"/>
      <c r="B422" s="262"/>
      <c r="C422" s="638"/>
      <c r="D422" s="639"/>
      <c r="E422" s="639"/>
      <c r="F422" s="639"/>
      <c r="G422" s="640"/>
      <c r="H422" s="272"/>
      <c r="I422" s="300"/>
      <c r="J422" s="274"/>
      <c r="K422" s="275"/>
    </row>
    <row r="423" spans="1:11" hidden="1" x14ac:dyDescent="0.25">
      <c r="A423" s="262"/>
      <c r="B423" s="262"/>
      <c r="C423" s="638"/>
      <c r="D423" s="639"/>
      <c r="E423" s="639"/>
      <c r="F423" s="639"/>
      <c r="G423" s="640"/>
      <c r="H423" s="272"/>
      <c r="I423" s="300"/>
      <c r="J423" s="274"/>
      <c r="K423" s="275"/>
    </row>
    <row r="424" spans="1:11" hidden="1" x14ac:dyDescent="0.25">
      <c r="A424" s="262"/>
      <c r="B424" s="262"/>
      <c r="C424" s="638"/>
      <c r="D424" s="639"/>
      <c r="E424" s="639"/>
      <c r="F424" s="639"/>
      <c r="G424" s="640"/>
      <c r="H424" s="272"/>
      <c r="I424" s="300"/>
      <c r="J424" s="274"/>
      <c r="K424" s="275"/>
    </row>
    <row r="425" spans="1:11" hidden="1" x14ac:dyDescent="0.25">
      <c r="A425" s="262"/>
      <c r="B425" s="262"/>
      <c r="C425" s="638"/>
      <c r="D425" s="639"/>
      <c r="E425" s="639"/>
      <c r="F425" s="639"/>
      <c r="G425" s="640"/>
      <c r="H425" s="272"/>
      <c r="I425" s="300"/>
      <c r="J425" s="274"/>
      <c r="K425" s="275"/>
    </row>
    <row r="426" spans="1:11" hidden="1" x14ac:dyDescent="0.25">
      <c r="A426" s="262"/>
      <c r="B426" s="262"/>
      <c r="C426" s="638"/>
      <c r="D426" s="639"/>
      <c r="E426" s="639"/>
      <c r="F426" s="639"/>
      <c r="G426" s="640"/>
      <c r="H426" s="272"/>
      <c r="I426" s="300"/>
      <c r="J426" s="274"/>
      <c r="K426" s="275"/>
    </row>
    <row r="427" spans="1:11" hidden="1" x14ac:dyDescent="0.25">
      <c r="A427" s="262"/>
      <c r="B427" s="262"/>
      <c r="C427" s="638"/>
      <c r="D427" s="639"/>
      <c r="E427" s="639"/>
      <c r="F427" s="639"/>
      <c r="G427" s="640"/>
      <c r="H427" s="272"/>
      <c r="I427" s="300"/>
      <c r="J427" s="274"/>
      <c r="K427" s="275"/>
    </row>
    <row r="428" spans="1:11" hidden="1" x14ac:dyDescent="0.25">
      <c r="A428" s="262"/>
      <c r="B428" s="262"/>
      <c r="C428" s="638"/>
      <c r="D428" s="639"/>
      <c r="E428" s="639"/>
      <c r="F428" s="639"/>
      <c r="G428" s="640"/>
      <c r="H428" s="272"/>
      <c r="I428" s="300"/>
      <c r="J428" s="274"/>
      <c r="K428" s="275"/>
    </row>
    <row r="429" spans="1:11" hidden="1" x14ac:dyDescent="0.25">
      <c r="A429" s="262"/>
      <c r="B429" s="262"/>
      <c r="C429" s="638"/>
      <c r="D429" s="639"/>
      <c r="E429" s="639"/>
      <c r="F429" s="639"/>
      <c r="G429" s="640"/>
      <c r="H429" s="272"/>
      <c r="I429" s="300"/>
      <c r="J429" s="274"/>
      <c r="K429" s="275"/>
    </row>
    <row r="430" spans="1:11" hidden="1" x14ac:dyDescent="0.25">
      <c r="A430" s="568" t="s">
        <v>272</v>
      </c>
      <c r="B430" s="568"/>
      <c r="C430" s="568"/>
      <c r="D430" s="568"/>
      <c r="E430" s="568"/>
      <c r="F430" s="568"/>
      <c r="G430" s="568"/>
      <c r="H430" s="568"/>
      <c r="I430" s="568"/>
      <c r="J430" s="568"/>
      <c r="K430" s="4" t="e">
        <f>SUM(K377:K429)</f>
        <v>#REF!</v>
      </c>
    </row>
    <row r="431" spans="1:11" hidden="1" x14ac:dyDescent="0.25">
      <c r="A431" s="589" t="s">
        <v>2014</v>
      </c>
      <c r="B431" s="590"/>
      <c r="C431" s="590"/>
      <c r="D431" s="590"/>
      <c r="E431" s="590"/>
      <c r="F431" s="590"/>
      <c r="G431" s="590"/>
      <c r="H431" s="590"/>
      <c r="I431" s="590"/>
      <c r="J431" s="590"/>
      <c r="K431" s="591"/>
    </row>
    <row r="432" spans="1:11" hidden="1" x14ac:dyDescent="0.25">
      <c r="A432" s="592"/>
      <c r="B432" s="593"/>
      <c r="C432" s="593"/>
      <c r="D432" s="593"/>
      <c r="E432" s="593"/>
      <c r="F432" s="593"/>
      <c r="G432" s="593"/>
      <c r="H432" s="593"/>
      <c r="I432" s="593"/>
      <c r="J432" s="593"/>
      <c r="K432" s="594"/>
    </row>
    <row r="433" spans="1:11" ht="13.2" hidden="1" customHeight="1" x14ac:dyDescent="0.25">
      <c r="A433" s="685" t="s">
        <v>273</v>
      </c>
      <c r="B433" s="685"/>
      <c r="C433" s="685"/>
      <c r="D433" s="685"/>
      <c r="E433" s="685"/>
      <c r="F433" s="685"/>
      <c r="G433" s="685"/>
      <c r="H433" s="685"/>
      <c r="I433" s="685"/>
      <c r="J433" s="685"/>
      <c r="K433" s="4" t="e">
        <f>K430</f>
        <v>#REF!</v>
      </c>
    </row>
    <row r="434" spans="1:11" hidden="1" x14ac:dyDescent="0.25">
      <c r="A434" s="262"/>
      <c r="B434" s="262"/>
      <c r="C434" s="580"/>
      <c r="D434" s="581"/>
      <c r="E434" s="581"/>
      <c r="F434" s="581"/>
      <c r="G434" s="582"/>
      <c r="H434" s="263"/>
      <c r="I434" s="292"/>
      <c r="J434" s="269"/>
      <c r="K434" s="270"/>
    </row>
    <row r="435" spans="1:11" hidden="1" x14ac:dyDescent="0.25">
      <c r="A435" s="293"/>
      <c r="B435" s="294"/>
      <c r="C435" s="686"/>
      <c r="D435" s="687"/>
      <c r="E435" s="687"/>
      <c r="F435" s="687"/>
      <c r="G435" s="688"/>
      <c r="H435" s="295"/>
      <c r="I435" s="296"/>
      <c r="J435" s="297"/>
      <c r="K435" s="298"/>
    </row>
    <row r="436" spans="1:11" hidden="1" x14ac:dyDescent="0.25">
      <c r="A436" s="294"/>
      <c r="B436" s="294"/>
      <c r="C436" s="689"/>
      <c r="D436" s="690"/>
      <c r="E436" s="690"/>
      <c r="F436" s="690"/>
      <c r="G436" s="691"/>
      <c r="H436" s="295"/>
      <c r="I436" s="296"/>
      <c r="J436" s="297"/>
      <c r="K436" s="298"/>
    </row>
    <row r="437" spans="1:11" hidden="1" x14ac:dyDescent="0.25">
      <c r="A437" s="262"/>
      <c r="B437" s="299"/>
      <c r="C437" s="638"/>
      <c r="D437" s="639"/>
      <c r="E437" s="639"/>
      <c r="F437" s="639"/>
      <c r="G437" s="640"/>
      <c r="H437" s="272"/>
      <c r="I437" s="300"/>
      <c r="J437" s="274"/>
      <c r="K437" s="275"/>
    </row>
    <row r="438" spans="1:11" hidden="1" x14ac:dyDescent="0.25">
      <c r="A438" s="262"/>
      <c r="B438" s="299"/>
      <c r="C438" s="638"/>
      <c r="D438" s="639"/>
      <c r="E438" s="639"/>
      <c r="F438" s="639"/>
      <c r="G438" s="640"/>
      <c r="H438" s="301"/>
      <c r="I438" s="302"/>
      <c r="J438" s="303"/>
      <c r="K438" s="304"/>
    </row>
    <row r="439" spans="1:11" hidden="1" x14ac:dyDescent="0.25">
      <c r="A439" s="262"/>
      <c r="B439" s="262"/>
      <c r="C439" s="638"/>
      <c r="D439" s="639"/>
      <c r="E439" s="639"/>
      <c r="F439" s="639"/>
      <c r="G439" s="640"/>
      <c r="H439" s="272"/>
      <c r="I439" s="300"/>
      <c r="J439" s="274"/>
      <c r="K439" s="275"/>
    </row>
    <row r="440" spans="1:11" hidden="1" x14ac:dyDescent="0.25">
      <c r="A440" s="262"/>
      <c r="B440" s="262"/>
      <c r="C440" s="638"/>
      <c r="D440" s="639"/>
      <c r="E440" s="639"/>
      <c r="F440" s="639"/>
      <c r="G440" s="640"/>
      <c r="H440" s="272"/>
      <c r="I440" s="300"/>
      <c r="J440" s="274"/>
      <c r="K440" s="275"/>
    </row>
    <row r="441" spans="1:11" hidden="1" x14ac:dyDescent="0.25">
      <c r="A441" s="262"/>
      <c r="B441" s="262"/>
      <c r="C441" s="638"/>
      <c r="D441" s="639"/>
      <c r="E441" s="639"/>
      <c r="F441" s="639"/>
      <c r="G441" s="640"/>
      <c r="H441" s="272"/>
      <c r="I441" s="300"/>
      <c r="J441" s="274"/>
      <c r="K441" s="275"/>
    </row>
    <row r="442" spans="1:11" hidden="1" x14ac:dyDescent="0.25">
      <c r="A442" s="262"/>
      <c r="B442" s="262"/>
      <c r="C442" s="638"/>
      <c r="D442" s="639"/>
      <c r="E442" s="639"/>
      <c r="F442" s="639"/>
      <c r="G442" s="640"/>
      <c r="H442" s="272"/>
      <c r="I442" s="300"/>
      <c r="J442" s="274"/>
      <c r="K442" s="275"/>
    </row>
    <row r="443" spans="1:11" hidden="1" x14ac:dyDescent="0.25">
      <c r="A443" s="262"/>
      <c r="B443" s="262"/>
      <c r="C443" s="638"/>
      <c r="D443" s="639"/>
      <c r="E443" s="639"/>
      <c r="F443" s="639"/>
      <c r="G443" s="640"/>
      <c r="H443" s="272"/>
      <c r="I443" s="300"/>
      <c r="J443" s="274"/>
      <c r="K443" s="275"/>
    </row>
    <row r="444" spans="1:11" hidden="1" x14ac:dyDescent="0.25">
      <c r="A444" s="262"/>
      <c r="B444" s="262"/>
      <c r="C444" s="638"/>
      <c r="D444" s="639"/>
      <c r="E444" s="639"/>
      <c r="F444" s="639"/>
      <c r="G444" s="640"/>
      <c r="H444" s="272"/>
      <c r="I444" s="300"/>
      <c r="J444" s="274"/>
      <c r="K444" s="275"/>
    </row>
    <row r="445" spans="1:11" hidden="1" x14ac:dyDescent="0.25">
      <c r="A445" s="262"/>
      <c r="B445" s="262"/>
      <c r="C445" s="638"/>
      <c r="D445" s="639"/>
      <c r="E445" s="639"/>
      <c r="F445" s="639"/>
      <c r="G445" s="640"/>
      <c r="H445" s="272"/>
      <c r="I445" s="300"/>
      <c r="J445" s="274"/>
      <c r="K445" s="275"/>
    </row>
    <row r="446" spans="1:11" hidden="1" x14ac:dyDescent="0.25">
      <c r="A446" s="262"/>
      <c r="B446" s="262"/>
      <c r="C446" s="638"/>
      <c r="D446" s="639"/>
      <c r="E446" s="639"/>
      <c r="F446" s="639"/>
      <c r="G446" s="640"/>
      <c r="H446" s="272"/>
      <c r="I446" s="300"/>
      <c r="J446" s="274"/>
      <c r="K446" s="275"/>
    </row>
    <row r="447" spans="1:11" hidden="1" x14ac:dyDescent="0.25">
      <c r="A447" s="262"/>
      <c r="B447" s="262"/>
      <c r="C447" s="638"/>
      <c r="D447" s="639"/>
      <c r="E447" s="639"/>
      <c r="F447" s="639"/>
      <c r="G447" s="640"/>
      <c r="H447" s="272"/>
      <c r="I447" s="300"/>
      <c r="J447" s="274"/>
      <c r="K447" s="275"/>
    </row>
    <row r="448" spans="1:11" hidden="1" x14ac:dyDescent="0.25">
      <c r="A448" s="262"/>
      <c r="B448" s="262"/>
      <c r="C448" s="638"/>
      <c r="D448" s="639"/>
      <c r="E448" s="639"/>
      <c r="F448" s="639"/>
      <c r="G448" s="640"/>
      <c r="H448" s="272"/>
      <c r="I448" s="300"/>
      <c r="J448" s="274"/>
      <c r="K448" s="275"/>
    </row>
    <row r="449" spans="1:11" hidden="1" x14ac:dyDescent="0.25">
      <c r="A449" s="262"/>
      <c r="B449" s="262"/>
      <c r="C449" s="638"/>
      <c r="D449" s="639"/>
      <c r="E449" s="639"/>
      <c r="F449" s="639"/>
      <c r="G449" s="640"/>
      <c r="H449" s="272"/>
      <c r="I449" s="300"/>
      <c r="J449" s="274"/>
      <c r="K449" s="275"/>
    </row>
    <row r="450" spans="1:11" hidden="1" x14ac:dyDescent="0.25">
      <c r="A450" s="262"/>
      <c r="B450" s="262"/>
      <c r="C450" s="638"/>
      <c r="D450" s="639"/>
      <c r="E450" s="639"/>
      <c r="F450" s="639"/>
      <c r="G450" s="640"/>
      <c r="H450" s="272"/>
      <c r="I450" s="300"/>
      <c r="J450" s="274"/>
      <c r="K450" s="275"/>
    </row>
    <row r="451" spans="1:11" hidden="1" x14ac:dyDescent="0.25">
      <c r="A451" s="262"/>
      <c r="B451" s="262"/>
      <c r="C451" s="638"/>
      <c r="D451" s="639"/>
      <c r="E451" s="639"/>
      <c r="F451" s="639"/>
      <c r="G451" s="640"/>
      <c r="H451" s="272"/>
      <c r="I451" s="300"/>
      <c r="J451" s="274"/>
      <c r="K451" s="275"/>
    </row>
    <row r="452" spans="1:11" hidden="1" x14ac:dyDescent="0.25">
      <c r="A452" s="262"/>
      <c r="B452" s="262"/>
      <c r="C452" s="638"/>
      <c r="D452" s="639"/>
      <c r="E452" s="639"/>
      <c r="F452" s="639"/>
      <c r="G452" s="640"/>
      <c r="H452" s="272"/>
      <c r="I452" s="300"/>
      <c r="J452" s="274"/>
      <c r="K452" s="275"/>
    </row>
    <row r="453" spans="1:11" hidden="1" x14ac:dyDescent="0.25">
      <c r="A453" s="262"/>
      <c r="B453" s="262"/>
      <c r="C453" s="638"/>
      <c r="D453" s="639"/>
      <c r="E453" s="639"/>
      <c r="F453" s="639"/>
      <c r="G453" s="640"/>
      <c r="H453" s="272"/>
      <c r="I453" s="300"/>
      <c r="J453" s="274"/>
      <c r="K453" s="275"/>
    </row>
    <row r="454" spans="1:11" hidden="1" x14ac:dyDescent="0.25">
      <c r="A454" s="262"/>
      <c r="B454" s="262"/>
      <c r="C454" s="638"/>
      <c r="D454" s="639"/>
      <c r="E454" s="639"/>
      <c r="F454" s="639"/>
      <c r="G454" s="640"/>
      <c r="H454" s="272"/>
      <c r="I454" s="300"/>
      <c r="J454" s="274"/>
      <c r="K454" s="275"/>
    </row>
    <row r="455" spans="1:11" hidden="1" x14ac:dyDescent="0.25">
      <c r="A455" s="262"/>
      <c r="B455" s="262"/>
      <c r="C455" s="638"/>
      <c r="D455" s="639"/>
      <c r="E455" s="639"/>
      <c r="F455" s="639"/>
      <c r="G455" s="640"/>
      <c r="H455" s="272"/>
      <c r="I455" s="300"/>
      <c r="J455" s="274"/>
      <c r="K455" s="275"/>
    </row>
    <row r="456" spans="1:11" hidden="1" x14ac:dyDescent="0.25">
      <c r="A456" s="262"/>
      <c r="B456" s="262"/>
      <c r="C456" s="638"/>
      <c r="D456" s="639"/>
      <c r="E456" s="639"/>
      <c r="F456" s="639"/>
      <c r="G456" s="640"/>
      <c r="H456" s="272"/>
      <c r="I456" s="300"/>
      <c r="J456" s="274"/>
      <c r="K456" s="275"/>
    </row>
    <row r="457" spans="1:11" hidden="1" x14ac:dyDescent="0.25">
      <c r="A457" s="262"/>
      <c r="B457" s="262"/>
      <c r="C457" s="638"/>
      <c r="D457" s="639"/>
      <c r="E457" s="639"/>
      <c r="F457" s="639"/>
      <c r="G457" s="640"/>
      <c r="H457" s="272"/>
      <c r="I457" s="300"/>
      <c r="J457" s="274"/>
      <c r="K457" s="275"/>
    </row>
    <row r="458" spans="1:11" hidden="1" x14ac:dyDescent="0.25">
      <c r="A458" s="262"/>
      <c r="B458" s="262"/>
      <c r="C458" s="638"/>
      <c r="D458" s="639"/>
      <c r="E458" s="639"/>
      <c r="F458" s="639"/>
      <c r="G458" s="640"/>
      <c r="H458" s="272"/>
      <c r="I458" s="300"/>
      <c r="J458" s="274"/>
      <c r="K458" s="275"/>
    </row>
    <row r="459" spans="1:11" hidden="1" x14ac:dyDescent="0.25">
      <c r="A459" s="262"/>
      <c r="B459" s="262"/>
      <c r="C459" s="638"/>
      <c r="D459" s="639"/>
      <c r="E459" s="639"/>
      <c r="F459" s="639"/>
      <c r="G459" s="640"/>
      <c r="H459" s="272"/>
      <c r="I459" s="300"/>
      <c r="J459" s="274"/>
      <c r="K459" s="275"/>
    </row>
    <row r="460" spans="1:11" hidden="1" x14ac:dyDescent="0.25">
      <c r="A460" s="262"/>
      <c r="B460" s="262"/>
      <c r="C460" s="638"/>
      <c r="D460" s="639"/>
      <c r="E460" s="639"/>
      <c r="F460" s="639"/>
      <c r="G460" s="640"/>
      <c r="H460" s="272"/>
      <c r="I460" s="300"/>
      <c r="J460" s="274"/>
      <c r="K460" s="275"/>
    </row>
    <row r="461" spans="1:11" hidden="1" x14ac:dyDescent="0.25">
      <c r="A461" s="262"/>
      <c r="B461" s="262"/>
      <c r="C461" s="638"/>
      <c r="D461" s="639"/>
      <c r="E461" s="639"/>
      <c r="F461" s="639"/>
      <c r="G461" s="640"/>
      <c r="H461" s="272"/>
      <c r="I461" s="300"/>
      <c r="J461" s="274"/>
      <c r="K461" s="275"/>
    </row>
    <row r="462" spans="1:11" hidden="1" x14ac:dyDescent="0.25">
      <c r="A462" s="262"/>
      <c r="B462" s="262"/>
      <c r="C462" s="638"/>
      <c r="D462" s="639"/>
      <c r="E462" s="639"/>
      <c r="F462" s="639"/>
      <c r="G462" s="640"/>
      <c r="H462" s="272"/>
      <c r="I462" s="300"/>
      <c r="J462" s="274"/>
      <c r="K462" s="275"/>
    </row>
    <row r="463" spans="1:11" hidden="1" x14ac:dyDescent="0.25">
      <c r="A463" s="262"/>
      <c r="B463" s="262"/>
      <c r="C463" s="638"/>
      <c r="D463" s="639"/>
      <c r="E463" s="639"/>
      <c r="F463" s="639"/>
      <c r="G463" s="640"/>
      <c r="H463" s="272"/>
      <c r="I463" s="300"/>
      <c r="J463" s="274"/>
      <c r="K463" s="275"/>
    </row>
    <row r="464" spans="1:11" hidden="1" x14ac:dyDescent="0.25">
      <c r="A464" s="262"/>
      <c r="B464" s="262"/>
      <c r="C464" s="638"/>
      <c r="D464" s="639"/>
      <c r="E464" s="639"/>
      <c r="F464" s="639"/>
      <c r="G464" s="640"/>
      <c r="H464" s="272"/>
      <c r="I464" s="300"/>
      <c r="J464" s="274"/>
      <c r="K464" s="275"/>
    </row>
    <row r="465" spans="1:11" hidden="1" x14ac:dyDescent="0.25">
      <c r="A465" s="262"/>
      <c r="B465" s="262"/>
      <c r="C465" s="638"/>
      <c r="D465" s="639"/>
      <c r="E465" s="639"/>
      <c r="F465" s="639"/>
      <c r="G465" s="640"/>
      <c r="H465" s="272"/>
      <c r="I465" s="300"/>
      <c r="J465" s="274"/>
      <c r="K465" s="275"/>
    </row>
    <row r="466" spans="1:11" hidden="1" x14ac:dyDescent="0.25">
      <c r="A466" s="262"/>
      <c r="B466" s="262"/>
      <c r="C466" s="638"/>
      <c r="D466" s="639"/>
      <c r="E466" s="639"/>
      <c r="F466" s="639"/>
      <c r="G466" s="640"/>
      <c r="H466" s="272"/>
      <c r="I466" s="300"/>
      <c r="J466" s="274"/>
      <c r="K466" s="275"/>
    </row>
    <row r="467" spans="1:11" hidden="1" x14ac:dyDescent="0.25">
      <c r="A467" s="262"/>
      <c r="B467" s="262"/>
      <c r="C467" s="638"/>
      <c r="D467" s="639"/>
      <c r="E467" s="639"/>
      <c r="F467" s="639"/>
      <c r="G467" s="640"/>
      <c r="H467" s="272"/>
      <c r="I467" s="300"/>
      <c r="J467" s="274"/>
      <c r="K467" s="275"/>
    </row>
    <row r="468" spans="1:11" hidden="1" x14ac:dyDescent="0.25">
      <c r="A468" s="262"/>
      <c r="B468" s="262"/>
      <c r="C468" s="638"/>
      <c r="D468" s="639"/>
      <c r="E468" s="639"/>
      <c r="F468" s="639"/>
      <c r="G468" s="640"/>
      <c r="H468" s="272"/>
      <c r="I468" s="300"/>
      <c r="J468" s="274"/>
      <c r="K468" s="275"/>
    </row>
    <row r="469" spans="1:11" hidden="1" x14ac:dyDescent="0.25">
      <c r="A469" s="262"/>
      <c r="B469" s="262"/>
      <c r="C469" s="638"/>
      <c r="D469" s="639"/>
      <c r="E469" s="639"/>
      <c r="F469" s="639"/>
      <c r="G469" s="640"/>
      <c r="H469" s="272"/>
      <c r="I469" s="300"/>
      <c r="J469" s="274"/>
      <c r="K469" s="275"/>
    </row>
    <row r="470" spans="1:11" hidden="1" x14ac:dyDescent="0.25">
      <c r="A470" s="262"/>
      <c r="B470" s="262"/>
      <c r="C470" s="638"/>
      <c r="D470" s="639"/>
      <c r="E470" s="639"/>
      <c r="F470" s="639"/>
      <c r="G470" s="640"/>
      <c r="H470" s="272"/>
      <c r="I470" s="300"/>
      <c r="J470" s="274"/>
      <c r="K470" s="275"/>
    </row>
    <row r="471" spans="1:11" hidden="1" x14ac:dyDescent="0.25">
      <c r="A471" s="262"/>
      <c r="B471" s="262"/>
      <c r="C471" s="638"/>
      <c r="D471" s="639"/>
      <c r="E471" s="639"/>
      <c r="F471" s="639"/>
      <c r="G471" s="640"/>
      <c r="H471" s="272"/>
      <c r="I471" s="300"/>
      <c r="J471" s="274"/>
      <c r="K471" s="275"/>
    </row>
    <row r="472" spans="1:11" hidden="1" x14ac:dyDescent="0.25">
      <c r="A472" s="262"/>
      <c r="B472" s="262"/>
      <c r="C472" s="638"/>
      <c r="D472" s="639"/>
      <c r="E472" s="639"/>
      <c r="F472" s="639"/>
      <c r="G472" s="640"/>
      <c r="H472" s="272"/>
      <c r="I472" s="300"/>
      <c r="J472" s="274"/>
      <c r="K472" s="275"/>
    </row>
    <row r="473" spans="1:11" hidden="1" x14ac:dyDescent="0.25">
      <c r="A473" s="262"/>
      <c r="B473" s="262"/>
      <c r="C473" s="638"/>
      <c r="D473" s="639"/>
      <c r="E473" s="639"/>
      <c r="F473" s="639"/>
      <c r="G473" s="640"/>
      <c r="H473" s="272"/>
      <c r="I473" s="300"/>
      <c r="J473" s="274"/>
      <c r="K473" s="275"/>
    </row>
    <row r="474" spans="1:11" hidden="1" x14ac:dyDescent="0.25">
      <c r="A474" s="262"/>
      <c r="B474" s="262"/>
      <c r="C474" s="638"/>
      <c r="D474" s="639"/>
      <c r="E474" s="639"/>
      <c r="F474" s="639"/>
      <c r="G474" s="640"/>
      <c r="H474" s="272"/>
      <c r="I474" s="300"/>
      <c r="J474" s="274"/>
      <c r="K474" s="275"/>
    </row>
    <row r="475" spans="1:11" hidden="1" x14ac:dyDescent="0.25">
      <c r="A475" s="262"/>
      <c r="B475" s="262"/>
      <c r="C475" s="638"/>
      <c r="D475" s="639"/>
      <c r="E475" s="639"/>
      <c r="F475" s="639"/>
      <c r="G475" s="640"/>
      <c r="H475" s="272"/>
      <c r="I475" s="300"/>
      <c r="J475" s="274"/>
      <c r="K475" s="275"/>
    </row>
    <row r="476" spans="1:11" hidden="1" x14ac:dyDescent="0.25">
      <c r="A476" s="262"/>
      <c r="B476" s="262"/>
      <c r="C476" s="638"/>
      <c r="D476" s="639"/>
      <c r="E476" s="639"/>
      <c r="F476" s="639"/>
      <c r="G476" s="640"/>
      <c r="H476" s="272"/>
      <c r="I476" s="300"/>
      <c r="J476" s="274"/>
      <c r="K476" s="275"/>
    </row>
    <row r="477" spans="1:11" hidden="1" x14ac:dyDescent="0.25">
      <c r="A477" s="262"/>
      <c r="B477" s="262"/>
      <c r="C477" s="638"/>
      <c r="D477" s="639"/>
      <c r="E477" s="639"/>
      <c r="F477" s="639"/>
      <c r="G477" s="640"/>
      <c r="H477" s="272"/>
      <c r="I477" s="300"/>
      <c r="J477" s="274"/>
      <c r="K477" s="275"/>
    </row>
    <row r="478" spans="1:11" hidden="1" x14ac:dyDescent="0.25">
      <c r="A478" s="262"/>
      <c r="B478" s="262"/>
      <c r="C478" s="638"/>
      <c r="D478" s="639"/>
      <c r="E478" s="639"/>
      <c r="F478" s="639"/>
      <c r="G478" s="640"/>
      <c r="H478" s="272"/>
      <c r="I478" s="300"/>
      <c r="J478" s="274"/>
      <c r="K478" s="275"/>
    </row>
    <row r="479" spans="1:11" hidden="1" x14ac:dyDescent="0.25">
      <c r="A479" s="262"/>
      <c r="B479" s="262"/>
      <c r="C479" s="638"/>
      <c r="D479" s="639"/>
      <c r="E479" s="639"/>
      <c r="F479" s="639"/>
      <c r="G479" s="640"/>
      <c r="H479" s="272"/>
      <c r="I479" s="300"/>
      <c r="J479" s="274"/>
      <c r="K479" s="275"/>
    </row>
    <row r="480" spans="1:11" hidden="1" x14ac:dyDescent="0.25">
      <c r="A480" s="262"/>
      <c r="B480" s="262"/>
      <c r="C480" s="638"/>
      <c r="D480" s="639"/>
      <c r="E480" s="639"/>
      <c r="F480" s="639"/>
      <c r="G480" s="640"/>
      <c r="H480" s="272"/>
      <c r="I480" s="300"/>
      <c r="J480" s="274"/>
      <c r="K480" s="275"/>
    </row>
    <row r="481" spans="1:11" hidden="1" x14ac:dyDescent="0.25">
      <c r="A481" s="262"/>
      <c r="B481" s="262"/>
      <c r="C481" s="638"/>
      <c r="D481" s="639"/>
      <c r="E481" s="639"/>
      <c r="F481" s="639"/>
      <c r="G481" s="640"/>
      <c r="H481" s="272"/>
      <c r="I481" s="300"/>
      <c r="J481" s="274"/>
      <c r="K481" s="275"/>
    </row>
    <row r="482" spans="1:11" hidden="1" x14ac:dyDescent="0.25">
      <c r="A482" s="262"/>
      <c r="B482" s="262"/>
      <c r="C482" s="638"/>
      <c r="D482" s="639"/>
      <c r="E482" s="639"/>
      <c r="F482" s="639"/>
      <c r="G482" s="640"/>
      <c r="H482" s="272"/>
      <c r="I482" s="300"/>
      <c r="J482" s="274"/>
      <c r="K482" s="275"/>
    </row>
    <row r="483" spans="1:11" hidden="1" x14ac:dyDescent="0.25">
      <c r="A483" s="262"/>
      <c r="B483" s="262"/>
      <c r="C483" s="638"/>
      <c r="D483" s="639"/>
      <c r="E483" s="639"/>
      <c r="F483" s="639"/>
      <c r="G483" s="640"/>
      <c r="H483" s="272"/>
      <c r="I483" s="300"/>
      <c r="J483" s="274"/>
      <c r="K483" s="275"/>
    </row>
    <row r="484" spans="1:11" hidden="1" x14ac:dyDescent="0.25">
      <c r="A484" s="262"/>
      <c r="B484" s="262"/>
      <c r="C484" s="638"/>
      <c r="D484" s="639"/>
      <c r="E484" s="639"/>
      <c r="F484" s="639"/>
      <c r="G484" s="640"/>
      <c r="H484" s="272"/>
      <c r="I484" s="300"/>
      <c r="J484" s="274"/>
      <c r="K484" s="275"/>
    </row>
    <row r="485" spans="1:11" hidden="1" x14ac:dyDescent="0.25">
      <c r="A485" s="262"/>
      <c r="B485" s="262"/>
      <c r="C485" s="638"/>
      <c r="D485" s="639"/>
      <c r="E485" s="639"/>
      <c r="F485" s="639"/>
      <c r="G485" s="640"/>
      <c r="H485" s="272"/>
      <c r="I485" s="300"/>
      <c r="J485" s="274"/>
      <c r="K485" s="275"/>
    </row>
    <row r="486" spans="1:11" hidden="1" x14ac:dyDescent="0.25">
      <c r="A486" s="568" t="s">
        <v>272</v>
      </c>
      <c r="B486" s="568"/>
      <c r="C486" s="568"/>
      <c r="D486" s="568"/>
      <c r="E486" s="568"/>
      <c r="F486" s="568"/>
      <c r="G486" s="568"/>
      <c r="H486" s="568"/>
      <c r="I486" s="568"/>
      <c r="J486" s="568"/>
      <c r="K486" s="4" t="e">
        <f>SUM(K433:K485)</f>
        <v>#REF!</v>
      </c>
    </row>
    <row r="487" spans="1:11" hidden="1" x14ac:dyDescent="0.25">
      <c r="A487" s="589" t="s">
        <v>2015</v>
      </c>
      <c r="B487" s="590"/>
      <c r="C487" s="590"/>
      <c r="D487" s="590"/>
      <c r="E487" s="590"/>
      <c r="F487" s="590"/>
      <c r="G487" s="590"/>
      <c r="H487" s="590"/>
      <c r="I487" s="590"/>
      <c r="J487" s="590"/>
      <c r="K487" s="591"/>
    </row>
    <row r="488" spans="1:11" hidden="1" x14ac:dyDescent="0.25">
      <c r="A488" s="592"/>
      <c r="B488" s="593"/>
      <c r="C488" s="593"/>
      <c r="D488" s="593"/>
      <c r="E488" s="593"/>
      <c r="F488" s="593"/>
      <c r="G488" s="593"/>
      <c r="H488" s="593"/>
      <c r="I488" s="593"/>
      <c r="J488" s="593"/>
      <c r="K488" s="594"/>
    </row>
    <row r="489" spans="1:11" ht="13.2" hidden="1" customHeight="1" x14ac:dyDescent="0.25">
      <c r="A489" s="685" t="s">
        <v>273</v>
      </c>
      <c r="B489" s="685"/>
      <c r="C489" s="685"/>
      <c r="D489" s="685"/>
      <c r="E489" s="685"/>
      <c r="F489" s="685"/>
      <c r="G489" s="685"/>
      <c r="H489" s="685"/>
      <c r="I489" s="685"/>
      <c r="J489" s="685"/>
      <c r="K489" s="4" t="e">
        <f>K486</f>
        <v>#REF!</v>
      </c>
    </row>
    <row r="490" spans="1:11" hidden="1" x14ac:dyDescent="0.25">
      <c r="A490" s="262"/>
      <c r="B490" s="262"/>
      <c r="C490" s="580"/>
      <c r="D490" s="581"/>
      <c r="E490" s="581"/>
      <c r="F490" s="581"/>
      <c r="G490" s="582"/>
      <c r="H490" s="263"/>
      <c r="I490" s="292"/>
      <c r="J490" s="269"/>
      <c r="K490" s="270"/>
    </row>
    <row r="491" spans="1:11" hidden="1" x14ac:dyDescent="0.25">
      <c r="A491" s="293"/>
      <c r="B491" s="294"/>
      <c r="C491" s="686"/>
      <c r="D491" s="687"/>
      <c r="E491" s="687"/>
      <c r="F491" s="687"/>
      <c r="G491" s="688"/>
      <c r="H491" s="295"/>
      <c r="I491" s="296"/>
      <c r="J491" s="297"/>
      <c r="K491" s="298"/>
    </row>
    <row r="492" spans="1:11" hidden="1" x14ac:dyDescent="0.25">
      <c r="A492" s="294"/>
      <c r="B492" s="294"/>
      <c r="C492" s="689"/>
      <c r="D492" s="690"/>
      <c r="E492" s="690"/>
      <c r="F492" s="690"/>
      <c r="G492" s="691"/>
      <c r="H492" s="295"/>
      <c r="I492" s="296"/>
      <c r="J492" s="297"/>
      <c r="K492" s="298"/>
    </row>
    <row r="493" spans="1:11" hidden="1" x14ac:dyDescent="0.25">
      <c r="A493" s="262"/>
      <c r="B493" s="299"/>
      <c r="C493" s="638"/>
      <c r="D493" s="639"/>
      <c r="E493" s="639"/>
      <c r="F493" s="639"/>
      <c r="G493" s="640"/>
      <c r="H493" s="272"/>
      <c r="I493" s="300"/>
      <c r="J493" s="274"/>
      <c r="K493" s="275"/>
    </row>
    <row r="494" spans="1:11" hidden="1" x14ac:dyDescent="0.25">
      <c r="A494" s="262"/>
      <c r="B494" s="299"/>
      <c r="C494" s="638"/>
      <c r="D494" s="639"/>
      <c r="E494" s="639"/>
      <c r="F494" s="639"/>
      <c r="G494" s="640"/>
      <c r="H494" s="301"/>
      <c r="I494" s="302"/>
      <c r="J494" s="303"/>
      <c r="K494" s="304"/>
    </row>
    <row r="495" spans="1:11" hidden="1" x14ac:dyDescent="0.25">
      <c r="A495" s="262"/>
      <c r="B495" s="262"/>
      <c r="C495" s="638"/>
      <c r="D495" s="639"/>
      <c r="E495" s="639"/>
      <c r="F495" s="639"/>
      <c r="G495" s="640"/>
      <c r="H495" s="272"/>
      <c r="I495" s="300"/>
      <c r="J495" s="274"/>
      <c r="K495" s="275"/>
    </row>
    <row r="496" spans="1:11" hidden="1" x14ac:dyDescent="0.25">
      <c r="A496" s="262"/>
      <c r="B496" s="262"/>
      <c r="C496" s="638"/>
      <c r="D496" s="639"/>
      <c r="E496" s="639"/>
      <c r="F496" s="639"/>
      <c r="G496" s="640"/>
      <c r="H496" s="272"/>
      <c r="I496" s="300"/>
      <c r="J496" s="274"/>
      <c r="K496" s="275"/>
    </row>
    <row r="497" spans="1:11" hidden="1" x14ac:dyDescent="0.25">
      <c r="A497" s="262"/>
      <c r="B497" s="262"/>
      <c r="C497" s="638"/>
      <c r="D497" s="639"/>
      <c r="E497" s="639"/>
      <c r="F497" s="639"/>
      <c r="G497" s="640"/>
      <c r="H497" s="272"/>
      <c r="I497" s="300"/>
      <c r="J497" s="274"/>
      <c r="K497" s="275"/>
    </row>
    <row r="498" spans="1:11" hidden="1" x14ac:dyDescent="0.25">
      <c r="A498" s="262"/>
      <c r="B498" s="262"/>
      <c r="C498" s="638"/>
      <c r="D498" s="639"/>
      <c r="E498" s="639"/>
      <c r="F498" s="639"/>
      <c r="G498" s="640"/>
      <c r="H498" s="272"/>
      <c r="I498" s="300"/>
      <c r="J498" s="274"/>
      <c r="K498" s="275"/>
    </row>
    <row r="499" spans="1:11" hidden="1" x14ac:dyDescent="0.25">
      <c r="A499" s="262"/>
      <c r="B499" s="262"/>
      <c r="C499" s="638"/>
      <c r="D499" s="639"/>
      <c r="E499" s="639"/>
      <c r="F499" s="639"/>
      <c r="G499" s="640"/>
      <c r="H499" s="272"/>
      <c r="I499" s="300"/>
      <c r="J499" s="274"/>
      <c r="K499" s="275"/>
    </row>
    <row r="500" spans="1:11" hidden="1" x14ac:dyDescent="0.25">
      <c r="A500" s="262"/>
      <c r="B500" s="262"/>
      <c r="C500" s="638"/>
      <c r="D500" s="639"/>
      <c r="E500" s="639"/>
      <c r="F500" s="639"/>
      <c r="G500" s="640"/>
      <c r="H500" s="272"/>
      <c r="I500" s="300"/>
      <c r="J500" s="274"/>
      <c r="K500" s="275"/>
    </row>
    <row r="501" spans="1:11" hidden="1" x14ac:dyDescent="0.25">
      <c r="A501" s="262"/>
      <c r="B501" s="262"/>
      <c r="C501" s="638"/>
      <c r="D501" s="639"/>
      <c r="E501" s="639"/>
      <c r="F501" s="639"/>
      <c r="G501" s="640"/>
      <c r="H501" s="272"/>
      <c r="I501" s="300"/>
      <c r="J501" s="274"/>
      <c r="K501" s="275"/>
    </row>
    <row r="502" spans="1:11" hidden="1" x14ac:dyDescent="0.25">
      <c r="A502" s="262"/>
      <c r="B502" s="262"/>
      <c r="C502" s="638"/>
      <c r="D502" s="639"/>
      <c r="E502" s="639"/>
      <c r="F502" s="639"/>
      <c r="G502" s="640"/>
      <c r="H502" s="272"/>
      <c r="I502" s="300"/>
      <c r="J502" s="274"/>
      <c r="K502" s="275"/>
    </row>
    <row r="503" spans="1:11" hidden="1" x14ac:dyDescent="0.25">
      <c r="A503" s="262"/>
      <c r="B503" s="262"/>
      <c r="C503" s="638"/>
      <c r="D503" s="639"/>
      <c r="E503" s="639"/>
      <c r="F503" s="639"/>
      <c r="G503" s="640"/>
      <c r="H503" s="272"/>
      <c r="I503" s="300"/>
      <c r="J503" s="274"/>
      <c r="K503" s="275"/>
    </row>
    <row r="504" spans="1:11" hidden="1" x14ac:dyDescent="0.25">
      <c r="A504" s="262"/>
      <c r="B504" s="262"/>
      <c r="C504" s="638"/>
      <c r="D504" s="639"/>
      <c r="E504" s="639"/>
      <c r="F504" s="639"/>
      <c r="G504" s="640"/>
      <c r="H504" s="272"/>
      <c r="I504" s="300"/>
      <c r="J504" s="274"/>
      <c r="K504" s="275"/>
    </row>
    <row r="505" spans="1:11" hidden="1" x14ac:dyDescent="0.25">
      <c r="A505" s="262"/>
      <c r="B505" s="262"/>
      <c r="C505" s="638"/>
      <c r="D505" s="639"/>
      <c r="E505" s="639"/>
      <c r="F505" s="639"/>
      <c r="G505" s="640"/>
      <c r="H505" s="272"/>
      <c r="I505" s="300"/>
      <c r="J505" s="274"/>
      <c r="K505" s="275"/>
    </row>
    <row r="506" spans="1:11" hidden="1" x14ac:dyDescent="0.25">
      <c r="A506" s="262"/>
      <c r="B506" s="262"/>
      <c r="C506" s="638"/>
      <c r="D506" s="639"/>
      <c r="E506" s="639"/>
      <c r="F506" s="639"/>
      <c r="G506" s="640"/>
      <c r="H506" s="272"/>
      <c r="I506" s="300"/>
      <c r="J506" s="274"/>
      <c r="K506" s="275"/>
    </row>
    <row r="507" spans="1:11" hidden="1" x14ac:dyDescent="0.25">
      <c r="A507" s="262"/>
      <c r="B507" s="262"/>
      <c r="C507" s="638"/>
      <c r="D507" s="639"/>
      <c r="E507" s="639"/>
      <c r="F507" s="639"/>
      <c r="G507" s="640"/>
      <c r="H507" s="272"/>
      <c r="I507" s="300"/>
      <c r="J507" s="274"/>
      <c r="K507" s="275"/>
    </row>
    <row r="508" spans="1:11" hidden="1" x14ac:dyDescent="0.25">
      <c r="A508" s="262"/>
      <c r="B508" s="262"/>
      <c r="C508" s="638"/>
      <c r="D508" s="639"/>
      <c r="E508" s="639"/>
      <c r="F508" s="639"/>
      <c r="G508" s="640"/>
      <c r="H508" s="272"/>
      <c r="I508" s="300"/>
      <c r="J508" s="274"/>
      <c r="K508" s="275"/>
    </row>
    <row r="509" spans="1:11" hidden="1" x14ac:dyDescent="0.25">
      <c r="A509" s="262"/>
      <c r="B509" s="262"/>
      <c r="C509" s="638"/>
      <c r="D509" s="639"/>
      <c r="E509" s="639"/>
      <c r="F509" s="639"/>
      <c r="G509" s="640"/>
      <c r="H509" s="272"/>
      <c r="I509" s="300"/>
      <c r="J509" s="274"/>
      <c r="K509" s="275"/>
    </row>
    <row r="510" spans="1:11" hidden="1" x14ac:dyDescent="0.25">
      <c r="A510" s="262"/>
      <c r="B510" s="262"/>
      <c r="C510" s="638"/>
      <c r="D510" s="639"/>
      <c r="E510" s="639"/>
      <c r="F510" s="639"/>
      <c r="G510" s="640"/>
      <c r="H510" s="272"/>
      <c r="I510" s="300"/>
      <c r="J510" s="274"/>
      <c r="K510" s="275"/>
    </row>
    <row r="511" spans="1:11" hidden="1" x14ac:dyDescent="0.25">
      <c r="A511" s="262"/>
      <c r="B511" s="262"/>
      <c r="C511" s="638"/>
      <c r="D511" s="639"/>
      <c r="E511" s="639"/>
      <c r="F511" s="639"/>
      <c r="G511" s="640"/>
      <c r="H511" s="272"/>
      <c r="I511" s="300"/>
      <c r="J511" s="274"/>
      <c r="K511" s="275"/>
    </row>
    <row r="512" spans="1:11" hidden="1" x14ac:dyDescent="0.25">
      <c r="A512" s="262"/>
      <c r="B512" s="262"/>
      <c r="C512" s="638"/>
      <c r="D512" s="639"/>
      <c r="E512" s="639"/>
      <c r="F512" s="639"/>
      <c r="G512" s="640"/>
      <c r="H512" s="272"/>
      <c r="I512" s="300"/>
      <c r="J512" s="274"/>
      <c r="K512" s="275"/>
    </row>
    <row r="513" spans="1:11" hidden="1" x14ac:dyDescent="0.25">
      <c r="A513" s="262"/>
      <c r="B513" s="262"/>
      <c r="C513" s="638"/>
      <c r="D513" s="639"/>
      <c r="E513" s="639"/>
      <c r="F513" s="639"/>
      <c r="G513" s="640"/>
      <c r="H513" s="272"/>
      <c r="I513" s="300"/>
      <c r="J513" s="274"/>
      <c r="K513" s="275"/>
    </row>
    <row r="514" spans="1:11" hidden="1" x14ac:dyDescent="0.25">
      <c r="A514" s="262"/>
      <c r="B514" s="262"/>
      <c r="C514" s="638"/>
      <c r="D514" s="639"/>
      <c r="E514" s="639"/>
      <c r="F514" s="639"/>
      <c r="G514" s="640"/>
      <c r="H514" s="272"/>
      <c r="I514" s="300"/>
      <c r="J514" s="274"/>
      <c r="K514" s="275"/>
    </row>
    <row r="515" spans="1:11" hidden="1" x14ac:dyDescent="0.25">
      <c r="A515" s="262"/>
      <c r="B515" s="262"/>
      <c r="C515" s="638"/>
      <c r="D515" s="639"/>
      <c r="E515" s="639"/>
      <c r="F515" s="639"/>
      <c r="G515" s="640"/>
      <c r="H515" s="272"/>
      <c r="I515" s="300"/>
      <c r="J515" s="274"/>
      <c r="K515" s="275"/>
    </row>
    <row r="516" spans="1:11" hidden="1" x14ac:dyDescent="0.25">
      <c r="A516" s="262"/>
      <c r="B516" s="262"/>
      <c r="C516" s="638"/>
      <c r="D516" s="639"/>
      <c r="E516" s="639"/>
      <c r="F516" s="639"/>
      <c r="G516" s="640"/>
      <c r="H516" s="272"/>
      <c r="I516" s="300"/>
      <c r="J516" s="274"/>
      <c r="K516" s="275"/>
    </row>
    <row r="517" spans="1:11" hidden="1" x14ac:dyDescent="0.25">
      <c r="A517" s="262"/>
      <c r="B517" s="262"/>
      <c r="C517" s="638"/>
      <c r="D517" s="639"/>
      <c r="E517" s="639"/>
      <c r="F517" s="639"/>
      <c r="G517" s="640"/>
      <c r="H517" s="272"/>
      <c r="I517" s="300"/>
      <c r="J517" s="274"/>
      <c r="K517" s="275"/>
    </row>
    <row r="518" spans="1:11" hidden="1" x14ac:dyDescent="0.25">
      <c r="A518" s="262"/>
      <c r="B518" s="262"/>
      <c r="C518" s="638"/>
      <c r="D518" s="639"/>
      <c r="E518" s="639"/>
      <c r="F518" s="639"/>
      <c r="G518" s="640"/>
      <c r="H518" s="272"/>
      <c r="I518" s="300"/>
      <c r="J518" s="274"/>
      <c r="K518" s="275"/>
    </row>
    <row r="519" spans="1:11" hidden="1" x14ac:dyDescent="0.25">
      <c r="A519" s="262"/>
      <c r="B519" s="262"/>
      <c r="C519" s="638"/>
      <c r="D519" s="639"/>
      <c r="E519" s="639"/>
      <c r="F519" s="639"/>
      <c r="G519" s="640"/>
      <c r="H519" s="272"/>
      <c r="I519" s="300"/>
      <c r="J519" s="274"/>
      <c r="K519" s="275"/>
    </row>
    <row r="520" spans="1:11" hidden="1" x14ac:dyDescent="0.25">
      <c r="A520" s="262"/>
      <c r="B520" s="262"/>
      <c r="C520" s="638"/>
      <c r="D520" s="639"/>
      <c r="E520" s="639"/>
      <c r="F520" s="639"/>
      <c r="G520" s="640"/>
      <c r="H520" s="272"/>
      <c r="I520" s="300"/>
      <c r="J520" s="274"/>
      <c r="K520" s="275"/>
    </row>
    <row r="521" spans="1:11" hidden="1" x14ac:dyDescent="0.25">
      <c r="A521" s="262"/>
      <c r="B521" s="262"/>
      <c r="C521" s="638"/>
      <c r="D521" s="639"/>
      <c r="E521" s="639"/>
      <c r="F521" s="639"/>
      <c r="G521" s="640"/>
      <c r="H521" s="272"/>
      <c r="I521" s="300"/>
      <c r="J521" s="274"/>
      <c r="K521" s="275"/>
    </row>
    <row r="522" spans="1:11" hidden="1" x14ac:dyDescent="0.25">
      <c r="A522" s="262"/>
      <c r="B522" s="262"/>
      <c r="C522" s="638"/>
      <c r="D522" s="639"/>
      <c r="E522" s="639"/>
      <c r="F522" s="639"/>
      <c r="G522" s="640"/>
      <c r="H522" s="272"/>
      <c r="I522" s="300"/>
      <c r="J522" s="274"/>
      <c r="K522" s="275"/>
    </row>
    <row r="523" spans="1:11" hidden="1" x14ac:dyDescent="0.25">
      <c r="A523" s="262"/>
      <c r="B523" s="262"/>
      <c r="C523" s="638"/>
      <c r="D523" s="639"/>
      <c r="E523" s="639"/>
      <c r="F523" s="639"/>
      <c r="G523" s="640"/>
      <c r="H523" s="272"/>
      <c r="I523" s="300"/>
      <c r="J523" s="274"/>
      <c r="K523" s="275"/>
    </row>
    <row r="524" spans="1:11" hidden="1" x14ac:dyDescent="0.25">
      <c r="A524" s="262"/>
      <c r="B524" s="262"/>
      <c r="C524" s="638"/>
      <c r="D524" s="639"/>
      <c r="E524" s="639"/>
      <c r="F524" s="639"/>
      <c r="G524" s="640"/>
      <c r="H524" s="272"/>
      <c r="I524" s="300"/>
      <c r="J524" s="274"/>
      <c r="K524" s="275"/>
    </row>
    <row r="525" spans="1:11" hidden="1" x14ac:dyDescent="0.25">
      <c r="A525" s="262"/>
      <c r="B525" s="262"/>
      <c r="C525" s="638"/>
      <c r="D525" s="639"/>
      <c r="E525" s="639"/>
      <c r="F525" s="639"/>
      <c r="G525" s="640"/>
      <c r="H525" s="272"/>
      <c r="I525" s="300"/>
      <c r="J525" s="274"/>
      <c r="K525" s="275"/>
    </row>
    <row r="526" spans="1:11" hidden="1" x14ac:dyDescent="0.25">
      <c r="A526" s="262"/>
      <c r="B526" s="262"/>
      <c r="C526" s="638"/>
      <c r="D526" s="639"/>
      <c r="E526" s="639"/>
      <c r="F526" s="639"/>
      <c r="G526" s="640"/>
      <c r="H526" s="272"/>
      <c r="I526" s="300"/>
      <c r="J526" s="274"/>
      <c r="K526" s="275"/>
    </row>
    <row r="527" spans="1:11" hidden="1" x14ac:dyDescent="0.25">
      <c r="A527" s="262"/>
      <c r="B527" s="262"/>
      <c r="C527" s="638"/>
      <c r="D527" s="639"/>
      <c r="E527" s="639"/>
      <c r="F527" s="639"/>
      <c r="G527" s="640"/>
      <c r="H527" s="272"/>
      <c r="I527" s="300"/>
      <c r="J527" s="274"/>
      <c r="K527" s="275"/>
    </row>
    <row r="528" spans="1:11" hidden="1" x14ac:dyDescent="0.25">
      <c r="A528" s="262"/>
      <c r="B528" s="262"/>
      <c r="C528" s="638"/>
      <c r="D528" s="639"/>
      <c r="E528" s="639"/>
      <c r="F528" s="639"/>
      <c r="G528" s="640"/>
      <c r="H528" s="272"/>
      <c r="I528" s="300"/>
      <c r="J528" s="274"/>
      <c r="K528" s="275"/>
    </row>
    <row r="529" spans="1:11" hidden="1" x14ac:dyDescent="0.25">
      <c r="A529" s="262"/>
      <c r="B529" s="262"/>
      <c r="C529" s="638"/>
      <c r="D529" s="639"/>
      <c r="E529" s="639"/>
      <c r="F529" s="639"/>
      <c r="G529" s="640"/>
      <c r="H529" s="272"/>
      <c r="I529" s="300"/>
      <c r="J529" s="274"/>
      <c r="K529" s="275"/>
    </row>
    <row r="530" spans="1:11" hidden="1" x14ac:dyDescent="0.25">
      <c r="A530" s="262"/>
      <c r="B530" s="262"/>
      <c r="C530" s="638"/>
      <c r="D530" s="639"/>
      <c r="E530" s="639"/>
      <c r="F530" s="639"/>
      <c r="G530" s="640"/>
      <c r="H530" s="272"/>
      <c r="I530" s="300"/>
      <c r="J530" s="274"/>
      <c r="K530" s="275"/>
    </row>
    <row r="531" spans="1:11" hidden="1" x14ac:dyDescent="0.25">
      <c r="A531" s="262"/>
      <c r="B531" s="262"/>
      <c r="C531" s="638"/>
      <c r="D531" s="639"/>
      <c r="E531" s="639"/>
      <c r="F531" s="639"/>
      <c r="G531" s="640"/>
      <c r="H531" s="272"/>
      <c r="I531" s="300"/>
      <c r="J531" s="274"/>
      <c r="K531" s="275"/>
    </row>
    <row r="532" spans="1:11" hidden="1" x14ac:dyDescent="0.25">
      <c r="A532" s="262"/>
      <c r="B532" s="262"/>
      <c r="C532" s="638"/>
      <c r="D532" s="639"/>
      <c r="E532" s="639"/>
      <c r="F532" s="639"/>
      <c r="G532" s="640"/>
      <c r="H532" s="272"/>
      <c r="I532" s="300"/>
      <c r="J532" s="274"/>
      <c r="K532" s="275"/>
    </row>
    <row r="533" spans="1:11" hidden="1" x14ac:dyDescent="0.25">
      <c r="A533" s="262"/>
      <c r="B533" s="262"/>
      <c r="C533" s="638"/>
      <c r="D533" s="639"/>
      <c r="E533" s="639"/>
      <c r="F533" s="639"/>
      <c r="G533" s="640"/>
      <c r="H533" s="272"/>
      <c r="I533" s="300"/>
      <c r="J533" s="274"/>
      <c r="K533" s="275"/>
    </row>
    <row r="534" spans="1:11" hidden="1" x14ac:dyDescent="0.25">
      <c r="A534" s="262"/>
      <c r="B534" s="262"/>
      <c r="C534" s="638"/>
      <c r="D534" s="639"/>
      <c r="E534" s="639"/>
      <c r="F534" s="639"/>
      <c r="G534" s="640"/>
      <c r="H534" s="272"/>
      <c r="I534" s="300"/>
      <c r="J534" s="274"/>
      <c r="K534" s="275"/>
    </row>
    <row r="535" spans="1:11" hidden="1" x14ac:dyDescent="0.25">
      <c r="A535" s="262"/>
      <c r="B535" s="262"/>
      <c r="C535" s="638"/>
      <c r="D535" s="639"/>
      <c r="E535" s="639"/>
      <c r="F535" s="639"/>
      <c r="G535" s="640"/>
      <c r="H535" s="272"/>
      <c r="I535" s="300"/>
      <c r="J535" s="274"/>
      <c r="K535" s="275"/>
    </row>
    <row r="536" spans="1:11" hidden="1" x14ac:dyDescent="0.25">
      <c r="A536" s="262"/>
      <c r="B536" s="262"/>
      <c r="C536" s="638"/>
      <c r="D536" s="639"/>
      <c r="E536" s="639"/>
      <c r="F536" s="639"/>
      <c r="G536" s="640"/>
      <c r="H536" s="272"/>
      <c r="I536" s="300"/>
      <c r="J536" s="274"/>
      <c r="K536" s="275"/>
    </row>
    <row r="537" spans="1:11" hidden="1" x14ac:dyDescent="0.25">
      <c r="A537" s="262"/>
      <c r="B537" s="262"/>
      <c r="C537" s="638"/>
      <c r="D537" s="639"/>
      <c r="E537" s="639"/>
      <c r="F537" s="639"/>
      <c r="G537" s="640"/>
      <c r="H537" s="272"/>
      <c r="I537" s="300"/>
      <c r="J537" s="274"/>
      <c r="K537" s="275"/>
    </row>
    <row r="538" spans="1:11" hidden="1" x14ac:dyDescent="0.25">
      <c r="A538" s="262"/>
      <c r="B538" s="262"/>
      <c r="C538" s="638"/>
      <c r="D538" s="639"/>
      <c r="E538" s="639"/>
      <c r="F538" s="639"/>
      <c r="G538" s="640"/>
      <c r="H538" s="272"/>
      <c r="I538" s="300"/>
      <c r="J538" s="274"/>
      <c r="K538" s="275"/>
    </row>
    <row r="539" spans="1:11" hidden="1" x14ac:dyDescent="0.25">
      <c r="A539" s="262"/>
      <c r="B539" s="262"/>
      <c r="C539" s="638"/>
      <c r="D539" s="639"/>
      <c r="E539" s="639"/>
      <c r="F539" s="639"/>
      <c r="G539" s="640"/>
      <c r="H539" s="272"/>
      <c r="I539" s="300"/>
      <c r="J539" s="274"/>
      <c r="K539" s="275"/>
    </row>
    <row r="540" spans="1:11" hidden="1" x14ac:dyDescent="0.25">
      <c r="A540" s="262"/>
      <c r="B540" s="262"/>
      <c r="C540" s="638"/>
      <c r="D540" s="639"/>
      <c r="E540" s="639"/>
      <c r="F540" s="639"/>
      <c r="G540" s="640"/>
      <c r="H540" s="272"/>
      <c r="I540" s="300"/>
      <c r="J540" s="274"/>
      <c r="K540" s="275"/>
    </row>
    <row r="541" spans="1:11" hidden="1" x14ac:dyDescent="0.25">
      <c r="A541" s="262"/>
      <c r="B541" s="262"/>
      <c r="C541" s="638"/>
      <c r="D541" s="639"/>
      <c r="E541" s="639"/>
      <c r="F541" s="639"/>
      <c r="G541" s="640"/>
      <c r="H541" s="272"/>
      <c r="I541" s="300"/>
      <c r="J541" s="274"/>
      <c r="K541" s="275"/>
    </row>
    <row r="542" spans="1:11" hidden="1" x14ac:dyDescent="0.25">
      <c r="A542" s="568" t="s">
        <v>272</v>
      </c>
      <c r="B542" s="568"/>
      <c r="C542" s="568"/>
      <c r="D542" s="568"/>
      <c r="E542" s="568"/>
      <c r="F542" s="568"/>
      <c r="G542" s="568"/>
      <c r="H542" s="568"/>
      <c r="I542" s="568"/>
      <c r="J542" s="568"/>
      <c r="K542" s="4" t="e">
        <f>SUM(K489:K541)</f>
        <v>#REF!</v>
      </c>
    </row>
    <row r="543" spans="1:11" hidden="1" x14ac:dyDescent="0.25">
      <c r="A543" s="589" t="s">
        <v>2016</v>
      </c>
      <c r="B543" s="590"/>
      <c r="C543" s="590"/>
      <c r="D543" s="590"/>
      <c r="E543" s="590"/>
      <c r="F543" s="590"/>
      <c r="G543" s="590"/>
      <c r="H543" s="590"/>
      <c r="I543" s="590"/>
      <c r="J543" s="590"/>
      <c r="K543" s="591"/>
    </row>
    <row r="544" spans="1:11" hidden="1" x14ac:dyDescent="0.25">
      <c r="A544" s="592"/>
      <c r="B544" s="593"/>
      <c r="C544" s="593"/>
      <c r="D544" s="593"/>
      <c r="E544" s="593"/>
      <c r="F544" s="593"/>
      <c r="G544" s="593"/>
      <c r="H544" s="593"/>
      <c r="I544" s="593"/>
      <c r="J544" s="593"/>
      <c r="K544" s="594"/>
    </row>
    <row r="545" spans="1:11" ht="13.2" hidden="1" customHeight="1" x14ac:dyDescent="0.25">
      <c r="A545" s="685" t="s">
        <v>273</v>
      </c>
      <c r="B545" s="685"/>
      <c r="C545" s="685"/>
      <c r="D545" s="685"/>
      <c r="E545" s="685"/>
      <c r="F545" s="685"/>
      <c r="G545" s="685"/>
      <c r="H545" s="685"/>
      <c r="I545" s="685"/>
      <c r="J545" s="685"/>
      <c r="K545" s="4" t="e">
        <f>K542</f>
        <v>#REF!</v>
      </c>
    </row>
    <row r="546" spans="1:11" hidden="1" x14ac:dyDescent="0.25">
      <c r="A546" s="262"/>
      <c r="B546" s="262"/>
      <c r="C546" s="580"/>
      <c r="D546" s="581"/>
      <c r="E546" s="581"/>
      <c r="F546" s="581"/>
      <c r="G546" s="582"/>
      <c r="H546" s="263"/>
      <c r="I546" s="263"/>
      <c r="J546" s="263"/>
      <c r="K546" s="265"/>
    </row>
    <row r="547" spans="1:11" ht="13.2" hidden="1" customHeight="1" x14ac:dyDescent="0.25">
      <c r="A547" s="293"/>
      <c r="B547" s="294"/>
      <c r="C547" s="686"/>
      <c r="D547" s="687"/>
      <c r="E547" s="687"/>
      <c r="F547" s="687"/>
      <c r="G547" s="688"/>
      <c r="H547" s="295"/>
      <c r="I547" s="295"/>
      <c r="J547" s="295"/>
      <c r="K547" s="305"/>
    </row>
    <row r="548" spans="1:11" ht="13.2" hidden="1" customHeight="1" x14ac:dyDescent="0.25">
      <c r="A548" s="294"/>
      <c r="B548" s="294"/>
      <c r="C548" s="689"/>
      <c r="D548" s="690"/>
      <c r="E548" s="690"/>
      <c r="F548" s="690"/>
      <c r="G548" s="691"/>
      <c r="H548" s="295"/>
      <c r="I548" s="295"/>
      <c r="J548" s="295"/>
      <c r="K548" s="305"/>
    </row>
    <row r="549" spans="1:11" hidden="1" x14ac:dyDescent="0.25">
      <c r="A549" s="294"/>
      <c r="B549" s="294"/>
      <c r="C549" s="577"/>
      <c r="D549" s="578"/>
      <c r="E549" s="578"/>
      <c r="F549" s="578"/>
      <c r="G549" s="579"/>
      <c r="H549" s="295"/>
      <c r="I549" s="296"/>
      <c r="J549" s="297"/>
      <c r="K549" s="305"/>
    </row>
    <row r="550" spans="1:11" hidden="1" x14ac:dyDescent="0.25">
      <c r="A550" s="294"/>
      <c r="B550" s="294"/>
      <c r="C550" s="577"/>
      <c r="D550" s="578"/>
      <c r="E550" s="578"/>
      <c r="F550" s="578"/>
      <c r="G550" s="579"/>
      <c r="H550" s="295"/>
      <c r="I550" s="296"/>
      <c r="J550" s="297"/>
      <c r="K550" s="305"/>
    </row>
    <row r="551" spans="1:11" hidden="1" x14ac:dyDescent="0.25">
      <c r="A551" s="294"/>
      <c r="B551" s="294"/>
      <c r="C551" s="689"/>
      <c r="D551" s="690"/>
      <c r="E551" s="690"/>
      <c r="F551" s="690"/>
      <c r="G551" s="691"/>
      <c r="H551" s="295"/>
      <c r="I551" s="296"/>
      <c r="J551" s="297"/>
      <c r="K551" s="305"/>
    </row>
    <row r="552" spans="1:11" hidden="1" x14ac:dyDescent="0.25">
      <c r="A552" s="293"/>
      <c r="B552" s="294"/>
      <c r="C552" s="692"/>
      <c r="D552" s="693"/>
      <c r="E552" s="693"/>
      <c r="F552" s="693"/>
      <c r="G552" s="694"/>
      <c r="H552" s="295"/>
      <c r="I552" s="296"/>
      <c r="J552" s="297"/>
      <c r="K552" s="305"/>
    </row>
    <row r="553" spans="1:11" hidden="1" x14ac:dyDescent="0.25">
      <c r="A553" s="294"/>
      <c r="B553" s="294"/>
      <c r="C553" s="689"/>
      <c r="D553" s="690"/>
      <c r="E553" s="690"/>
      <c r="F553" s="690"/>
      <c r="G553" s="691"/>
      <c r="H553" s="295"/>
      <c r="I553" s="296"/>
      <c r="J553" s="297"/>
      <c r="K553" s="305"/>
    </row>
    <row r="554" spans="1:11" hidden="1" x14ac:dyDescent="0.25">
      <c r="A554" s="294"/>
      <c r="B554" s="294"/>
      <c r="C554" s="689"/>
      <c r="D554" s="690"/>
      <c r="E554" s="690"/>
      <c r="F554" s="690"/>
      <c r="G554" s="691"/>
      <c r="H554" s="295"/>
      <c r="I554" s="296"/>
      <c r="J554" s="297"/>
      <c r="K554" s="305"/>
    </row>
    <row r="555" spans="1:11" hidden="1" x14ac:dyDescent="0.25">
      <c r="A555" s="294"/>
      <c r="B555" s="294"/>
      <c r="C555" s="689"/>
      <c r="D555" s="690"/>
      <c r="E555" s="690"/>
      <c r="F555" s="690"/>
      <c r="G555" s="691"/>
      <c r="H555" s="295"/>
      <c r="I555" s="296"/>
      <c r="J555" s="297"/>
      <c r="K555" s="305"/>
    </row>
    <row r="556" spans="1:11" hidden="1" x14ac:dyDescent="0.25">
      <c r="A556" s="294"/>
      <c r="B556" s="294"/>
      <c r="C556" s="689"/>
      <c r="D556" s="690"/>
      <c r="E556" s="690"/>
      <c r="F556" s="690"/>
      <c r="G556" s="691"/>
      <c r="H556" s="295"/>
      <c r="I556" s="296"/>
      <c r="J556" s="297"/>
      <c r="K556" s="305"/>
    </row>
    <row r="557" spans="1:11" hidden="1" x14ac:dyDescent="0.25">
      <c r="A557" s="262"/>
      <c r="B557" s="294"/>
      <c r="C557" s="689"/>
      <c r="D557" s="690"/>
      <c r="E557" s="690"/>
      <c r="F557" s="690"/>
      <c r="G557" s="691"/>
      <c r="H557" s="295"/>
      <c r="I557" s="296"/>
      <c r="J557" s="297"/>
      <c r="K557" s="305"/>
    </row>
    <row r="558" spans="1:11" hidden="1" x14ac:dyDescent="0.25">
      <c r="A558" s="262"/>
      <c r="B558" s="262"/>
      <c r="C558" s="638"/>
      <c r="D558" s="639"/>
      <c r="E558" s="639"/>
      <c r="F558" s="639"/>
      <c r="G558" s="640"/>
      <c r="H558" s="272"/>
      <c r="I558" s="300"/>
      <c r="J558" s="274"/>
      <c r="K558" s="306"/>
    </row>
    <row r="559" spans="1:11" hidden="1" x14ac:dyDescent="0.25">
      <c r="A559" s="262"/>
      <c r="B559" s="262"/>
      <c r="C559" s="638"/>
      <c r="D559" s="639"/>
      <c r="E559" s="639"/>
      <c r="F559" s="639"/>
      <c r="G559" s="640"/>
      <c r="H559" s="272"/>
      <c r="I559" s="300"/>
      <c r="J559" s="274"/>
      <c r="K559" s="306"/>
    </row>
    <row r="560" spans="1:11" hidden="1" x14ac:dyDescent="0.25">
      <c r="A560" s="262"/>
      <c r="B560" s="262"/>
      <c r="C560" s="638"/>
      <c r="D560" s="639"/>
      <c r="E560" s="639"/>
      <c r="F560" s="639"/>
      <c r="G560" s="640"/>
      <c r="H560" s="272"/>
      <c r="I560" s="300"/>
      <c r="J560" s="274"/>
      <c r="K560" s="306"/>
    </row>
    <row r="561" spans="1:11" hidden="1" x14ac:dyDescent="0.25">
      <c r="A561" s="262"/>
      <c r="B561" s="262"/>
      <c r="C561" s="638"/>
      <c r="D561" s="639"/>
      <c r="E561" s="639"/>
      <c r="F561" s="639"/>
      <c r="G561" s="640"/>
      <c r="H561" s="272"/>
      <c r="I561" s="300"/>
      <c r="J561" s="274"/>
      <c r="K561" s="306"/>
    </row>
    <row r="562" spans="1:11" hidden="1" x14ac:dyDescent="0.25">
      <c r="A562" s="262"/>
      <c r="B562" s="262"/>
      <c r="C562" s="638"/>
      <c r="D562" s="639"/>
      <c r="E562" s="639"/>
      <c r="F562" s="639"/>
      <c r="G562" s="640"/>
      <c r="H562" s="272"/>
      <c r="I562" s="300"/>
      <c r="J562" s="274"/>
      <c r="K562" s="306"/>
    </row>
    <row r="563" spans="1:11" hidden="1" x14ac:dyDescent="0.25">
      <c r="A563" s="262"/>
      <c r="B563" s="262"/>
      <c r="C563" s="638"/>
      <c r="D563" s="639"/>
      <c r="E563" s="639"/>
      <c r="F563" s="639"/>
      <c r="G563" s="640"/>
      <c r="H563" s="272"/>
      <c r="I563" s="300"/>
      <c r="J563" s="274"/>
      <c r="K563" s="306"/>
    </row>
    <row r="564" spans="1:11" hidden="1" x14ac:dyDescent="0.25">
      <c r="A564" s="262"/>
      <c r="B564" s="262"/>
      <c r="C564" s="638"/>
      <c r="D564" s="639"/>
      <c r="E564" s="639"/>
      <c r="F564" s="639"/>
      <c r="G564" s="640"/>
      <c r="H564" s="272"/>
      <c r="I564" s="300"/>
      <c r="J564" s="274"/>
      <c r="K564" s="306"/>
    </row>
    <row r="565" spans="1:11" hidden="1" x14ac:dyDescent="0.25">
      <c r="A565" s="262"/>
      <c r="B565" s="262"/>
      <c r="C565" s="638"/>
      <c r="D565" s="639"/>
      <c r="E565" s="639"/>
      <c r="F565" s="639"/>
      <c r="G565" s="640"/>
      <c r="H565" s="272"/>
      <c r="I565" s="300"/>
      <c r="J565" s="274"/>
      <c r="K565" s="306"/>
    </row>
    <row r="566" spans="1:11" hidden="1" x14ac:dyDescent="0.25">
      <c r="A566" s="262"/>
      <c r="B566" s="262"/>
      <c r="C566" s="638"/>
      <c r="D566" s="639"/>
      <c r="E566" s="639"/>
      <c r="F566" s="639"/>
      <c r="G566" s="640"/>
      <c r="H566" s="272"/>
      <c r="I566" s="300"/>
      <c r="J566" s="274"/>
      <c r="K566" s="306"/>
    </row>
    <row r="567" spans="1:11" hidden="1" x14ac:dyDescent="0.25">
      <c r="A567" s="262"/>
      <c r="B567" s="262"/>
      <c r="C567" s="638"/>
      <c r="D567" s="639"/>
      <c r="E567" s="639"/>
      <c r="F567" s="639"/>
      <c r="G567" s="640"/>
      <c r="H567" s="272"/>
      <c r="I567" s="300"/>
      <c r="J567" s="274"/>
      <c r="K567" s="306"/>
    </row>
    <row r="568" spans="1:11" hidden="1" x14ac:dyDescent="0.25">
      <c r="A568" s="262"/>
      <c r="B568" s="262"/>
      <c r="C568" s="638"/>
      <c r="D568" s="639"/>
      <c r="E568" s="639"/>
      <c r="F568" s="639"/>
      <c r="G568" s="640"/>
      <c r="H568" s="272"/>
      <c r="I568" s="300"/>
      <c r="J568" s="274"/>
      <c r="K568" s="306"/>
    </row>
    <row r="569" spans="1:11" hidden="1" x14ac:dyDescent="0.25">
      <c r="A569" s="262"/>
      <c r="B569" s="262"/>
      <c r="C569" s="638"/>
      <c r="D569" s="639"/>
      <c r="E569" s="639"/>
      <c r="F569" s="639"/>
      <c r="G569" s="640"/>
      <c r="H569" s="272"/>
      <c r="I569" s="300"/>
      <c r="J569" s="274"/>
      <c r="K569" s="306"/>
    </row>
    <row r="570" spans="1:11" hidden="1" x14ac:dyDescent="0.25">
      <c r="A570" s="262"/>
      <c r="B570" s="262"/>
      <c r="C570" s="638"/>
      <c r="D570" s="639"/>
      <c r="E570" s="639"/>
      <c r="F570" s="639"/>
      <c r="G570" s="640"/>
      <c r="H570" s="272"/>
      <c r="I570" s="300"/>
      <c r="J570" s="274"/>
      <c r="K570" s="306"/>
    </row>
    <row r="571" spans="1:11" hidden="1" x14ac:dyDescent="0.25">
      <c r="A571" s="262"/>
      <c r="B571" s="262"/>
      <c r="C571" s="638"/>
      <c r="D571" s="639"/>
      <c r="E571" s="639"/>
      <c r="F571" s="639"/>
      <c r="G571" s="640"/>
      <c r="H571" s="272"/>
      <c r="I571" s="300"/>
      <c r="J571" s="274"/>
      <c r="K571" s="306"/>
    </row>
    <row r="572" spans="1:11" hidden="1" x14ac:dyDescent="0.25">
      <c r="A572" s="262"/>
      <c r="B572" s="262"/>
      <c r="C572" s="638"/>
      <c r="D572" s="639"/>
      <c r="E572" s="639"/>
      <c r="F572" s="639"/>
      <c r="G572" s="640"/>
      <c r="H572" s="272"/>
      <c r="I572" s="300"/>
      <c r="J572" s="274"/>
      <c r="K572" s="306"/>
    </row>
    <row r="573" spans="1:11" hidden="1" x14ac:dyDescent="0.25">
      <c r="A573" s="262"/>
      <c r="B573" s="262"/>
      <c r="C573" s="638"/>
      <c r="D573" s="639"/>
      <c r="E573" s="639"/>
      <c r="F573" s="639"/>
      <c r="G573" s="640"/>
      <c r="H573" s="272"/>
      <c r="I573" s="300"/>
      <c r="J573" s="274"/>
      <c r="K573" s="306"/>
    </row>
    <row r="574" spans="1:11" hidden="1" x14ac:dyDescent="0.25">
      <c r="A574" s="262"/>
      <c r="B574" s="262"/>
      <c r="C574" s="638"/>
      <c r="D574" s="639"/>
      <c r="E574" s="639"/>
      <c r="F574" s="639"/>
      <c r="G574" s="640"/>
      <c r="H574" s="272"/>
      <c r="I574" s="300"/>
      <c r="J574" s="274"/>
      <c r="K574" s="306"/>
    </row>
    <row r="575" spans="1:11" hidden="1" x14ac:dyDescent="0.25">
      <c r="A575" s="262"/>
      <c r="B575" s="262"/>
      <c r="C575" s="638"/>
      <c r="D575" s="639"/>
      <c r="E575" s="639"/>
      <c r="F575" s="639"/>
      <c r="G575" s="640"/>
      <c r="H575" s="272"/>
      <c r="I575" s="300"/>
      <c r="J575" s="274"/>
      <c r="K575" s="306"/>
    </row>
    <row r="576" spans="1:11" hidden="1" x14ac:dyDescent="0.25">
      <c r="A576" s="262"/>
      <c r="B576" s="262"/>
      <c r="C576" s="638"/>
      <c r="D576" s="639"/>
      <c r="E576" s="639"/>
      <c r="F576" s="639"/>
      <c r="G576" s="640"/>
      <c r="H576" s="272"/>
      <c r="I576" s="300"/>
      <c r="J576" s="274"/>
      <c r="K576" s="306"/>
    </row>
    <row r="577" spans="1:11" hidden="1" x14ac:dyDescent="0.25">
      <c r="A577" s="262"/>
      <c r="B577" s="262"/>
      <c r="C577" s="638"/>
      <c r="D577" s="639"/>
      <c r="E577" s="639"/>
      <c r="F577" s="639"/>
      <c r="G577" s="640"/>
      <c r="H577" s="272"/>
      <c r="I577" s="300"/>
      <c r="J577" s="274"/>
      <c r="K577" s="306"/>
    </row>
    <row r="578" spans="1:11" hidden="1" x14ac:dyDescent="0.25">
      <c r="A578" s="262"/>
      <c r="B578" s="262"/>
      <c r="C578" s="638"/>
      <c r="D578" s="639"/>
      <c r="E578" s="639"/>
      <c r="F578" s="639"/>
      <c r="G578" s="640"/>
      <c r="H578" s="272"/>
      <c r="I578" s="300"/>
      <c r="J578" s="274"/>
      <c r="K578" s="306"/>
    </row>
    <row r="579" spans="1:11" hidden="1" x14ac:dyDescent="0.25">
      <c r="A579" s="262"/>
      <c r="B579" s="262"/>
      <c r="C579" s="638"/>
      <c r="D579" s="639"/>
      <c r="E579" s="639"/>
      <c r="F579" s="639"/>
      <c r="G579" s="640"/>
      <c r="H579" s="272"/>
      <c r="I579" s="300"/>
      <c r="J579" s="274"/>
      <c r="K579" s="306"/>
    </row>
    <row r="580" spans="1:11" hidden="1" x14ac:dyDescent="0.25">
      <c r="A580" s="262"/>
      <c r="B580" s="262"/>
      <c r="C580" s="638"/>
      <c r="D580" s="639"/>
      <c r="E580" s="639"/>
      <c r="F580" s="639"/>
      <c r="G580" s="640"/>
      <c r="H580" s="272"/>
      <c r="I580" s="300"/>
      <c r="J580" s="274"/>
      <c r="K580" s="306"/>
    </row>
    <row r="581" spans="1:11" hidden="1" x14ac:dyDescent="0.25">
      <c r="A581" s="262"/>
      <c r="B581" s="262"/>
      <c r="C581" s="638"/>
      <c r="D581" s="639"/>
      <c r="E581" s="639"/>
      <c r="F581" s="639"/>
      <c r="G581" s="640"/>
      <c r="H581" s="272"/>
      <c r="I581" s="300"/>
      <c r="J581" s="274"/>
      <c r="K581" s="306"/>
    </row>
    <row r="582" spans="1:11" hidden="1" x14ac:dyDescent="0.25">
      <c r="A582" s="262"/>
      <c r="B582" s="262"/>
      <c r="C582" s="638"/>
      <c r="D582" s="639"/>
      <c r="E582" s="639"/>
      <c r="F582" s="639"/>
      <c r="G582" s="640"/>
      <c r="H582" s="272"/>
      <c r="I582" s="300"/>
      <c r="J582" s="274"/>
      <c r="K582" s="306"/>
    </row>
    <row r="583" spans="1:11" hidden="1" x14ac:dyDescent="0.25">
      <c r="A583" s="262"/>
      <c r="B583" s="262"/>
      <c r="C583" s="638"/>
      <c r="D583" s="639"/>
      <c r="E583" s="639"/>
      <c r="F583" s="639"/>
      <c r="G583" s="640"/>
      <c r="H583" s="272"/>
      <c r="I583" s="300"/>
      <c r="J583" s="274"/>
      <c r="K583" s="306"/>
    </row>
    <row r="584" spans="1:11" hidden="1" x14ac:dyDescent="0.25">
      <c r="A584" s="262"/>
      <c r="B584" s="262"/>
      <c r="C584" s="638"/>
      <c r="D584" s="639"/>
      <c r="E584" s="639"/>
      <c r="F584" s="639"/>
      <c r="G584" s="640"/>
      <c r="H584" s="272"/>
      <c r="I584" s="300"/>
      <c r="J584" s="274"/>
      <c r="K584" s="306"/>
    </row>
    <row r="585" spans="1:11" hidden="1" x14ac:dyDescent="0.25">
      <c r="A585" s="262"/>
      <c r="B585" s="262"/>
      <c r="C585" s="638"/>
      <c r="D585" s="639"/>
      <c r="E585" s="639"/>
      <c r="F585" s="639"/>
      <c r="G585" s="640"/>
      <c r="H585" s="272"/>
      <c r="I585" s="300"/>
      <c r="J585" s="274"/>
      <c r="K585" s="306"/>
    </row>
    <row r="586" spans="1:11" hidden="1" x14ac:dyDescent="0.25">
      <c r="A586" s="262"/>
      <c r="B586" s="262"/>
      <c r="C586" s="638"/>
      <c r="D586" s="639"/>
      <c r="E586" s="639"/>
      <c r="F586" s="639"/>
      <c r="G586" s="640"/>
      <c r="H586" s="272"/>
      <c r="I586" s="300"/>
      <c r="J586" s="274"/>
      <c r="K586" s="306"/>
    </row>
    <row r="587" spans="1:11" hidden="1" x14ac:dyDescent="0.25">
      <c r="A587" s="262"/>
      <c r="B587" s="262"/>
      <c r="C587" s="638"/>
      <c r="D587" s="639"/>
      <c r="E587" s="639"/>
      <c r="F587" s="639"/>
      <c r="G587" s="640"/>
      <c r="H587" s="272"/>
      <c r="I587" s="300"/>
      <c r="J587" s="274"/>
      <c r="K587" s="306"/>
    </row>
    <row r="588" spans="1:11" hidden="1" x14ac:dyDescent="0.25">
      <c r="A588" s="262"/>
      <c r="B588" s="262"/>
      <c r="C588" s="638"/>
      <c r="D588" s="639"/>
      <c r="E588" s="639"/>
      <c r="F588" s="639"/>
      <c r="G588" s="640"/>
      <c r="H588" s="272"/>
      <c r="I588" s="300"/>
      <c r="J588" s="274"/>
      <c r="K588" s="306"/>
    </row>
    <row r="589" spans="1:11" hidden="1" x14ac:dyDescent="0.25">
      <c r="A589" s="262"/>
      <c r="B589" s="262"/>
      <c r="C589" s="638"/>
      <c r="D589" s="639"/>
      <c r="E589" s="639"/>
      <c r="F589" s="639"/>
      <c r="G589" s="640"/>
      <c r="H589" s="272"/>
      <c r="I589" s="300"/>
      <c r="J589" s="274"/>
      <c r="K589" s="306"/>
    </row>
    <row r="590" spans="1:11" hidden="1" x14ac:dyDescent="0.25">
      <c r="A590" s="262"/>
      <c r="B590" s="262"/>
      <c r="C590" s="638"/>
      <c r="D590" s="639"/>
      <c r="E590" s="639"/>
      <c r="F590" s="639"/>
      <c r="G590" s="640"/>
      <c r="H590" s="272"/>
      <c r="I590" s="300"/>
      <c r="J590" s="274"/>
      <c r="K590" s="306"/>
    </row>
    <row r="591" spans="1:11" hidden="1" x14ac:dyDescent="0.25">
      <c r="A591" s="262"/>
      <c r="B591" s="262"/>
      <c r="C591" s="638"/>
      <c r="D591" s="639"/>
      <c r="E591" s="639"/>
      <c r="F591" s="639"/>
      <c r="G591" s="640"/>
      <c r="H591" s="272"/>
      <c r="I591" s="300"/>
      <c r="J591" s="274"/>
      <c r="K591" s="306"/>
    </row>
    <row r="592" spans="1:11" hidden="1" x14ac:dyDescent="0.25">
      <c r="A592" s="262"/>
      <c r="B592" s="262"/>
      <c r="C592" s="638"/>
      <c r="D592" s="639"/>
      <c r="E592" s="639"/>
      <c r="F592" s="639"/>
      <c r="G592" s="640"/>
      <c r="H592" s="272"/>
      <c r="I592" s="300"/>
      <c r="J592" s="274"/>
      <c r="K592" s="306"/>
    </row>
    <row r="593" spans="1:11" hidden="1" x14ac:dyDescent="0.25">
      <c r="A593" s="262"/>
      <c r="B593" s="262"/>
      <c r="C593" s="638"/>
      <c r="D593" s="639"/>
      <c r="E593" s="639"/>
      <c r="F593" s="639"/>
      <c r="G593" s="640"/>
      <c r="H593" s="272"/>
      <c r="I593" s="300"/>
      <c r="J593" s="274"/>
      <c r="K593" s="306"/>
    </row>
    <row r="594" spans="1:11" hidden="1" x14ac:dyDescent="0.25">
      <c r="A594" s="262"/>
      <c r="B594" s="262"/>
      <c r="C594" s="638"/>
      <c r="D594" s="639"/>
      <c r="E594" s="639"/>
      <c r="F594" s="639"/>
      <c r="G594" s="640"/>
      <c r="H594" s="272"/>
      <c r="I594" s="300"/>
      <c r="J594" s="274"/>
      <c r="K594" s="306"/>
    </row>
    <row r="595" spans="1:11" hidden="1" x14ac:dyDescent="0.25">
      <c r="A595" s="262"/>
      <c r="B595" s="262"/>
      <c r="C595" s="638"/>
      <c r="D595" s="639"/>
      <c r="E595" s="639"/>
      <c r="F595" s="639"/>
      <c r="G595" s="640"/>
      <c r="H595" s="272"/>
      <c r="I595" s="300"/>
      <c r="J595" s="274"/>
      <c r="K595" s="306"/>
    </row>
    <row r="596" spans="1:11" hidden="1" x14ac:dyDescent="0.25">
      <c r="A596" s="262"/>
      <c r="B596" s="262"/>
      <c r="C596" s="638"/>
      <c r="D596" s="639"/>
      <c r="E596" s="639"/>
      <c r="F596" s="639"/>
      <c r="G596" s="640"/>
      <c r="H596" s="272"/>
      <c r="I596" s="300"/>
      <c r="J596" s="274"/>
      <c r="K596" s="306"/>
    </row>
    <row r="597" spans="1:11" hidden="1" x14ac:dyDescent="0.25">
      <c r="A597" s="262"/>
      <c r="B597" s="262"/>
      <c r="C597" s="638"/>
      <c r="D597" s="639"/>
      <c r="E597" s="639"/>
      <c r="F597" s="639"/>
      <c r="G597" s="640"/>
      <c r="H597" s="272"/>
      <c r="I597" s="300"/>
      <c r="J597" s="274"/>
      <c r="K597" s="306"/>
    </row>
    <row r="598" spans="1:11" hidden="1" x14ac:dyDescent="0.25">
      <c r="A598" s="568" t="s">
        <v>272</v>
      </c>
      <c r="B598" s="568"/>
      <c r="C598" s="568"/>
      <c r="D598" s="568"/>
      <c r="E598" s="568"/>
      <c r="F598" s="568"/>
      <c r="G598" s="568"/>
      <c r="H598" s="568"/>
      <c r="I598" s="568"/>
      <c r="J598" s="568"/>
      <c r="K598" s="69" t="e">
        <f>SUM(K545:K597)</f>
        <v>#REF!</v>
      </c>
    </row>
    <row r="599" spans="1:11" hidden="1" x14ac:dyDescent="0.25">
      <c r="A599" s="589" t="s">
        <v>2017</v>
      </c>
      <c r="B599" s="590"/>
      <c r="C599" s="590"/>
      <c r="D599" s="590"/>
      <c r="E599" s="590"/>
      <c r="F599" s="590"/>
      <c r="G599" s="590"/>
      <c r="H599" s="590"/>
      <c r="I599" s="590"/>
      <c r="J599" s="590"/>
      <c r="K599" s="591"/>
    </row>
    <row r="600" spans="1:11" hidden="1" x14ac:dyDescent="0.25">
      <c r="A600" s="592"/>
      <c r="B600" s="593"/>
      <c r="C600" s="593"/>
      <c r="D600" s="593"/>
      <c r="E600" s="593"/>
      <c r="F600" s="593"/>
      <c r="G600" s="593"/>
      <c r="H600" s="593"/>
      <c r="I600" s="593"/>
      <c r="J600" s="593"/>
      <c r="K600" s="594"/>
    </row>
    <row r="601" spans="1:11" ht="13.2" hidden="1" customHeight="1" x14ac:dyDescent="0.25">
      <c r="A601" s="685" t="s">
        <v>273</v>
      </c>
      <c r="B601" s="685"/>
      <c r="C601" s="685"/>
      <c r="D601" s="685"/>
      <c r="E601" s="685"/>
      <c r="F601" s="685"/>
      <c r="G601" s="685"/>
      <c r="H601" s="685"/>
      <c r="I601" s="685"/>
      <c r="J601" s="685"/>
      <c r="K601" s="4" t="e">
        <f>K598</f>
        <v>#REF!</v>
      </c>
    </row>
    <row r="602" spans="1:11" hidden="1" x14ac:dyDescent="0.25">
      <c r="A602" s="262"/>
      <c r="B602" s="262"/>
      <c r="C602" s="641"/>
      <c r="D602" s="642"/>
      <c r="E602" s="642"/>
      <c r="F602" s="642"/>
      <c r="G602" s="643"/>
      <c r="H602" s="263"/>
      <c r="I602" s="292"/>
      <c r="J602" s="269"/>
      <c r="K602" s="270"/>
    </row>
    <row r="603" spans="1:11" hidden="1" x14ac:dyDescent="0.25">
      <c r="A603" s="293"/>
      <c r="B603" s="294"/>
      <c r="C603" s="686"/>
      <c r="D603" s="687"/>
      <c r="E603" s="687"/>
      <c r="F603" s="687"/>
      <c r="G603" s="688"/>
      <c r="H603" s="295"/>
      <c r="I603" s="296"/>
      <c r="J603" s="297"/>
      <c r="K603" s="298"/>
    </row>
    <row r="604" spans="1:11" hidden="1" x14ac:dyDescent="0.25">
      <c r="A604" s="294"/>
      <c r="B604" s="294"/>
      <c r="C604" s="577"/>
      <c r="D604" s="578"/>
      <c r="E604" s="578"/>
      <c r="F604" s="578"/>
      <c r="G604" s="579"/>
      <c r="H604" s="295"/>
      <c r="I604" s="296"/>
      <c r="J604" s="297"/>
      <c r="K604" s="298"/>
    </row>
    <row r="605" spans="1:11" hidden="1" x14ac:dyDescent="0.25">
      <c r="A605" s="262"/>
      <c r="B605" s="299"/>
      <c r="C605" s="669"/>
      <c r="D605" s="670"/>
      <c r="E605" s="670"/>
      <c r="F605" s="670"/>
      <c r="G605" s="671"/>
      <c r="H605" s="272"/>
      <c r="I605" s="300"/>
      <c r="J605" s="274"/>
      <c r="K605" s="275"/>
    </row>
    <row r="606" spans="1:11" hidden="1" x14ac:dyDescent="0.25">
      <c r="A606" s="262"/>
      <c r="B606" s="299"/>
      <c r="C606" s="669"/>
      <c r="D606" s="670"/>
      <c r="E606" s="670"/>
      <c r="F606" s="670"/>
      <c r="G606" s="671"/>
      <c r="H606" s="301"/>
      <c r="I606" s="302"/>
      <c r="J606" s="303"/>
      <c r="K606" s="304"/>
    </row>
    <row r="607" spans="1:11" hidden="1" x14ac:dyDescent="0.25">
      <c r="A607" s="262"/>
      <c r="B607" s="262"/>
      <c r="C607" s="669"/>
      <c r="D607" s="670"/>
      <c r="E607" s="670"/>
      <c r="F607" s="670"/>
      <c r="G607" s="671"/>
      <c r="H607" s="272"/>
      <c r="I607" s="300"/>
      <c r="J607" s="274"/>
      <c r="K607" s="275"/>
    </row>
    <row r="608" spans="1:11" hidden="1" x14ac:dyDescent="0.25">
      <c r="A608" s="262"/>
      <c r="B608" s="262"/>
      <c r="C608" s="669"/>
      <c r="D608" s="670"/>
      <c r="E608" s="670"/>
      <c r="F608" s="670"/>
      <c r="G608" s="671"/>
      <c r="H608" s="272"/>
      <c r="I608" s="300"/>
      <c r="J608" s="274"/>
      <c r="K608" s="275"/>
    </row>
    <row r="609" spans="1:11" hidden="1" x14ac:dyDescent="0.25">
      <c r="A609" s="262"/>
      <c r="B609" s="262"/>
      <c r="C609" s="669"/>
      <c r="D609" s="670"/>
      <c r="E609" s="670"/>
      <c r="F609" s="670"/>
      <c r="G609" s="671"/>
      <c r="H609" s="272"/>
      <c r="I609" s="300"/>
      <c r="J609" s="274"/>
      <c r="K609" s="275"/>
    </row>
    <row r="610" spans="1:11" hidden="1" x14ac:dyDescent="0.25">
      <c r="A610" s="262"/>
      <c r="B610" s="262"/>
      <c r="C610" s="669"/>
      <c r="D610" s="670"/>
      <c r="E610" s="670"/>
      <c r="F610" s="670"/>
      <c r="G610" s="671"/>
      <c r="H610" s="272"/>
      <c r="I610" s="300"/>
      <c r="J610" s="274"/>
      <c r="K610" s="275"/>
    </row>
    <row r="611" spans="1:11" hidden="1" x14ac:dyDescent="0.25">
      <c r="A611" s="262"/>
      <c r="B611" s="262"/>
      <c r="C611" s="669"/>
      <c r="D611" s="670"/>
      <c r="E611" s="670"/>
      <c r="F611" s="670"/>
      <c r="G611" s="671"/>
      <c r="H611" s="272"/>
      <c r="I611" s="300"/>
      <c r="J611" s="274"/>
      <c r="K611" s="275"/>
    </row>
    <row r="612" spans="1:11" hidden="1" x14ac:dyDescent="0.25">
      <c r="A612" s="262"/>
      <c r="B612" s="262"/>
      <c r="C612" s="669"/>
      <c r="D612" s="670"/>
      <c r="E612" s="670"/>
      <c r="F612" s="670"/>
      <c r="G612" s="671"/>
      <c r="H612" s="272"/>
      <c r="I612" s="300"/>
      <c r="J612" s="274"/>
      <c r="K612" s="275"/>
    </row>
    <row r="613" spans="1:11" hidden="1" x14ac:dyDescent="0.25">
      <c r="A613" s="262"/>
      <c r="B613" s="262"/>
      <c r="C613" s="669"/>
      <c r="D613" s="670"/>
      <c r="E613" s="670"/>
      <c r="F613" s="670"/>
      <c r="G613" s="671"/>
      <c r="H613" s="272"/>
      <c r="I613" s="300"/>
      <c r="J613" s="274"/>
      <c r="K613" s="275"/>
    </row>
    <row r="614" spans="1:11" hidden="1" x14ac:dyDescent="0.25">
      <c r="A614" s="262"/>
      <c r="B614" s="262"/>
      <c r="C614" s="669"/>
      <c r="D614" s="670"/>
      <c r="E614" s="670"/>
      <c r="F614" s="670"/>
      <c r="G614" s="671"/>
      <c r="H614" s="272"/>
      <c r="I614" s="300"/>
      <c r="J614" s="274"/>
      <c r="K614" s="275"/>
    </row>
    <row r="615" spans="1:11" hidden="1" x14ac:dyDescent="0.25">
      <c r="A615" s="262"/>
      <c r="B615" s="262"/>
      <c r="C615" s="669"/>
      <c r="D615" s="670"/>
      <c r="E615" s="670"/>
      <c r="F615" s="670"/>
      <c r="G615" s="671"/>
      <c r="H615" s="272"/>
      <c r="I615" s="300"/>
      <c r="J615" s="274"/>
      <c r="K615" s="275"/>
    </row>
    <row r="616" spans="1:11" hidden="1" x14ac:dyDescent="0.25">
      <c r="A616" s="262"/>
      <c r="B616" s="262"/>
      <c r="C616" s="669"/>
      <c r="D616" s="670"/>
      <c r="E616" s="670"/>
      <c r="F616" s="670"/>
      <c r="G616" s="671"/>
      <c r="H616" s="272"/>
      <c r="I616" s="300"/>
      <c r="J616" s="274"/>
      <c r="K616" s="275"/>
    </row>
    <row r="617" spans="1:11" hidden="1" x14ac:dyDescent="0.25">
      <c r="A617" s="262"/>
      <c r="B617" s="262"/>
      <c r="C617" s="669"/>
      <c r="D617" s="670"/>
      <c r="E617" s="670"/>
      <c r="F617" s="670"/>
      <c r="G617" s="671"/>
      <c r="H617" s="272"/>
      <c r="I617" s="300"/>
      <c r="J617" s="274"/>
      <c r="K617" s="275"/>
    </row>
    <row r="618" spans="1:11" hidden="1" x14ac:dyDescent="0.25">
      <c r="A618" s="262"/>
      <c r="B618" s="262"/>
      <c r="C618" s="669"/>
      <c r="D618" s="670"/>
      <c r="E618" s="670"/>
      <c r="F618" s="670"/>
      <c r="G618" s="671"/>
      <c r="H618" s="272"/>
      <c r="I618" s="300"/>
      <c r="J618" s="274"/>
      <c r="K618" s="275"/>
    </row>
    <row r="619" spans="1:11" hidden="1" x14ac:dyDescent="0.25">
      <c r="A619" s="262"/>
      <c r="B619" s="262"/>
      <c r="C619" s="669"/>
      <c r="D619" s="670"/>
      <c r="E619" s="670"/>
      <c r="F619" s="670"/>
      <c r="G619" s="671"/>
      <c r="H619" s="272"/>
      <c r="I619" s="300"/>
      <c r="J619" s="274"/>
      <c r="K619" s="275"/>
    </row>
    <row r="620" spans="1:11" hidden="1" x14ac:dyDescent="0.25">
      <c r="A620" s="262"/>
      <c r="B620" s="262"/>
      <c r="C620" s="669"/>
      <c r="D620" s="670"/>
      <c r="E620" s="670"/>
      <c r="F620" s="670"/>
      <c r="G620" s="671"/>
      <c r="H620" s="272"/>
      <c r="I620" s="300"/>
      <c r="J620" s="274"/>
      <c r="K620" s="275"/>
    </row>
    <row r="621" spans="1:11" hidden="1" x14ac:dyDescent="0.25">
      <c r="A621" s="262"/>
      <c r="B621" s="262"/>
      <c r="C621" s="669"/>
      <c r="D621" s="670"/>
      <c r="E621" s="670"/>
      <c r="F621" s="670"/>
      <c r="G621" s="671"/>
      <c r="H621" s="272"/>
      <c r="I621" s="300"/>
      <c r="J621" s="274"/>
      <c r="K621" s="275"/>
    </row>
    <row r="622" spans="1:11" hidden="1" x14ac:dyDescent="0.25">
      <c r="A622" s="262"/>
      <c r="B622" s="262"/>
      <c r="C622" s="669"/>
      <c r="D622" s="670"/>
      <c r="E622" s="670"/>
      <c r="F622" s="670"/>
      <c r="G622" s="671"/>
      <c r="H622" s="272"/>
      <c r="I622" s="300"/>
      <c r="J622" s="274"/>
      <c r="K622" s="275"/>
    </row>
    <row r="623" spans="1:11" hidden="1" x14ac:dyDescent="0.25">
      <c r="A623" s="262"/>
      <c r="B623" s="262"/>
      <c r="C623" s="669"/>
      <c r="D623" s="670"/>
      <c r="E623" s="670"/>
      <c r="F623" s="670"/>
      <c r="G623" s="671"/>
      <c r="H623" s="272"/>
      <c r="I623" s="300"/>
      <c r="J623" s="274"/>
      <c r="K623" s="275"/>
    </row>
    <row r="624" spans="1:11" hidden="1" x14ac:dyDescent="0.25">
      <c r="A624" s="262"/>
      <c r="B624" s="262"/>
      <c r="C624" s="669"/>
      <c r="D624" s="670"/>
      <c r="E624" s="670"/>
      <c r="F624" s="670"/>
      <c r="G624" s="671"/>
      <c r="H624" s="272"/>
      <c r="I624" s="300"/>
      <c r="J624" s="274"/>
      <c r="K624" s="275"/>
    </row>
    <row r="625" spans="1:11" hidden="1" x14ac:dyDescent="0.25">
      <c r="A625" s="262"/>
      <c r="B625" s="262"/>
      <c r="C625" s="669"/>
      <c r="D625" s="670"/>
      <c r="E625" s="670"/>
      <c r="F625" s="670"/>
      <c r="G625" s="671"/>
      <c r="H625" s="272"/>
      <c r="I625" s="300"/>
      <c r="J625" s="274"/>
      <c r="K625" s="275"/>
    </row>
    <row r="626" spans="1:11" hidden="1" x14ac:dyDescent="0.25">
      <c r="A626" s="262"/>
      <c r="B626" s="262"/>
      <c r="C626" s="669"/>
      <c r="D626" s="670"/>
      <c r="E626" s="670"/>
      <c r="F626" s="670"/>
      <c r="G626" s="671"/>
      <c r="H626" s="272"/>
      <c r="I626" s="300"/>
      <c r="J626" s="274"/>
      <c r="K626" s="275"/>
    </row>
    <row r="627" spans="1:11" hidden="1" x14ac:dyDescent="0.25">
      <c r="A627" s="262"/>
      <c r="B627" s="262"/>
      <c r="C627" s="669"/>
      <c r="D627" s="670"/>
      <c r="E627" s="670"/>
      <c r="F627" s="670"/>
      <c r="G627" s="671"/>
      <c r="H627" s="272"/>
      <c r="I627" s="300"/>
      <c r="J627" s="274"/>
      <c r="K627" s="275"/>
    </row>
    <row r="628" spans="1:11" hidden="1" x14ac:dyDescent="0.25">
      <c r="A628" s="262"/>
      <c r="B628" s="262"/>
      <c r="C628" s="669"/>
      <c r="D628" s="670"/>
      <c r="E628" s="670"/>
      <c r="F628" s="670"/>
      <c r="G628" s="671"/>
      <c r="H628" s="272"/>
      <c r="I628" s="300"/>
      <c r="J628" s="274"/>
      <c r="K628" s="275"/>
    </row>
    <row r="629" spans="1:11" hidden="1" x14ac:dyDescent="0.25">
      <c r="A629" s="262"/>
      <c r="B629" s="262"/>
      <c r="C629" s="669"/>
      <c r="D629" s="670"/>
      <c r="E629" s="670"/>
      <c r="F629" s="670"/>
      <c r="G629" s="671"/>
      <c r="H629" s="272"/>
      <c r="I629" s="300"/>
      <c r="J629" s="274"/>
      <c r="K629" s="275"/>
    </row>
    <row r="630" spans="1:11" hidden="1" x14ac:dyDescent="0.25">
      <c r="A630" s="262"/>
      <c r="B630" s="262"/>
      <c r="C630" s="669"/>
      <c r="D630" s="670"/>
      <c r="E630" s="670"/>
      <c r="F630" s="670"/>
      <c r="G630" s="671"/>
      <c r="H630" s="272"/>
      <c r="I630" s="300"/>
      <c r="J630" s="274"/>
      <c r="K630" s="275"/>
    </row>
    <row r="631" spans="1:11" hidden="1" x14ac:dyDescent="0.25">
      <c r="A631" s="262"/>
      <c r="B631" s="262"/>
      <c r="C631" s="669"/>
      <c r="D631" s="670"/>
      <c r="E631" s="670"/>
      <c r="F631" s="670"/>
      <c r="G631" s="671"/>
      <c r="H631" s="272"/>
      <c r="I631" s="300"/>
      <c r="J631" s="274"/>
      <c r="K631" s="275"/>
    </row>
    <row r="632" spans="1:11" hidden="1" x14ac:dyDescent="0.25">
      <c r="A632" s="262"/>
      <c r="B632" s="262"/>
      <c r="C632" s="669"/>
      <c r="D632" s="670"/>
      <c r="E632" s="670"/>
      <c r="F632" s="670"/>
      <c r="G632" s="671"/>
      <c r="H632" s="272"/>
      <c r="I632" s="300"/>
      <c r="J632" s="274"/>
      <c r="K632" s="275"/>
    </row>
    <row r="633" spans="1:11" hidden="1" x14ac:dyDescent="0.25">
      <c r="A633" s="262"/>
      <c r="B633" s="262"/>
      <c r="C633" s="669"/>
      <c r="D633" s="670"/>
      <c r="E633" s="670"/>
      <c r="F633" s="670"/>
      <c r="G633" s="671"/>
      <c r="H633" s="272"/>
      <c r="I633" s="300"/>
      <c r="J633" s="274"/>
      <c r="K633" s="275"/>
    </row>
    <row r="634" spans="1:11" hidden="1" x14ac:dyDescent="0.25">
      <c r="A634" s="262"/>
      <c r="B634" s="262"/>
      <c r="C634" s="669"/>
      <c r="D634" s="670"/>
      <c r="E634" s="670"/>
      <c r="F634" s="670"/>
      <c r="G634" s="671"/>
      <c r="H634" s="272"/>
      <c r="I634" s="300"/>
      <c r="J634" s="274"/>
      <c r="K634" s="275"/>
    </row>
    <row r="635" spans="1:11" hidden="1" x14ac:dyDescent="0.25">
      <c r="A635" s="262"/>
      <c r="B635" s="262"/>
      <c r="C635" s="669"/>
      <c r="D635" s="670"/>
      <c r="E635" s="670"/>
      <c r="F635" s="670"/>
      <c r="G635" s="671"/>
      <c r="H635" s="272"/>
      <c r="I635" s="300"/>
      <c r="J635" s="274"/>
      <c r="K635" s="275"/>
    </row>
    <row r="636" spans="1:11" hidden="1" x14ac:dyDescent="0.25">
      <c r="A636" s="262"/>
      <c r="B636" s="262"/>
      <c r="C636" s="669"/>
      <c r="D636" s="670"/>
      <c r="E636" s="670"/>
      <c r="F636" s="670"/>
      <c r="G636" s="671"/>
      <c r="H636" s="272"/>
      <c r="I636" s="300"/>
      <c r="J636" s="274"/>
      <c r="K636" s="275"/>
    </row>
    <row r="637" spans="1:11" hidden="1" x14ac:dyDescent="0.25">
      <c r="A637" s="262"/>
      <c r="B637" s="262"/>
      <c r="C637" s="669"/>
      <c r="D637" s="670"/>
      <c r="E637" s="670"/>
      <c r="F637" s="670"/>
      <c r="G637" s="671"/>
      <c r="H637" s="272"/>
      <c r="I637" s="300"/>
      <c r="J637" s="274"/>
      <c r="K637" s="275"/>
    </row>
    <row r="638" spans="1:11" hidden="1" x14ac:dyDescent="0.25">
      <c r="A638" s="262"/>
      <c r="B638" s="262"/>
      <c r="C638" s="669"/>
      <c r="D638" s="670"/>
      <c r="E638" s="670"/>
      <c r="F638" s="670"/>
      <c r="G638" s="671"/>
      <c r="H638" s="272"/>
      <c r="I638" s="300"/>
      <c r="J638" s="274"/>
      <c r="K638" s="275"/>
    </row>
    <row r="639" spans="1:11" hidden="1" x14ac:dyDescent="0.25">
      <c r="A639" s="262"/>
      <c r="B639" s="262"/>
      <c r="C639" s="669"/>
      <c r="D639" s="670"/>
      <c r="E639" s="670"/>
      <c r="F639" s="670"/>
      <c r="G639" s="671"/>
      <c r="H639" s="272"/>
      <c r="I639" s="300"/>
      <c r="J639" s="274"/>
      <c r="K639" s="275"/>
    </row>
    <row r="640" spans="1:11" hidden="1" x14ac:dyDescent="0.25">
      <c r="A640" s="262"/>
      <c r="B640" s="262"/>
      <c r="C640" s="669"/>
      <c r="D640" s="670"/>
      <c r="E640" s="670"/>
      <c r="F640" s="670"/>
      <c r="G640" s="671"/>
      <c r="H640" s="272"/>
      <c r="I640" s="300"/>
      <c r="J640" s="274"/>
      <c r="K640" s="275"/>
    </row>
    <row r="641" spans="1:11" hidden="1" x14ac:dyDescent="0.25">
      <c r="A641" s="262"/>
      <c r="B641" s="262"/>
      <c r="C641" s="669"/>
      <c r="D641" s="670"/>
      <c r="E641" s="670"/>
      <c r="F641" s="670"/>
      <c r="G641" s="671"/>
      <c r="H641" s="272"/>
      <c r="I641" s="300"/>
      <c r="J641" s="274"/>
      <c r="K641" s="275"/>
    </row>
    <row r="642" spans="1:11" hidden="1" x14ac:dyDescent="0.25">
      <c r="A642" s="262"/>
      <c r="B642" s="262"/>
      <c r="C642" s="669"/>
      <c r="D642" s="670"/>
      <c r="E642" s="670"/>
      <c r="F642" s="670"/>
      <c r="G642" s="671"/>
      <c r="H642" s="272"/>
      <c r="I642" s="300"/>
      <c r="J642" s="274"/>
      <c r="K642" s="275"/>
    </row>
    <row r="643" spans="1:11" hidden="1" x14ac:dyDescent="0.25">
      <c r="A643" s="262"/>
      <c r="B643" s="262"/>
      <c r="C643" s="669"/>
      <c r="D643" s="670"/>
      <c r="E643" s="670"/>
      <c r="F643" s="670"/>
      <c r="G643" s="671"/>
      <c r="H643" s="272"/>
      <c r="I643" s="300"/>
      <c r="J643" s="274"/>
      <c r="K643" s="275"/>
    </row>
    <row r="644" spans="1:11" hidden="1" x14ac:dyDescent="0.25">
      <c r="A644" s="262"/>
      <c r="B644" s="262"/>
      <c r="C644" s="669"/>
      <c r="D644" s="670"/>
      <c r="E644" s="670"/>
      <c r="F644" s="670"/>
      <c r="G644" s="671"/>
      <c r="H644" s="272"/>
      <c r="I644" s="300"/>
      <c r="J644" s="274"/>
      <c r="K644" s="275"/>
    </row>
    <row r="645" spans="1:11" hidden="1" x14ac:dyDescent="0.25">
      <c r="A645" s="262"/>
      <c r="B645" s="262"/>
      <c r="C645" s="669"/>
      <c r="D645" s="670"/>
      <c r="E645" s="670"/>
      <c r="F645" s="670"/>
      <c r="G645" s="671"/>
      <c r="H645" s="272"/>
      <c r="I645" s="300"/>
      <c r="J645" s="274"/>
      <c r="K645" s="275"/>
    </row>
    <row r="646" spans="1:11" hidden="1" x14ac:dyDescent="0.25">
      <c r="A646" s="262"/>
      <c r="B646" s="262"/>
      <c r="C646" s="669"/>
      <c r="D646" s="670"/>
      <c r="E646" s="670"/>
      <c r="F646" s="670"/>
      <c r="G646" s="671"/>
      <c r="H646" s="272"/>
      <c r="I646" s="300"/>
      <c r="J646" s="274"/>
      <c r="K646" s="275"/>
    </row>
    <row r="647" spans="1:11" hidden="1" x14ac:dyDescent="0.25">
      <c r="A647" s="262"/>
      <c r="B647" s="262"/>
      <c r="C647" s="669"/>
      <c r="D647" s="670"/>
      <c r="E647" s="670"/>
      <c r="F647" s="670"/>
      <c r="G647" s="671"/>
      <c r="H647" s="272"/>
      <c r="I647" s="300"/>
      <c r="J647" s="274"/>
      <c r="K647" s="275"/>
    </row>
    <row r="648" spans="1:11" hidden="1" x14ac:dyDescent="0.25">
      <c r="A648" s="262"/>
      <c r="B648" s="262"/>
      <c r="C648" s="669"/>
      <c r="D648" s="670"/>
      <c r="E648" s="670"/>
      <c r="F648" s="670"/>
      <c r="G648" s="671"/>
      <c r="H648" s="272"/>
      <c r="I648" s="300"/>
      <c r="J648" s="274"/>
      <c r="K648" s="275"/>
    </row>
    <row r="649" spans="1:11" hidden="1" x14ac:dyDescent="0.25">
      <c r="A649" s="262"/>
      <c r="B649" s="262"/>
      <c r="C649" s="669"/>
      <c r="D649" s="670"/>
      <c r="E649" s="670"/>
      <c r="F649" s="670"/>
      <c r="G649" s="671"/>
      <c r="H649" s="272"/>
      <c r="I649" s="300"/>
      <c r="J649" s="274"/>
      <c r="K649" s="275"/>
    </row>
    <row r="650" spans="1:11" hidden="1" x14ac:dyDescent="0.25">
      <c r="A650" s="262"/>
      <c r="B650" s="262"/>
      <c r="C650" s="669"/>
      <c r="D650" s="670"/>
      <c r="E650" s="670"/>
      <c r="F650" s="670"/>
      <c r="G650" s="671"/>
      <c r="H650" s="272"/>
      <c r="I650" s="300"/>
      <c r="J650" s="274"/>
      <c r="K650" s="275"/>
    </row>
    <row r="651" spans="1:11" hidden="1" x14ac:dyDescent="0.25">
      <c r="A651" s="262"/>
      <c r="B651" s="262"/>
      <c r="C651" s="669"/>
      <c r="D651" s="670"/>
      <c r="E651" s="670"/>
      <c r="F651" s="670"/>
      <c r="G651" s="671"/>
      <c r="H651" s="272"/>
      <c r="I651" s="300"/>
      <c r="J651" s="274"/>
      <c r="K651" s="275"/>
    </row>
    <row r="652" spans="1:11" hidden="1" x14ac:dyDescent="0.25">
      <c r="A652" s="262"/>
      <c r="B652" s="262"/>
      <c r="C652" s="669"/>
      <c r="D652" s="670"/>
      <c r="E652" s="670"/>
      <c r="F652" s="670"/>
      <c r="G652" s="671"/>
      <c r="H652" s="272"/>
      <c r="I652" s="300"/>
      <c r="J652" s="274"/>
      <c r="K652" s="275"/>
    </row>
    <row r="653" spans="1:11" hidden="1" x14ac:dyDescent="0.25">
      <c r="A653" s="262"/>
      <c r="B653" s="262"/>
      <c r="C653" s="669"/>
      <c r="D653" s="670"/>
      <c r="E653" s="670"/>
      <c r="F653" s="670"/>
      <c r="G653" s="671"/>
      <c r="H653" s="272"/>
      <c r="I653" s="300"/>
      <c r="J653" s="274"/>
      <c r="K653" s="275"/>
    </row>
    <row r="654" spans="1:11" hidden="1" x14ac:dyDescent="0.25">
      <c r="A654" s="568" t="s">
        <v>272</v>
      </c>
      <c r="B654" s="568"/>
      <c r="C654" s="568"/>
      <c r="D654" s="568"/>
      <c r="E654" s="568"/>
      <c r="F654" s="568"/>
      <c r="G654" s="568"/>
      <c r="H654" s="568"/>
      <c r="I654" s="568"/>
      <c r="J654" s="568"/>
      <c r="K654" s="4" t="e">
        <f>SUM(K601:K653)</f>
        <v>#REF!</v>
      </c>
    </row>
    <row r="655" spans="1:11" hidden="1" x14ac:dyDescent="0.25">
      <c r="A655" s="589" t="s">
        <v>1896</v>
      </c>
      <c r="B655" s="590"/>
      <c r="C655" s="590"/>
      <c r="D655" s="590"/>
      <c r="E655" s="590"/>
      <c r="F655" s="590"/>
      <c r="G655" s="590"/>
      <c r="H655" s="590"/>
      <c r="I655" s="590"/>
      <c r="J655" s="590"/>
      <c r="K655" s="591"/>
    </row>
    <row r="656" spans="1:11" hidden="1" x14ac:dyDescent="0.25">
      <c r="A656" s="592"/>
      <c r="B656" s="593"/>
      <c r="C656" s="593"/>
      <c r="D656" s="593"/>
      <c r="E656" s="593"/>
      <c r="F656" s="593"/>
      <c r="G656" s="593"/>
      <c r="H656" s="593"/>
      <c r="I656" s="593"/>
      <c r="J656" s="593"/>
      <c r="K656" s="594"/>
    </row>
    <row r="657" spans="1:12" ht="13.2" hidden="1" customHeight="1" x14ac:dyDescent="0.25">
      <c r="A657" s="685" t="s">
        <v>273</v>
      </c>
      <c r="B657" s="685"/>
      <c r="C657" s="685"/>
      <c r="D657" s="685"/>
      <c r="E657" s="685"/>
      <c r="F657" s="685"/>
      <c r="G657" s="685"/>
      <c r="H657" s="685"/>
      <c r="I657" s="685"/>
      <c r="J657" s="685"/>
      <c r="K657" s="4" t="e">
        <f>K654</f>
        <v>#REF!</v>
      </c>
    </row>
    <row r="658" spans="1:12" hidden="1" x14ac:dyDescent="0.25">
      <c r="A658" s="262"/>
      <c r="B658" s="262"/>
      <c r="C658" s="641"/>
      <c r="D658" s="642"/>
      <c r="E658" s="642"/>
      <c r="F658" s="642"/>
      <c r="G658" s="643"/>
      <c r="H658" s="263"/>
      <c r="I658" s="292"/>
      <c r="J658" s="269"/>
      <c r="K658" s="270"/>
      <c r="L658" s="2" t="s">
        <v>2018</v>
      </c>
    </row>
    <row r="659" spans="1:12" hidden="1" x14ac:dyDescent="0.25">
      <c r="A659" s="307"/>
      <c r="B659" s="294"/>
      <c r="C659" s="686"/>
      <c r="D659" s="687"/>
      <c r="E659" s="687"/>
      <c r="F659" s="687"/>
      <c r="G659" s="688"/>
      <c r="H659" s="295"/>
      <c r="I659" s="308"/>
      <c r="J659" s="297"/>
      <c r="K659" s="298"/>
    </row>
    <row r="660" spans="1:12" hidden="1" x14ac:dyDescent="0.25">
      <c r="A660" s="294"/>
      <c r="B660" s="294"/>
      <c r="C660" s="577"/>
      <c r="D660" s="578"/>
      <c r="E660" s="578"/>
      <c r="F660" s="578"/>
      <c r="G660" s="579"/>
      <c r="H660" s="295"/>
      <c r="I660" s="308"/>
      <c r="J660" s="297"/>
      <c r="K660" s="298"/>
    </row>
    <row r="661" spans="1:12" hidden="1" x14ac:dyDescent="0.25">
      <c r="A661" s="262"/>
      <c r="B661" s="294"/>
      <c r="C661" s="577"/>
      <c r="D661" s="578"/>
      <c r="E661" s="578"/>
      <c r="F661" s="578"/>
      <c r="G661" s="579"/>
      <c r="H661" s="272"/>
      <c r="I661" s="273"/>
      <c r="J661" s="274"/>
      <c r="K661" s="275"/>
    </row>
    <row r="662" spans="1:12" hidden="1" x14ac:dyDescent="0.25">
      <c r="A662" s="262"/>
      <c r="B662" s="299"/>
      <c r="C662" s="669"/>
      <c r="D662" s="670"/>
      <c r="E662" s="670"/>
      <c r="F662" s="670"/>
      <c r="G662" s="671"/>
      <c r="H662" s="301"/>
      <c r="I662" s="309"/>
      <c r="J662" s="303"/>
      <c r="K662" s="304"/>
    </row>
    <row r="663" spans="1:12" hidden="1" x14ac:dyDescent="0.25">
      <c r="A663" s="262"/>
      <c r="B663" s="262"/>
      <c r="C663" s="577"/>
      <c r="D663" s="578"/>
      <c r="E663" s="578"/>
      <c r="F663" s="578"/>
      <c r="G663" s="579"/>
      <c r="H663" s="272"/>
      <c r="I663" s="273"/>
      <c r="J663" s="274"/>
      <c r="K663" s="275"/>
    </row>
    <row r="664" spans="1:12" hidden="1" x14ac:dyDescent="0.25">
      <c r="A664" s="262"/>
      <c r="B664" s="262"/>
      <c r="C664" s="577"/>
      <c r="D664" s="578"/>
      <c r="E664" s="578"/>
      <c r="F664" s="578"/>
      <c r="G664" s="579"/>
      <c r="H664" s="272"/>
      <c r="I664" s="273"/>
      <c r="J664" s="274"/>
      <c r="K664" s="275"/>
    </row>
    <row r="665" spans="1:12" hidden="1" x14ac:dyDescent="0.25">
      <c r="A665" s="262"/>
      <c r="B665" s="262"/>
      <c r="C665" s="577"/>
      <c r="D665" s="578"/>
      <c r="E665" s="578"/>
      <c r="F665" s="578"/>
      <c r="G665" s="579"/>
      <c r="H665" s="272"/>
      <c r="I665" s="273"/>
      <c r="J665" s="274"/>
      <c r="K665" s="275"/>
    </row>
    <row r="666" spans="1:12" hidden="1" x14ac:dyDescent="0.25">
      <c r="A666" s="262"/>
      <c r="B666" s="262"/>
      <c r="C666" s="669"/>
      <c r="D666" s="670"/>
      <c r="E666" s="670"/>
      <c r="F666" s="670"/>
      <c r="G666" s="671"/>
      <c r="H666" s="272"/>
      <c r="I666" s="300"/>
      <c r="J666" s="274"/>
      <c r="K666" s="275"/>
    </row>
    <row r="667" spans="1:12" hidden="1" x14ac:dyDescent="0.25">
      <c r="A667" s="262"/>
      <c r="B667" s="262"/>
      <c r="C667" s="669"/>
      <c r="D667" s="670"/>
      <c r="E667" s="670"/>
      <c r="F667" s="670"/>
      <c r="G667" s="671"/>
      <c r="H667" s="272"/>
      <c r="I667" s="300"/>
      <c r="J667" s="274"/>
      <c r="K667" s="275"/>
    </row>
    <row r="668" spans="1:12" hidden="1" x14ac:dyDescent="0.25">
      <c r="A668" s="262"/>
      <c r="B668" s="262"/>
      <c r="C668" s="669"/>
      <c r="D668" s="670"/>
      <c r="E668" s="670"/>
      <c r="F668" s="670"/>
      <c r="G668" s="671"/>
      <c r="H668" s="272"/>
      <c r="I668" s="300"/>
      <c r="J668" s="274"/>
      <c r="K668" s="275"/>
    </row>
    <row r="669" spans="1:12" hidden="1" x14ac:dyDescent="0.25">
      <c r="A669" s="262"/>
      <c r="B669" s="262"/>
      <c r="C669" s="669"/>
      <c r="D669" s="670"/>
      <c r="E669" s="670"/>
      <c r="F669" s="670"/>
      <c r="G669" s="671"/>
      <c r="H669" s="272"/>
      <c r="I669" s="300"/>
      <c r="J669" s="274"/>
      <c r="K669" s="275"/>
    </row>
    <row r="670" spans="1:12" hidden="1" x14ac:dyDescent="0.25">
      <c r="A670" s="262"/>
      <c r="B670" s="262"/>
      <c r="C670" s="669"/>
      <c r="D670" s="670"/>
      <c r="E670" s="670"/>
      <c r="F670" s="670"/>
      <c r="G670" s="671"/>
      <c r="H670" s="272"/>
      <c r="I670" s="300"/>
      <c r="J670" s="274"/>
      <c r="K670" s="275"/>
    </row>
    <row r="671" spans="1:12" hidden="1" x14ac:dyDescent="0.25">
      <c r="A671" s="262"/>
      <c r="B671" s="262"/>
      <c r="C671" s="669"/>
      <c r="D671" s="670"/>
      <c r="E671" s="670"/>
      <c r="F671" s="670"/>
      <c r="G671" s="671"/>
      <c r="H671" s="272"/>
      <c r="I671" s="300"/>
      <c r="J671" s="274"/>
      <c r="K671" s="275"/>
    </row>
    <row r="672" spans="1:12" hidden="1" x14ac:dyDescent="0.25">
      <c r="A672" s="262"/>
      <c r="B672" s="262"/>
      <c r="C672" s="669"/>
      <c r="D672" s="670"/>
      <c r="E672" s="670"/>
      <c r="F672" s="670"/>
      <c r="G672" s="671"/>
      <c r="H672" s="272"/>
      <c r="I672" s="300"/>
      <c r="J672" s="274"/>
      <c r="K672" s="275"/>
    </row>
    <row r="673" spans="1:11" hidden="1" x14ac:dyDescent="0.25">
      <c r="A673" s="262"/>
      <c r="B673" s="262"/>
      <c r="C673" s="669"/>
      <c r="D673" s="670"/>
      <c r="E673" s="670"/>
      <c r="F673" s="670"/>
      <c r="G673" s="671"/>
      <c r="H673" s="272"/>
      <c r="I673" s="300"/>
      <c r="J673" s="274"/>
      <c r="K673" s="275"/>
    </row>
    <row r="674" spans="1:11" hidden="1" x14ac:dyDescent="0.25">
      <c r="A674" s="262"/>
      <c r="B674" s="262"/>
      <c r="C674" s="669"/>
      <c r="D674" s="670"/>
      <c r="E674" s="670"/>
      <c r="F674" s="670"/>
      <c r="G674" s="671"/>
      <c r="H674" s="272"/>
      <c r="I674" s="300"/>
      <c r="J674" s="274"/>
      <c r="K674" s="275"/>
    </row>
    <row r="675" spans="1:11" hidden="1" x14ac:dyDescent="0.25">
      <c r="A675" s="262"/>
      <c r="B675" s="262"/>
      <c r="C675" s="669"/>
      <c r="D675" s="670"/>
      <c r="E675" s="670"/>
      <c r="F675" s="670"/>
      <c r="G675" s="671"/>
      <c r="H675" s="272"/>
      <c r="I675" s="300"/>
      <c r="J675" s="274"/>
      <c r="K675" s="275"/>
    </row>
    <row r="676" spans="1:11" hidden="1" x14ac:dyDescent="0.25">
      <c r="A676" s="262"/>
      <c r="B676" s="262"/>
      <c r="C676" s="669"/>
      <c r="D676" s="670"/>
      <c r="E676" s="670"/>
      <c r="F676" s="670"/>
      <c r="G676" s="671"/>
      <c r="H676" s="272"/>
      <c r="I676" s="300"/>
      <c r="J676" s="274"/>
      <c r="K676" s="275"/>
    </row>
    <row r="677" spans="1:11" hidden="1" x14ac:dyDescent="0.25">
      <c r="A677" s="262"/>
      <c r="B677" s="262"/>
      <c r="C677" s="669"/>
      <c r="D677" s="670"/>
      <c r="E677" s="670"/>
      <c r="F677" s="670"/>
      <c r="G677" s="671"/>
      <c r="H677" s="272"/>
      <c r="I677" s="300"/>
      <c r="J677" s="274"/>
      <c r="K677" s="275"/>
    </row>
    <row r="678" spans="1:11" hidden="1" x14ac:dyDescent="0.25">
      <c r="A678" s="262"/>
      <c r="B678" s="262"/>
      <c r="C678" s="669"/>
      <c r="D678" s="670"/>
      <c r="E678" s="670"/>
      <c r="F678" s="670"/>
      <c r="G678" s="671"/>
      <c r="H678" s="272"/>
      <c r="I678" s="300"/>
      <c r="J678" s="274"/>
      <c r="K678" s="275"/>
    </row>
    <row r="679" spans="1:11" hidden="1" x14ac:dyDescent="0.25">
      <c r="A679" s="262"/>
      <c r="B679" s="262"/>
      <c r="C679" s="669"/>
      <c r="D679" s="670"/>
      <c r="E679" s="670"/>
      <c r="F679" s="670"/>
      <c r="G679" s="671"/>
      <c r="H679" s="272"/>
      <c r="I679" s="300"/>
      <c r="J679" s="274"/>
      <c r="K679" s="275"/>
    </row>
    <row r="680" spans="1:11" hidden="1" x14ac:dyDescent="0.25">
      <c r="A680" s="262"/>
      <c r="B680" s="262"/>
      <c r="C680" s="669"/>
      <c r="D680" s="670"/>
      <c r="E680" s="670"/>
      <c r="F680" s="670"/>
      <c r="G680" s="671"/>
      <c r="H680" s="272"/>
      <c r="I680" s="300"/>
      <c r="J680" s="274"/>
      <c r="K680" s="275"/>
    </row>
    <row r="681" spans="1:11" hidden="1" x14ac:dyDescent="0.25">
      <c r="A681" s="262"/>
      <c r="B681" s="262"/>
      <c r="C681" s="669"/>
      <c r="D681" s="670"/>
      <c r="E681" s="670"/>
      <c r="F681" s="670"/>
      <c r="G681" s="671"/>
      <c r="H681" s="272"/>
      <c r="I681" s="300"/>
      <c r="J681" s="274"/>
      <c r="K681" s="275"/>
    </row>
    <row r="682" spans="1:11" hidden="1" x14ac:dyDescent="0.25">
      <c r="A682" s="262"/>
      <c r="B682" s="262"/>
      <c r="C682" s="669"/>
      <c r="D682" s="670"/>
      <c r="E682" s="670"/>
      <c r="F682" s="670"/>
      <c r="G682" s="671"/>
      <c r="H682" s="272"/>
      <c r="I682" s="300"/>
      <c r="J682" s="274"/>
      <c r="K682" s="275"/>
    </row>
    <row r="683" spans="1:11" hidden="1" x14ac:dyDescent="0.25">
      <c r="A683" s="262"/>
      <c r="B683" s="262"/>
      <c r="C683" s="669"/>
      <c r="D683" s="670"/>
      <c r="E683" s="670"/>
      <c r="F683" s="670"/>
      <c r="G683" s="671"/>
      <c r="H683" s="272"/>
      <c r="I683" s="300"/>
      <c r="J683" s="274"/>
      <c r="K683" s="275"/>
    </row>
    <row r="684" spans="1:11" hidden="1" x14ac:dyDescent="0.25">
      <c r="A684" s="262"/>
      <c r="B684" s="262"/>
      <c r="C684" s="669"/>
      <c r="D684" s="670"/>
      <c r="E684" s="670"/>
      <c r="F684" s="670"/>
      <c r="G684" s="671"/>
      <c r="H684" s="272"/>
      <c r="I684" s="300"/>
      <c r="J684" s="274"/>
      <c r="K684" s="275"/>
    </row>
    <row r="685" spans="1:11" hidden="1" x14ac:dyDescent="0.25">
      <c r="A685" s="262"/>
      <c r="B685" s="262"/>
      <c r="C685" s="669"/>
      <c r="D685" s="670"/>
      <c r="E685" s="670"/>
      <c r="F685" s="670"/>
      <c r="G685" s="671"/>
      <c r="H685" s="272"/>
      <c r="I685" s="300"/>
      <c r="J685" s="274"/>
      <c r="K685" s="275"/>
    </row>
    <row r="686" spans="1:11" hidden="1" x14ac:dyDescent="0.25">
      <c r="A686" s="262"/>
      <c r="B686" s="262"/>
      <c r="C686" s="669"/>
      <c r="D686" s="670"/>
      <c r="E686" s="670"/>
      <c r="F686" s="670"/>
      <c r="G686" s="671"/>
      <c r="H686" s="272"/>
      <c r="I686" s="300"/>
      <c r="J686" s="274"/>
      <c r="K686" s="275"/>
    </row>
    <row r="687" spans="1:11" hidden="1" x14ac:dyDescent="0.25">
      <c r="A687" s="262"/>
      <c r="B687" s="262"/>
      <c r="C687" s="669"/>
      <c r="D687" s="670"/>
      <c r="E687" s="670"/>
      <c r="F687" s="670"/>
      <c r="G687" s="671"/>
      <c r="H687" s="272"/>
      <c r="I687" s="300"/>
      <c r="J687" s="274"/>
      <c r="K687" s="275"/>
    </row>
    <row r="688" spans="1:11" hidden="1" x14ac:dyDescent="0.25">
      <c r="A688" s="262"/>
      <c r="B688" s="262"/>
      <c r="C688" s="669"/>
      <c r="D688" s="670"/>
      <c r="E688" s="670"/>
      <c r="F688" s="670"/>
      <c r="G688" s="671"/>
      <c r="H688" s="272"/>
      <c r="I688" s="300"/>
      <c r="J688" s="274"/>
      <c r="K688" s="275"/>
    </row>
    <row r="689" spans="1:11" hidden="1" x14ac:dyDescent="0.25">
      <c r="A689" s="262"/>
      <c r="B689" s="262"/>
      <c r="C689" s="669"/>
      <c r="D689" s="670"/>
      <c r="E689" s="670"/>
      <c r="F689" s="670"/>
      <c r="G689" s="671"/>
      <c r="H689" s="272"/>
      <c r="I689" s="300"/>
      <c r="J689" s="274"/>
      <c r="K689" s="275"/>
    </row>
    <row r="690" spans="1:11" hidden="1" x14ac:dyDescent="0.25">
      <c r="A690" s="262"/>
      <c r="B690" s="262"/>
      <c r="C690" s="669"/>
      <c r="D690" s="670"/>
      <c r="E690" s="670"/>
      <c r="F690" s="670"/>
      <c r="G690" s="671"/>
      <c r="H690" s="272"/>
      <c r="I690" s="300"/>
      <c r="J690" s="274"/>
      <c r="K690" s="275"/>
    </row>
    <row r="691" spans="1:11" hidden="1" x14ac:dyDescent="0.25">
      <c r="A691" s="262"/>
      <c r="B691" s="262"/>
      <c r="C691" s="669"/>
      <c r="D691" s="670"/>
      <c r="E691" s="670"/>
      <c r="F691" s="670"/>
      <c r="G691" s="671"/>
      <c r="H691" s="272"/>
      <c r="I691" s="300"/>
      <c r="J691" s="274"/>
      <c r="K691" s="275"/>
    </row>
    <row r="692" spans="1:11" hidden="1" x14ac:dyDescent="0.25">
      <c r="A692" s="262"/>
      <c r="B692" s="262"/>
      <c r="C692" s="669"/>
      <c r="D692" s="670"/>
      <c r="E692" s="670"/>
      <c r="F692" s="670"/>
      <c r="G692" s="671"/>
      <c r="H692" s="272"/>
      <c r="I692" s="300"/>
      <c r="J692" s="274"/>
      <c r="K692" s="275"/>
    </row>
    <row r="693" spans="1:11" hidden="1" x14ac:dyDescent="0.25">
      <c r="A693" s="262"/>
      <c r="B693" s="262"/>
      <c r="C693" s="669"/>
      <c r="D693" s="670"/>
      <c r="E693" s="670"/>
      <c r="F693" s="670"/>
      <c r="G693" s="671"/>
      <c r="H693" s="272"/>
      <c r="I693" s="300"/>
      <c r="J693" s="274"/>
      <c r="K693" s="275"/>
    </row>
    <row r="694" spans="1:11" hidden="1" x14ac:dyDescent="0.25">
      <c r="A694" s="262"/>
      <c r="B694" s="262"/>
      <c r="C694" s="669"/>
      <c r="D694" s="670"/>
      <c r="E694" s="670"/>
      <c r="F694" s="670"/>
      <c r="G694" s="671"/>
      <c r="H694" s="272"/>
      <c r="I694" s="300"/>
      <c r="J694" s="274"/>
      <c r="K694" s="275"/>
    </row>
    <row r="695" spans="1:11" hidden="1" x14ac:dyDescent="0.25">
      <c r="A695" s="262"/>
      <c r="B695" s="262"/>
      <c r="C695" s="669"/>
      <c r="D695" s="670"/>
      <c r="E695" s="670"/>
      <c r="F695" s="670"/>
      <c r="G695" s="671"/>
      <c r="H695" s="272"/>
      <c r="I695" s="300"/>
      <c r="J695" s="274"/>
      <c r="K695" s="275"/>
    </row>
    <row r="696" spans="1:11" hidden="1" x14ac:dyDescent="0.25">
      <c r="A696" s="262"/>
      <c r="B696" s="262"/>
      <c r="C696" s="669"/>
      <c r="D696" s="670"/>
      <c r="E696" s="670"/>
      <c r="F696" s="670"/>
      <c r="G696" s="671"/>
      <c r="H696" s="272"/>
      <c r="I696" s="300"/>
      <c r="J696" s="274"/>
      <c r="K696" s="275"/>
    </row>
    <row r="697" spans="1:11" hidden="1" x14ac:dyDescent="0.25">
      <c r="A697" s="262"/>
      <c r="B697" s="262"/>
      <c r="C697" s="669"/>
      <c r="D697" s="670"/>
      <c r="E697" s="670"/>
      <c r="F697" s="670"/>
      <c r="G697" s="671"/>
      <c r="H697" s="272"/>
      <c r="I697" s="300"/>
      <c r="J697" s="274"/>
      <c r="K697" s="275"/>
    </row>
    <row r="698" spans="1:11" hidden="1" x14ac:dyDescent="0.25">
      <c r="A698" s="262"/>
      <c r="B698" s="262"/>
      <c r="C698" s="669"/>
      <c r="D698" s="670"/>
      <c r="E698" s="670"/>
      <c r="F698" s="670"/>
      <c r="G698" s="671"/>
      <c r="H698" s="272"/>
      <c r="I698" s="300"/>
      <c r="J698" s="274"/>
      <c r="K698" s="275"/>
    </row>
    <row r="699" spans="1:11" hidden="1" x14ac:dyDescent="0.25">
      <c r="A699" s="262"/>
      <c r="B699" s="262"/>
      <c r="C699" s="669"/>
      <c r="D699" s="670"/>
      <c r="E699" s="670"/>
      <c r="F699" s="670"/>
      <c r="G699" s="671"/>
      <c r="H699" s="272"/>
      <c r="I699" s="300"/>
      <c r="J699" s="274"/>
      <c r="K699" s="275"/>
    </row>
    <row r="700" spans="1:11" hidden="1" x14ac:dyDescent="0.25">
      <c r="A700" s="262"/>
      <c r="B700" s="262"/>
      <c r="C700" s="669"/>
      <c r="D700" s="670"/>
      <c r="E700" s="670"/>
      <c r="F700" s="670"/>
      <c r="G700" s="671"/>
      <c r="H700" s="272"/>
      <c r="I700" s="300"/>
      <c r="J700" s="274"/>
      <c r="K700" s="275"/>
    </row>
    <row r="701" spans="1:11" hidden="1" x14ac:dyDescent="0.25">
      <c r="A701" s="262"/>
      <c r="B701" s="262"/>
      <c r="C701" s="669"/>
      <c r="D701" s="670"/>
      <c r="E701" s="670"/>
      <c r="F701" s="670"/>
      <c r="G701" s="671"/>
      <c r="H701" s="272"/>
      <c r="I701" s="300"/>
      <c r="J701" s="274"/>
      <c r="K701" s="275"/>
    </row>
    <row r="702" spans="1:11" hidden="1" x14ac:dyDescent="0.25">
      <c r="A702" s="262"/>
      <c r="B702" s="262"/>
      <c r="C702" s="669"/>
      <c r="D702" s="670"/>
      <c r="E702" s="670"/>
      <c r="F702" s="670"/>
      <c r="G702" s="671"/>
      <c r="H702" s="272"/>
      <c r="I702" s="300"/>
      <c r="J702" s="274"/>
      <c r="K702" s="275"/>
    </row>
    <row r="703" spans="1:11" hidden="1" x14ac:dyDescent="0.25">
      <c r="A703" s="262"/>
      <c r="B703" s="262"/>
      <c r="C703" s="669"/>
      <c r="D703" s="670"/>
      <c r="E703" s="670"/>
      <c r="F703" s="670"/>
      <c r="G703" s="671"/>
      <c r="H703" s="272"/>
      <c r="I703" s="300"/>
      <c r="J703" s="274"/>
      <c r="K703" s="275"/>
    </row>
    <row r="704" spans="1:11" hidden="1" x14ac:dyDescent="0.25">
      <c r="A704" s="262"/>
      <c r="B704" s="262"/>
      <c r="C704" s="669"/>
      <c r="D704" s="670"/>
      <c r="E704" s="670"/>
      <c r="F704" s="670"/>
      <c r="G704" s="671"/>
      <c r="H704" s="272"/>
      <c r="I704" s="300"/>
      <c r="J704" s="274"/>
      <c r="K704" s="275"/>
    </row>
    <row r="705" spans="1:11" hidden="1" x14ac:dyDescent="0.25">
      <c r="A705" s="262"/>
      <c r="B705" s="262"/>
      <c r="C705" s="669"/>
      <c r="D705" s="670"/>
      <c r="E705" s="670"/>
      <c r="F705" s="670"/>
      <c r="G705" s="671"/>
      <c r="H705" s="272"/>
      <c r="I705" s="300"/>
      <c r="J705" s="274"/>
      <c r="K705" s="275"/>
    </row>
    <row r="706" spans="1:11" hidden="1" x14ac:dyDescent="0.25">
      <c r="A706" s="262"/>
      <c r="B706" s="262"/>
      <c r="C706" s="669"/>
      <c r="D706" s="670"/>
      <c r="E706" s="670"/>
      <c r="F706" s="670"/>
      <c r="G706" s="671"/>
      <c r="H706" s="272"/>
      <c r="I706" s="300"/>
      <c r="J706" s="274"/>
      <c r="K706" s="275"/>
    </row>
    <row r="707" spans="1:11" hidden="1" x14ac:dyDescent="0.25">
      <c r="A707" s="262"/>
      <c r="B707" s="262"/>
      <c r="C707" s="669"/>
      <c r="D707" s="670"/>
      <c r="E707" s="670"/>
      <c r="F707" s="670"/>
      <c r="G707" s="671"/>
      <c r="H707" s="272"/>
      <c r="I707" s="300"/>
      <c r="J707" s="274"/>
      <c r="K707" s="275"/>
    </row>
    <row r="708" spans="1:11" hidden="1" x14ac:dyDescent="0.25">
      <c r="A708" s="262"/>
      <c r="B708" s="262"/>
      <c r="C708" s="669"/>
      <c r="D708" s="670"/>
      <c r="E708" s="670"/>
      <c r="F708" s="670"/>
      <c r="G708" s="671"/>
      <c r="H708" s="272"/>
      <c r="I708" s="300"/>
      <c r="J708" s="274"/>
      <c r="K708" s="275"/>
    </row>
    <row r="709" spans="1:11" hidden="1" x14ac:dyDescent="0.25">
      <c r="A709" s="262"/>
      <c r="B709" s="262"/>
      <c r="C709" s="669"/>
      <c r="D709" s="670"/>
      <c r="E709" s="670"/>
      <c r="F709" s="670"/>
      <c r="G709" s="671"/>
      <c r="H709" s="272"/>
      <c r="I709" s="300"/>
      <c r="J709" s="274"/>
      <c r="K709" s="275"/>
    </row>
    <row r="710" spans="1:11" hidden="1" x14ac:dyDescent="0.25">
      <c r="A710" s="568" t="s">
        <v>272</v>
      </c>
      <c r="B710" s="568"/>
      <c r="C710" s="568"/>
      <c r="D710" s="568"/>
      <c r="E710" s="568"/>
      <c r="F710" s="568"/>
      <c r="G710" s="568"/>
      <c r="H710" s="568"/>
      <c r="I710" s="568"/>
      <c r="J710" s="568"/>
      <c r="K710" s="4" t="e">
        <f>SUM(K657:K709)</f>
        <v>#REF!</v>
      </c>
    </row>
    <row r="711" spans="1:11" hidden="1" x14ac:dyDescent="0.25">
      <c r="A711" s="589" t="s">
        <v>2019</v>
      </c>
      <c r="B711" s="590"/>
      <c r="C711" s="590"/>
      <c r="D711" s="590"/>
      <c r="E711" s="590"/>
      <c r="F711" s="590"/>
      <c r="G711" s="590"/>
      <c r="H711" s="590"/>
      <c r="I711" s="590"/>
      <c r="J711" s="590"/>
      <c r="K711" s="591"/>
    </row>
    <row r="712" spans="1:11" hidden="1" x14ac:dyDescent="0.25">
      <c r="A712" s="592"/>
      <c r="B712" s="593"/>
      <c r="C712" s="593"/>
      <c r="D712" s="593"/>
      <c r="E712" s="593"/>
      <c r="F712" s="593"/>
      <c r="G712" s="593"/>
      <c r="H712" s="593"/>
      <c r="I712" s="593"/>
      <c r="J712" s="593"/>
      <c r="K712" s="594"/>
    </row>
    <row r="713" spans="1:11" ht="13.2" hidden="1" customHeight="1" x14ac:dyDescent="0.25">
      <c r="A713" s="685" t="s">
        <v>273</v>
      </c>
      <c r="B713" s="685"/>
      <c r="C713" s="685"/>
      <c r="D713" s="685"/>
      <c r="E713" s="685"/>
      <c r="F713" s="685"/>
      <c r="G713" s="685"/>
      <c r="H713" s="685"/>
      <c r="I713" s="685"/>
      <c r="J713" s="685"/>
      <c r="K713" s="4" t="e">
        <f>K710</f>
        <v>#REF!</v>
      </c>
    </row>
    <row r="714" spans="1:11" hidden="1" x14ac:dyDescent="0.25">
      <c r="A714" s="262"/>
      <c r="B714" s="262"/>
      <c r="C714" s="641"/>
      <c r="D714" s="642"/>
      <c r="E714" s="642"/>
      <c r="F714" s="642"/>
      <c r="G714" s="643"/>
      <c r="H714" s="263"/>
      <c r="I714" s="292"/>
      <c r="J714" s="269"/>
      <c r="K714" s="270"/>
    </row>
    <row r="715" spans="1:11" hidden="1" x14ac:dyDescent="0.25">
      <c r="A715" s="293"/>
      <c r="B715" s="294"/>
      <c r="C715" s="686"/>
      <c r="D715" s="687"/>
      <c r="E715" s="687"/>
      <c r="F715" s="687"/>
      <c r="G715" s="688"/>
      <c r="H715" s="295"/>
      <c r="I715" s="296"/>
      <c r="J715" s="297"/>
      <c r="K715" s="298"/>
    </row>
    <row r="716" spans="1:11" hidden="1" x14ac:dyDescent="0.25">
      <c r="A716" s="294"/>
      <c r="B716" s="294"/>
      <c r="C716" s="577"/>
      <c r="D716" s="578"/>
      <c r="E716" s="578"/>
      <c r="F716" s="578"/>
      <c r="G716" s="579"/>
      <c r="H716" s="295"/>
      <c r="I716" s="296"/>
      <c r="J716" s="297"/>
      <c r="K716" s="298"/>
    </row>
    <row r="717" spans="1:11" hidden="1" x14ac:dyDescent="0.25">
      <c r="A717" s="262"/>
      <c r="B717" s="299"/>
      <c r="C717" s="669"/>
      <c r="D717" s="670"/>
      <c r="E717" s="670"/>
      <c r="F717" s="670"/>
      <c r="G717" s="671"/>
      <c r="H717" s="272"/>
      <c r="I717" s="300"/>
      <c r="J717" s="274"/>
      <c r="K717" s="275"/>
    </row>
    <row r="718" spans="1:11" hidden="1" x14ac:dyDescent="0.25">
      <c r="A718" s="262"/>
      <c r="B718" s="299"/>
      <c r="C718" s="669"/>
      <c r="D718" s="670"/>
      <c r="E718" s="670"/>
      <c r="F718" s="670"/>
      <c r="G718" s="671"/>
      <c r="H718" s="301"/>
      <c r="I718" s="302"/>
      <c r="J718" s="303"/>
      <c r="K718" s="304"/>
    </row>
    <row r="719" spans="1:11" hidden="1" x14ac:dyDescent="0.25">
      <c r="A719" s="262"/>
      <c r="B719" s="262"/>
      <c r="C719" s="669"/>
      <c r="D719" s="670"/>
      <c r="E719" s="670"/>
      <c r="F719" s="670"/>
      <c r="G719" s="671"/>
      <c r="H719" s="272"/>
      <c r="I719" s="300"/>
      <c r="J719" s="274"/>
      <c r="K719" s="275"/>
    </row>
    <row r="720" spans="1:11" hidden="1" x14ac:dyDescent="0.25">
      <c r="A720" s="262"/>
      <c r="B720" s="262"/>
      <c r="C720" s="669"/>
      <c r="D720" s="670"/>
      <c r="E720" s="670"/>
      <c r="F720" s="670"/>
      <c r="G720" s="671"/>
      <c r="H720" s="272"/>
      <c r="I720" s="300"/>
      <c r="J720" s="274"/>
      <c r="K720" s="275"/>
    </row>
    <row r="721" spans="1:11" hidden="1" x14ac:dyDescent="0.25">
      <c r="A721" s="262"/>
      <c r="B721" s="262"/>
      <c r="C721" s="669"/>
      <c r="D721" s="670"/>
      <c r="E721" s="670"/>
      <c r="F721" s="670"/>
      <c r="G721" s="671"/>
      <c r="H721" s="272"/>
      <c r="I721" s="300"/>
      <c r="J721" s="274"/>
      <c r="K721" s="275"/>
    </row>
    <row r="722" spans="1:11" hidden="1" x14ac:dyDescent="0.25">
      <c r="A722" s="262"/>
      <c r="B722" s="262"/>
      <c r="C722" s="669"/>
      <c r="D722" s="670"/>
      <c r="E722" s="670"/>
      <c r="F722" s="670"/>
      <c r="G722" s="671"/>
      <c r="H722" s="272"/>
      <c r="I722" s="300"/>
      <c r="J722" s="274"/>
      <c r="K722" s="275"/>
    </row>
    <row r="723" spans="1:11" hidden="1" x14ac:dyDescent="0.25">
      <c r="A723" s="262"/>
      <c r="B723" s="262"/>
      <c r="C723" s="669"/>
      <c r="D723" s="670"/>
      <c r="E723" s="670"/>
      <c r="F723" s="670"/>
      <c r="G723" s="671"/>
      <c r="H723" s="272"/>
      <c r="I723" s="300"/>
      <c r="J723" s="274"/>
      <c r="K723" s="275"/>
    </row>
    <row r="724" spans="1:11" hidden="1" x14ac:dyDescent="0.25">
      <c r="A724" s="262"/>
      <c r="B724" s="262"/>
      <c r="C724" s="669"/>
      <c r="D724" s="670"/>
      <c r="E724" s="670"/>
      <c r="F724" s="670"/>
      <c r="G724" s="671"/>
      <c r="H724" s="272"/>
      <c r="I724" s="300"/>
      <c r="J724" s="274"/>
      <c r="K724" s="275"/>
    </row>
    <row r="725" spans="1:11" hidden="1" x14ac:dyDescent="0.25">
      <c r="A725" s="262"/>
      <c r="B725" s="262"/>
      <c r="C725" s="669"/>
      <c r="D725" s="670"/>
      <c r="E725" s="670"/>
      <c r="F725" s="670"/>
      <c r="G725" s="671"/>
      <c r="H725" s="272"/>
      <c r="I725" s="300"/>
      <c r="J725" s="274"/>
      <c r="K725" s="275"/>
    </row>
    <row r="726" spans="1:11" hidden="1" x14ac:dyDescent="0.25">
      <c r="A726" s="262"/>
      <c r="B726" s="262"/>
      <c r="C726" s="669"/>
      <c r="D726" s="670"/>
      <c r="E726" s="670"/>
      <c r="F726" s="670"/>
      <c r="G726" s="671"/>
      <c r="H726" s="272"/>
      <c r="I726" s="300"/>
      <c r="J726" s="274"/>
      <c r="K726" s="275"/>
    </row>
    <row r="727" spans="1:11" hidden="1" x14ac:dyDescent="0.25">
      <c r="A727" s="262"/>
      <c r="B727" s="262"/>
      <c r="C727" s="669"/>
      <c r="D727" s="670"/>
      <c r="E727" s="670"/>
      <c r="F727" s="670"/>
      <c r="G727" s="671"/>
      <c r="H727" s="272"/>
      <c r="I727" s="300"/>
      <c r="J727" s="274"/>
      <c r="K727" s="275"/>
    </row>
    <row r="728" spans="1:11" hidden="1" x14ac:dyDescent="0.25">
      <c r="A728" s="262"/>
      <c r="B728" s="262"/>
      <c r="C728" s="669"/>
      <c r="D728" s="670"/>
      <c r="E728" s="670"/>
      <c r="F728" s="670"/>
      <c r="G728" s="671"/>
      <c r="H728" s="272"/>
      <c r="I728" s="300"/>
      <c r="J728" s="274"/>
      <c r="K728" s="275"/>
    </row>
    <row r="729" spans="1:11" hidden="1" x14ac:dyDescent="0.25">
      <c r="A729" s="262"/>
      <c r="B729" s="262"/>
      <c r="C729" s="669"/>
      <c r="D729" s="670"/>
      <c r="E729" s="670"/>
      <c r="F729" s="670"/>
      <c r="G729" s="671"/>
      <c r="H729" s="272"/>
      <c r="I729" s="300"/>
      <c r="J729" s="274"/>
      <c r="K729" s="275"/>
    </row>
    <row r="730" spans="1:11" hidden="1" x14ac:dyDescent="0.25">
      <c r="A730" s="262"/>
      <c r="B730" s="262"/>
      <c r="C730" s="669"/>
      <c r="D730" s="670"/>
      <c r="E730" s="670"/>
      <c r="F730" s="670"/>
      <c r="G730" s="671"/>
      <c r="H730" s="272"/>
      <c r="I730" s="300"/>
      <c r="J730" s="274"/>
      <c r="K730" s="275"/>
    </row>
    <row r="731" spans="1:11" hidden="1" x14ac:dyDescent="0.25">
      <c r="A731" s="262"/>
      <c r="B731" s="262"/>
      <c r="C731" s="669"/>
      <c r="D731" s="670"/>
      <c r="E731" s="670"/>
      <c r="F731" s="670"/>
      <c r="G731" s="671"/>
      <c r="H731" s="272"/>
      <c r="I731" s="300"/>
      <c r="J731" s="274"/>
      <c r="K731" s="275"/>
    </row>
    <row r="732" spans="1:11" hidden="1" x14ac:dyDescent="0.25">
      <c r="A732" s="262"/>
      <c r="B732" s="262"/>
      <c r="C732" s="669"/>
      <c r="D732" s="670"/>
      <c r="E732" s="670"/>
      <c r="F732" s="670"/>
      <c r="G732" s="671"/>
      <c r="H732" s="272"/>
      <c r="I732" s="300"/>
      <c r="J732" s="274"/>
      <c r="K732" s="275"/>
    </row>
    <row r="733" spans="1:11" hidden="1" x14ac:dyDescent="0.25">
      <c r="A733" s="262"/>
      <c r="B733" s="262"/>
      <c r="C733" s="669"/>
      <c r="D733" s="670"/>
      <c r="E733" s="670"/>
      <c r="F733" s="670"/>
      <c r="G733" s="671"/>
      <c r="H733" s="272"/>
      <c r="I733" s="300"/>
      <c r="J733" s="274"/>
      <c r="K733" s="275"/>
    </row>
    <row r="734" spans="1:11" hidden="1" x14ac:dyDescent="0.25">
      <c r="A734" s="262"/>
      <c r="B734" s="262"/>
      <c r="C734" s="669"/>
      <c r="D734" s="670"/>
      <c r="E734" s="670"/>
      <c r="F734" s="670"/>
      <c r="G734" s="671"/>
      <c r="H734" s="272"/>
      <c r="I734" s="300"/>
      <c r="J734" s="274"/>
      <c r="K734" s="275"/>
    </row>
    <row r="735" spans="1:11" hidden="1" x14ac:dyDescent="0.25">
      <c r="A735" s="262"/>
      <c r="B735" s="262"/>
      <c r="C735" s="669"/>
      <c r="D735" s="670"/>
      <c r="E735" s="670"/>
      <c r="F735" s="670"/>
      <c r="G735" s="671"/>
      <c r="H735" s="272"/>
      <c r="I735" s="300"/>
      <c r="J735" s="274"/>
      <c r="K735" s="275"/>
    </row>
    <row r="736" spans="1:11" hidden="1" x14ac:dyDescent="0.25">
      <c r="A736" s="262"/>
      <c r="B736" s="262"/>
      <c r="C736" s="669"/>
      <c r="D736" s="670"/>
      <c r="E736" s="670"/>
      <c r="F736" s="670"/>
      <c r="G736" s="671"/>
      <c r="H736" s="272"/>
      <c r="I736" s="300"/>
      <c r="J736" s="274"/>
      <c r="K736" s="275"/>
    </row>
    <row r="737" spans="1:11" hidden="1" x14ac:dyDescent="0.25">
      <c r="A737" s="262"/>
      <c r="B737" s="262"/>
      <c r="C737" s="669"/>
      <c r="D737" s="670"/>
      <c r="E737" s="670"/>
      <c r="F737" s="670"/>
      <c r="G737" s="671"/>
      <c r="H737" s="272"/>
      <c r="I737" s="300"/>
      <c r="J737" s="274"/>
      <c r="K737" s="275"/>
    </row>
    <row r="738" spans="1:11" hidden="1" x14ac:dyDescent="0.25">
      <c r="A738" s="262"/>
      <c r="B738" s="262"/>
      <c r="C738" s="669"/>
      <c r="D738" s="670"/>
      <c r="E738" s="670"/>
      <c r="F738" s="670"/>
      <c r="G738" s="671"/>
      <c r="H738" s="272"/>
      <c r="I738" s="300"/>
      <c r="J738" s="274"/>
      <c r="K738" s="275"/>
    </row>
    <row r="739" spans="1:11" hidden="1" x14ac:dyDescent="0.25">
      <c r="A739" s="262"/>
      <c r="B739" s="262"/>
      <c r="C739" s="669"/>
      <c r="D739" s="670"/>
      <c r="E739" s="670"/>
      <c r="F739" s="670"/>
      <c r="G739" s="671"/>
      <c r="H739" s="272"/>
      <c r="I739" s="300"/>
      <c r="J739" s="274"/>
      <c r="K739" s="275"/>
    </row>
    <row r="740" spans="1:11" hidden="1" x14ac:dyDescent="0.25">
      <c r="A740" s="262"/>
      <c r="B740" s="262"/>
      <c r="C740" s="669"/>
      <c r="D740" s="670"/>
      <c r="E740" s="670"/>
      <c r="F740" s="670"/>
      <c r="G740" s="671"/>
      <c r="H740" s="272"/>
      <c r="I740" s="300"/>
      <c r="J740" s="274"/>
      <c r="K740" s="275"/>
    </row>
    <row r="741" spans="1:11" hidden="1" x14ac:dyDescent="0.25">
      <c r="A741" s="262"/>
      <c r="B741" s="262"/>
      <c r="C741" s="669"/>
      <c r="D741" s="670"/>
      <c r="E741" s="670"/>
      <c r="F741" s="670"/>
      <c r="G741" s="671"/>
      <c r="H741" s="272"/>
      <c r="I741" s="300"/>
      <c r="J741" s="274"/>
      <c r="K741" s="275"/>
    </row>
    <row r="742" spans="1:11" hidden="1" x14ac:dyDescent="0.25">
      <c r="A742" s="262"/>
      <c r="B742" s="262"/>
      <c r="C742" s="669"/>
      <c r="D742" s="670"/>
      <c r="E742" s="670"/>
      <c r="F742" s="670"/>
      <c r="G742" s="671"/>
      <c r="H742" s="272"/>
      <c r="I742" s="300"/>
      <c r="J742" s="274"/>
      <c r="K742" s="275"/>
    </row>
    <row r="743" spans="1:11" hidden="1" x14ac:dyDescent="0.25">
      <c r="A743" s="262"/>
      <c r="B743" s="262"/>
      <c r="C743" s="669"/>
      <c r="D743" s="670"/>
      <c r="E743" s="670"/>
      <c r="F743" s="670"/>
      <c r="G743" s="671"/>
      <c r="H743" s="272"/>
      <c r="I743" s="300"/>
      <c r="J743" s="274"/>
      <c r="K743" s="275"/>
    </row>
    <row r="744" spans="1:11" hidden="1" x14ac:dyDescent="0.25">
      <c r="A744" s="262"/>
      <c r="B744" s="262"/>
      <c r="C744" s="669"/>
      <c r="D744" s="670"/>
      <c r="E744" s="670"/>
      <c r="F744" s="670"/>
      <c r="G744" s="671"/>
      <c r="H744" s="272"/>
      <c r="I744" s="300"/>
      <c r="J744" s="274"/>
      <c r="K744" s="275"/>
    </row>
    <row r="745" spans="1:11" hidden="1" x14ac:dyDescent="0.25">
      <c r="A745" s="262"/>
      <c r="B745" s="262"/>
      <c r="C745" s="669"/>
      <c r="D745" s="670"/>
      <c r="E745" s="670"/>
      <c r="F745" s="670"/>
      <c r="G745" s="671"/>
      <c r="H745" s="272"/>
      <c r="I745" s="300"/>
      <c r="J745" s="274"/>
      <c r="K745" s="275"/>
    </row>
    <row r="746" spans="1:11" hidden="1" x14ac:dyDescent="0.25">
      <c r="A746" s="262"/>
      <c r="B746" s="262"/>
      <c r="C746" s="669"/>
      <c r="D746" s="670"/>
      <c r="E746" s="670"/>
      <c r="F746" s="670"/>
      <c r="G746" s="671"/>
      <c r="H746" s="272"/>
      <c r="I746" s="300"/>
      <c r="J746" s="274"/>
      <c r="K746" s="275"/>
    </row>
    <row r="747" spans="1:11" hidden="1" x14ac:dyDescent="0.25">
      <c r="A747" s="262"/>
      <c r="B747" s="262"/>
      <c r="C747" s="669"/>
      <c r="D747" s="670"/>
      <c r="E747" s="670"/>
      <c r="F747" s="670"/>
      <c r="G747" s="671"/>
      <c r="H747" s="272"/>
      <c r="I747" s="300"/>
      <c r="J747" s="274"/>
      <c r="K747" s="275"/>
    </row>
    <row r="748" spans="1:11" hidden="1" x14ac:dyDescent="0.25">
      <c r="A748" s="262"/>
      <c r="B748" s="262"/>
      <c r="C748" s="669"/>
      <c r="D748" s="670"/>
      <c r="E748" s="670"/>
      <c r="F748" s="670"/>
      <c r="G748" s="671"/>
      <c r="H748" s="272"/>
      <c r="I748" s="300"/>
      <c r="J748" s="274"/>
      <c r="K748" s="275"/>
    </row>
    <row r="749" spans="1:11" hidden="1" x14ac:dyDescent="0.25">
      <c r="A749" s="262"/>
      <c r="B749" s="262"/>
      <c r="C749" s="669"/>
      <c r="D749" s="670"/>
      <c r="E749" s="670"/>
      <c r="F749" s="670"/>
      <c r="G749" s="671"/>
      <c r="H749" s="272"/>
      <c r="I749" s="300"/>
      <c r="J749" s="274"/>
      <c r="K749" s="275"/>
    </row>
    <row r="750" spans="1:11" hidden="1" x14ac:dyDescent="0.25">
      <c r="A750" s="262"/>
      <c r="B750" s="262"/>
      <c r="C750" s="669"/>
      <c r="D750" s="670"/>
      <c r="E750" s="670"/>
      <c r="F750" s="670"/>
      <c r="G750" s="671"/>
      <c r="H750" s="272"/>
      <c r="I750" s="300"/>
      <c r="J750" s="274"/>
      <c r="K750" s="275"/>
    </row>
    <row r="751" spans="1:11" hidden="1" x14ac:dyDescent="0.25">
      <c r="A751" s="262"/>
      <c r="B751" s="262"/>
      <c r="C751" s="669"/>
      <c r="D751" s="670"/>
      <c r="E751" s="670"/>
      <c r="F751" s="670"/>
      <c r="G751" s="671"/>
      <c r="H751" s="272"/>
      <c r="I751" s="300"/>
      <c r="J751" s="274"/>
      <c r="K751" s="275"/>
    </row>
    <row r="752" spans="1:11" hidden="1" x14ac:dyDescent="0.25">
      <c r="A752" s="262"/>
      <c r="B752" s="262"/>
      <c r="C752" s="669"/>
      <c r="D752" s="670"/>
      <c r="E752" s="670"/>
      <c r="F752" s="670"/>
      <c r="G752" s="671"/>
      <c r="H752" s="272"/>
      <c r="I752" s="300"/>
      <c r="J752" s="274"/>
      <c r="K752" s="275"/>
    </row>
    <row r="753" spans="1:11" hidden="1" x14ac:dyDescent="0.25">
      <c r="A753" s="262"/>
      <c r="B753" s="262"/>
      <c r="C753" s="669"/>
      <c r="D753" s="670"/>
      <c r="E753" s="670"/>
      <c r="F753" s="670"/>
      <c r="G753" s="671"/>
      <c r="H753" s="272"/>
      <c r="I753" s="300"/>
      <c r="J753" s="274"/>
      <c r="K753" s="275"/>
    </row>
    <row r="754" spans="1:11" hidden="1" x14ac:dyDescent="0.25">
      <c r="A754" s="262"/>
      <c r="B754" s="262"/>
      <c r="C754" s="669"/>
      <c r="D754" s="670"/>
      <c r="E754" s="670"/>
      <c r="F754" s="670"/>
      <c r="G754" s="671"/>
      <c r="H754" s="272"/>
      <c r="I754" s="300"/>
      <c r="J754" s="274"/>
      <c r="K754" s="275"/>
    </row>
    <row r="755" spans="1:11" hidden="1" x14ac:dyDescent="0.25">
      <c r="A755" s="262"/>
      <c r="B755" s="262"/>
      <c r="C755" s="669"/>
      <c r="D755" s="670"/>
      <c r="E755" s="670"/>
      <c r="F755" s="670"/>
      <c r="G755" s="671"/>
      <c r="H755" s="272"/>
      <c r="I755" s="300"/>
      <c r="J755" s="274"/>
      <c r="K755" s="275"/>
    </row>
    <row r="756" spans="1:11" hidden="1" x14ac:dyDescent="0.25">
      <c r="A756" s="262"/>
      <c r="B756" s="262"/>
      <c r="C756" s="669"/>
      <c r="D756" s="670"/>
      <c r="E756" s="670"/>
      <c r="F756" s="670"/>
      <c r="G756" s="671"/>
      <c r="H756" s="272"/>
      <c r="I756" s="300"/>
      <c r="J756" s="274"/>
      <c r="K756" s="275"/>
    </row>
    <row r="757" spans="1:11" hidden="1" x14ac:dyDescent="0.25">
      <c r="A757" s="262"/>
      <c r="B757" s="262"/>
      <c r="C757" s="669"/>
      <c r="D757" s="670"/>
      <c r="E757" s="670"/>
      <c r="F757" s="670"/>
      <c r="G757" s="671"/>
      <c r="H757" s="272"/>
      <c r="I757" s="300"/>
      <c r="J757" s="274"/>
      <c r="K757" s="275"/>
    </row>
    <row r="758" spans="1:11" hidden="1" x14ac:dyDescent="0.25">
      <c r="A758" s="262"/>
      <c r="B758" s="262"/>
      <c r="C758" s="669"/>
      <c r="D758" s="670"/>
      <c r="E758" s="670"/>
      <c r="F758" s="670"/>
      <c r="G758" s="671"/>
      <c r="H758" s="272"/>
      <c r="I758" s="300"/>
      <c r="J758" s="274"/>
      <c r="K758" s="275"/>
    </row>
    <row r="759" spans="1:11" hidden="1" x14ac:dyDescent="0.25">
      <c r="A759" s="262"/>
      <c r="B759" s="262"/>
      <c r="C759" s="669"/>
      <c r="D759" s="670"/>
      <c r="E759" s="670"/>
      <c r="F759" s="670"/>
      <c r="G759" s="671"/>
      <c r="H759" s="272"/>
      <c r="I759" s="300"/>
      <c r="J759" s="274"/>
      <c r="K759" s="275"/>
    </row>
    <row r="760" spans="1:11" hidden="1" x14ac:dyDescent="0.25">
      <c r="A760" s="262"/>
      <c r="B760" s="262"/>
      <c r="C760" s="669"/>
      <c r="D760" s="670"/>
      <c r="E760" s="670"/>
      <c r="F760" s="670"/>
      <c r="G760" s="671"/>
      <c r="H760" s="272"/>
      <c r="I760" s="300"/>
      <c r="J760" s="274"/>
      <c r="K760" s="275"/>
    </row>
    <row r="761" spans="1:11" hidden="1" x14ac:dyDescent="0.25">
      <c r="A761" s="262"/>
      <c r="B761" s="262"/>
      <c r="C761" s="669"/>
      <c r="D761" s="670"/>
      <c r="E761" s="670"/>
      <c r="F761" s="670"/>
      <c r="G761" s="671"/>
      <c r="H761" s="272"/>
      <c r="I761" s="300"/>
      <c r="J761" s="274"/>
      <c r="K761" s="275"/>
    </row>
    <row r="762" spans="1:11" hidden="1" x14ac:dyDescent="0.25">
      <c r="A762" s="262"/>
      <c r="B762" s="262"/>
      <c r="C762" s="669"/>
      <c r="D762" s="670"/>
      <c r="E762" s="670"/>
      <c r="F762" s="670"/>
      <c r="G762" s="671"/>
      <c r="H762" s="272"/>
      <c r="I762" s="300"/>
      <c r="J762" s="274"/>
      <c r="K762" s="275"/>
    </row>
    <row r="763" spans="1:11" hidden="1" x14ac:dyDescent="0.25">
      <c r="A763" s="262"/>
      <c r="B763" s="262"/>
      <c r="C763" s="669"/>
      <c r="D763" s="670"/>
      <c r="E763" s="670"/>
      <c r="F763" s="670"/>
      <c r="G763" s="671"/>
      <c r="H763" s="272"/>
      <c r="I763" s="300"/>
      <c r="J763" s="274"/>
      <c r="K763" s="275"/>
    </row>
    <row r="764" spans="1:11" hidden="1" x14ac:dyDescent="0.25">
      <c r="A764" s="262"/>
      <c r="B764" s="262"/>
      <c r="C764" s="669"/>
      <c r="D764" s="670"/>
      <c r="E764" s="670"/>
      <c r="F764" s="670"/>
      <c r="G764" s="671"/>
      <c r="H764" s="272"/>
      <c r="I764" s="300"/>
      <c r="J764" s="274"/>
      <c r="K764" s="275"/>
    </row>
    <row r="765" spans="1:11" hidden="1" x14ac:dyDescent="0.25">
      <c r="A765" s="262"/>
      <c r="B765" s="262"/>
      <c r="C765" s="669"/>
      <c r="D765" s="670"/>
      <c r="E765" s="670"/>
      <c r="F765" s="670"/>
      <c r="G765" s="671"/>
      <c r="H765" s="272"/>
      <c r="I765" s="300"/>
      <c r="J765" s="274"/>
      <c r="K765" s="275"/>
    </row>
    <row r="766" spans="1:11" hidden="1" x14ac:dyDescent="0.25">
      <c r="A766" s="568" t="s">
        <v>272</v>
      </c>
      <c r="B766" s="568"/>
      <c r="C766" s="568"/>
      <c r="D766" s="568"/>
      <c r="E766" s="568"/>
      <c r="F766" s="568"/>
      <c r="G766" s="568"/>
      <c r="H766" s="568"/>
      <c r="I766" s="568"/>
      <c r="J766" s="568"/>
      <c r="K766" s="4" t="e">
        <f>SUM(K713:K765)</f>
        <v>#REF!</v>
      </c>
    </row>
    <row r="767" spans="1:11" hidden="1" x14ac:dyDescent="0.25">
      <c r="A767" s="589" t="s">
        <v>2020</v>
      </c>
      <c r="B767" s="590"/>
      <c r="C767" s="590"/>
      <c r="D767" s="590"/>
      <c r="E767" s="590"/>
      <c r="F767" s="590"/>
      <c r="G767" s="590"/>
      <c r="H767" s="590"/>
      <c r="I767" s="590"/>
      <c r="J767" s="590"/>
      <c r="K767" s="591"/>
    </row>
    <row r="768" spans="1:11" hidden="1" x14ac:dyDescent="0.25">
      <c r="A768" s="592"/>
      <c r="B768" s="593"/>
      <c r="C768" s="593"/>
      <c r="D768" s="593"/>
      <c r="E768" s="593"/>
      <c r="F768" s="593"/>
      <c r="G768" s="593"/>
      <c r="H768" s="593"/>
      <c r="I768" s="593"/>
      <c r="J768" s="593"/>
      <c r="K768" s="594"/>
    </row>
    <row r="769" spans="1:11" ht="13.2" hidden="1" customHeight="1" x14ac:dyDescent="0.25">
      <c r="A769" s="685" t="s">
        <v>273</v>
      </c>
      <c r="B769" s="685"/>
      <c r="C769" s="685"/>
      <c r="D769" s="685"/>
      <c r="E769" s="685"/>
      <c r="F769" s="685"/>
      <c r="G769" s="685"/>
      <c r="H769" s="685"/>
      <c r="I769" s="685"/>
      <c r="J769" s="685"/>
      <c r="K769" s="4" t="e">
        <f>K766</f>
        <v>#REF!</v>
      </c>
    </row>
    <row r="770" spans="1:11" hidden="1" x14ac:dyDescent="0.25">
      <c r="A770" s="262"/>
      <c r="B770" s="262"/>
      <c r="C770" s="641"/>
      <c r="D770" s="642"/>
      <c r="E770" s="642"/>
      <c r="F770" s="642"/>
      <c r="G770" s="643"/>
      <c r="H770" s="263"/>
      <c r="I770" s="292"/>
      <c r="J770" s="269"/>
      <c r="K770" s="270"/>
    </row>
    <row r="771" spans="1:11" hidden="1" x14ac:dyDescent="0.25">
      <c r="A771" s="293"/>
      <c r="B771" s="294"/>
      <c r="C771" s="686"/>
      <c r="D771" s="687"/>
      <c r="E771" s="687"/>
      <c r="F771" s="687"/>
      <c r="G771" s="688"/>
      <c r="H771" s="295"/>
      <c r="I771" s="296"/>
      <c r="J771" s="297"/>
      <c r="K771" s="298"/>
    </row>
    <row r="772" spans="1:11" hidden="1" x14ac:dyDescent="0.25">
      <c r="A772" s="294"/>
      <c r="B772" s="294"/>
      <c r="C772" s="577"/>
      <c r="D772" s="578"/>
      <c r="E772" s="578"/>
      <c r="F772" s="578"/>
      <c r="G772" s="579"/>
      <c r="H772" s="295"/>
      <c r="I772" s="296"/>
      <c r="J772" s="297"/>
      <c r="K772" s="298"/>
    </row>
    <row r="773" spans="1:11" hidden="1" x14ac:dyDescent="0.25">
      <c r="A773" s="262"/>
      <c r="B773" s="299"/>
      <c r="C773" s="669"/>
      <c r="D773" s="670"/>
      <c r="E773" s="670"/>
      <c r="F773" s="670"/>
      <c r="G773" s="671"/>
      <c r="H773" s="272"/>
      <c r="I773" s="300"/>
      <c r="J773" s="274"/>
      <c r="K773" s="275"/>
    </row>
    <row r="774" spans="1:11" hidden="1" x14ac:dyDescent="0.25">
      <c r="A774" s="262"/>
      <c r="B774" s="299"/>
      <c r="C774" s="669"/>
      <c r="D774" s="670"/>
      <c r="E774" s="670"/>
      <c r="F774" s="670"/>
      <c r="G774" s="671"/>
      <c r="H774" s="301"/>
      <c r="I774" s="302"/>
      <c r="J774" s="303"/>
      <c r="K774" s="304"/>
    </row>
    <row r="775" spans="1:11" hidden="1" x14ac:dyDescent="0.25">
      <c r="A775" s="262"/>
      <c r="B775" s="262"/>
      <c r="C775" s="669"/>
      <c r="D775" s="670"/>
      <c r="E775" s="670"/>
      <c r="F775" s="670"/>
      <c r="G775" s="671"/>
      <c r="H775" s="272"/>
      <c r="I775" s="300"/>
      <c r="J775" s="274"/>
      <c r="K775" s="275"/>
    </row>
    <row r="776" spans="1:11" hidden="1" x14ac:dyDescent="0.25">
      <c r="A776" s="262"/>
      <c r="B776" s="262"/>
      <c r="C776" s="669"/>
      <c r="D776" s="670"/>
      <c r="E776" s="670"/>
      <c r="F776" s="670"/>
      <c r="G776" s="671"/>
      <c r="H776" s="272"/>
      <c r="I776" s="300"/>
      <c r="J776" s="274"/>
      <c r="K776" s="275"/>
    </row>
    <row r="777" spans="1:11" hidden="1" x14ac:dyDescent="0.25">
      <c r="A777" s="262"/>
      <c r="B777" s="262"/>
      <c r="C777" s="669"/>
      <c r="D777" s="670"/>
      <c r="E777" s="670"/>
      <c r="F777" s="670"/>
      <c r="G777" s="671"/>
      <c r="H777" s="272"/>
      <c r="I777" s="300"/>
      <c r="J777" s="274"/>
      <c r="K777" s="275"/>
    </row>
    <row r="778" spans="1:11" hidden="1" x14ac:dyDescent="0.25">
      <c r="A778" s="262"/>
      <c r="B778" s="262"/>
      <c r="C778" s="669"/>
      <c r="D778" s="670"/>
      <c r="E778" s="670"/>
      <c r="F778" s="670"/>
      <c r="G778" s="671"/>
      <c r="H778" s="272"/>
      <c r="I778" s="300"/>
      <c r="J778" s="274"/>
      <c r="K778" s="275"/>
    </row>
    <row r="779" spans="1:11" hidden="1" x14ac:dyDescent="0.25">
      <c r="A779" s="262"/>
      <c r="B779" s="262"/>
      <c r="C779" s="669"/>
      <c r="D779" s="670"/>
      <c r="E779" s="670"/>
      <c r="F779" s="670"/>
      <c r="G779" s="671"/>
      <c r="H779" s="272"/>
      <c r="I779" s="300"/>
      <c r="J779" s="274"/>
      <c r="K779" s="275"/>
    </row>
    <row r="780" spans="1:11" hidden="1" x14ac:dyDescent="0.25">
      <c r="A780" s="262"/>
      <c r="B780" s="262"/>
      <c r="C780" s="669"/>
      <c r="D780" s="670"/>
      <c r="E780" s="670"/>
      <c r="F780" s="670"/>
      <c r="G780" s="671"/>
      <c r="H780" s="272"/>
      <c r="I780" s="300"/>
      <c r="J780" s="274"/>
      <c r="K780" s="275"/>
    </row>
    <row r="781" spans="1:11" hidden="1" x14ac:dyDescent="0.25">
      <c r="A781" s="262"/>
      <c r="B781" s="262"/>
      <c r="C781" s="669"/>
      <c r="D781" s="670"/>
      <c r="E781" s="670"/>
      <c r="F781" s="670"/>
      <c r="G781" s="671"/>
      <c r="H781" s="272"/>
      <c r="I781" s="300"/>
      <c r="J781" s="274"/>
      <c r="K781" s="275"/>
    </row>
    <row r="782" spans="1:11" hidden="1" x14ac:dyDescent="0.25">
      <c r="A782" s="262"/>
      <c r="B782" s="262"/>
      <c r="C782" s="669"/>
      <c r="D782" s="670"/>
      <c r="E782" s="670"/>
      <c r="F782" s="670"/>
      <c r="G782" s="671"/>
      <c r="H782" s="272"/>
      <c r="I782" s="300"/>
      <c r="J782" s="274"/>
      <c r="K782" s="275"/>
    </row>
    <row r="783" spans="1:11" hidden="1" x14ac:dyDescent="0.25">
      <c r="A783" s="262"/>
      <c r="B783" s="262"/>
      <c r="C783" s="669"/>
      <c r="D783" s="670"/>
      <c r="E783" s="670"/>
      <c r="F783" s="670"/>
      <c r="G783" s="671"/>
      <c r="H783" s="272"/>
      <c r="I783" s="300"/>
      <c r="J783" s="274"/>
      <c r="K783" s="275"/>
    </row>
    <row r="784" spans="1:11" hidden="1" x14ac:dyDescent="0.25">
      <c r="A784" s="262"/>
      <c r="B784" s="262"/>
      <c r="C784" s="669"/>
      <c r="D784" s="670"/>
      <c r="E784" s="670"/>
      <c r="F784" s="670"/>
      <c r="G784" s="671"/>
      <c r="H784" s="272"/>
      <c r="I784" s="300"/>
      <c r="J784" s="274"/>
      <c r="K784" s="275"/>
    </row>
    <row r="785" spans="1:11" hidden="1" x14ac:dyDescent="0.25">
      <c r="A785" s="262"/>
      <c r="B785" s="262"/>
      <c r="C785" s="669"/>
      <c r="D785" s="670"/>
      <c r="E785" s="670"/>
      <c r="F785" s="670"/>
      <c r="G785" s="671"/>
      <c r="H785" s="272"/>
      <c r="I785" s="300"/>
      <c r="J785" s="274"/>
      <c r="K785" s="275"/>
    </row>
    <row r="786" spans="1:11" hidden="1" x14ac:dyDescent="0.25">
      <c r="A786" s="262"/>
      <c r="B786" s="262"/>
      <c r="C786" s="669"/>
      <c r="D786" s="670"/>
      <c r="E786" s="670"/>
      <c r="F786" s="670"/>
      <c r="G786" s="671"/>
      <c r="H786" s="272"/>
      <c r="I786" s="300"/>
      <c r="J786" s="274"/>
      <c r="K786" s="275"/>
    </row>
    <row r="787" spans="1:11" hidden="1" x14ac:dyDescent="0.25">
      <c r="A787" s="262"/>
      <c r="B787" s="262"/>
      <c r="C787" s="669"/>
      <c r="D787" s="670"/>
      <c r="E787" s="670"/>
      <c r="F787" s="670"/>
      <c r="G787" s="671"/>
      <c r="H787" s="272"/>
      <c r="I787" s="300"/>
      <c r="J787" s="274"/>
      <c r="K787" s="275"/>
    </row>
    <row r="788" spans="1:11" hidden="1" x14ac:dyDescent="0.25">
      <c r="A788" s="262"/>
      <c r="B788" s="262"/>
      <c r="C788" s="669"/>
      <c r="D788" s="670"/>
      <c r="E788" s="670"/>
      <c r="F788" s="670"/>
      <c r="G788" s="671"/>
      <c r="H788" s="272"/>
      <c r="I788" s="300"/>
      <c r="J788" s="274"/>
      <c r="K788" s="275"/>
    </row>
    <row r="789" spans="1:11" hidden="1" x14ac:dyDescent="0.25">
      <c r="A789" s="262"/>
      <c r="B789" s="262"/>
      <c r="C789" s="669"/>
      <c r="D789" s="670"/>
      <c r="E789" s="670"/>
      <c r="F789" s="670"/>
      <c r="G789" s="671"/>
      <c r="H789" s="272"/>
      <c r="I789" s="300"/>
      <c r="J789" s="274"/>
      <c r="K789" s="275"/>
    </row>
    <row r="790" spans="1:11" hidden="1" x14ac:dyDescent="0.25">
      <c r="A790" s="262"/>
      <c r="B790" s="262"/>
      <c r="C790" s="669"/>
      <c r="D790" s="670"/>
      <c r="E790" s="670"/>
      <c r="F790" s="670"/>
      <c r="G790" s="671"/>
      <c r="H790" s="272"/>
      <c r="I790" s="300"/>
      <c r="J790" s="274"/>
      <c r="K790" s="275"/>
    </row>
    <row r="791" spans="1:11" hidden="1" x14ac:dyDescent="0.25">
      <c r="A791" s="262"/>
      <c r="B791" s="262"/>
      <c r="C791" s="669"/>
      <c r="D791" s="670"/>
      <c r="E791" s="670"/>
      <c r="F791" s="670"/>
      <c r="G791" s="671"/>
      <c r="H791" s="272"/>
      <c r="I791" s="300"/>
      <c r="J791" s="274"/>
      <c r="K791" s="275"/>
    </row>
    <row r="792" spans="1:11" hidden="1" x14ac:dyDescent="0.25">
      <c r="A792" s="262"/>
      <c r="B792" s="262"/>
      <c r="C792" s="669"/>
      <c r="D792" s="670"/>
      <c r="E792" s="670"/>
      <c r="F792" s="670"/>
      <c r="G792" s="671"/>
      <c r="H792" s="272"/>
      <c r="I792" s="300"/>
      <c r="J792" s="274"/>
      <c r="K792" s="275"/>
    </row>
    <row r="793" spans="1:11" hidden="1" x14ac:dyDescent="0.25">
      <c r="A793" s="262"/>
      <c r="B793" s="262"/>
      <c r="C793" s="669"/>
      <c r="D793" s="670"/>
      <c r="E793" s="670"/>
      <c r="F793" s="670"/>
      <c r="G793" s="671"/>
      <c r="H793" s="272"/>
      <c r="I793" s="300"/>
      <c r="J793" s="274"/>
      <c r="K793" s="275"/>
    </row>
    <row r="794" spans="1:11" hidden="1" x14ac:dyDescent="0.25">
      <c r="A794" s="262"/>
      <c r="B794" s="262"/>
      <c r="C794" s="669"/>
      <c r="D794" s="670"/>
      <c r="E794" s="670"/>
      <c r="F794" s="670"/>
      <c r="G794" s="671"/>
      <c r="H794" s="272"/>
      <c r="I794" s="300"/>
      <c r="J794" s="274"/>
      <c r="K794" s="275"/>
    </row>
    <row r="795" spans="1:11" hidden="1" x14ac:dyDescent="0.25">
      <c r="A795" s="262"/>
      <c r="B795" s="262"/>
      <c r="C795" s="669"/>
      <c r="D795" s="670"/>
      <c r="E795" s="670"/>
      <c r="F795" s="670"/>
      <c r="G795" s="671"/>
      <c r="H795" s="272"/>
      <c r="I795" s="300"/>
      <c r="J795" s="274"/>
      <c r="K795" s="275"/>
    </row>
    <row r="796" spans="1:11" hidden="1" x14ac:dyDescent="0.25">
      <c r="A796" s="262"/>
      <c r="B796" s="262"/>
      <c r="C796" s="669"/>
      <c r="D796" s="670"/>
      <c r="E796" s="670"/>
      <c r="F796" s="670"/>
      <c r="G796" s="671"/>
      <c r="H796" s="272"/>
      <c r="I796" s="300"/>
      <c r="J796" s="274"/>
      <c r="K796" s="275"/>
    </row>
    <row r="797" spans="1:11" hidden="1" x14ac:dyDescent="0.25">
      <c r="A797" s="262"/>
      <c r="B797" s="262"/>
      <c r="C797" s="669"/>
      <c r="D797" s="670"/>
      <c r="E797" s="670"/>
      <c r="F797" s="670"/>
      <c r="G797" s="671"/>
      <c r="H797" s="272"/>
      <c r="I797" s="300"/>
      <c r="J797" s="274"/>
      <c r="K797" s="275"/>
    </row>
    <row r="798" spans="1:11" hidden="1" x14ac:dyDescent="0.25">
      <c r="A798" s="262"/>
      <c r="B798" s="262"/>
      <c r="C798" s="669"/>
      <c r="D798" s="670"/>
      <c r="E798" s="670"/>
      <c r="F798" s="670"/>
      <c r="G798" s="671"/>
      <c r="H798" s="272"/>
      <c r="I798" s="300"/>
      <c r="J798" s="274"/>
      <c r="K798" s="275"/>
    </row>
    <row r="799" spans="1:11" hidden="1" x14ac:dyDescent="0.25">
      <c r="A799" s="262"/>
      <c r="B799" s="262"/>
      <c r="C799" s="669"/>
      <c r="D799" s="670"/>
      <c r="E799" s="670"/>
      <c r="F799" s="670"/>
      <c r="G799" s="671"/>
      <c r="H799" s="272"/>
      <c r="I799" s="300"/>
      <c r="J799" s="274"/>
      <c r="K799" s="275"/>
    </row>
    <row r="800" spans="1:11" hidden="1" x14ac:dyDescent="0.25">
      <c r="A800" s="262"/>
      <c r="B800" s="262"/>
      <c r="C800" s="669"/>
      <c r="D800" s="670"/>
      <c r="E800" s="670"/>
      <c r="F800" s="670"/>
      <c r="G800" s="671"/>
      <c r="H800" s="272"/>
      <c r="I800" s="300"/>
      <c r="J800" s="274"/>
      <c r="K800" s="275"/>
    </row>
    <row r="801" spans="1:11" hidden="1" x14ac:dyDescent="0.25">
      <c r="A801" s="262"/>
      <c r="B801" s="262"/>
      <c r="C801" s="669"/>
      <c r="D801" s="670"/>
      <c r="E801" s="670"/>
      <c r="F801" s="670"/>
      <c r="G801" s="671"/>
      <c r="H801" s="272"/>
      <c r="I801" s="300"/>
      <c r="J801" s="274"/>
      <c r="K801" s="275"/>
    </row>
    <row r="802" spans="1:11" hidden="1" x14ac:dyDescent="0.25">
      <c r="A802" s="262"/>
      <c r="B802" s="262"/>
      <c r="C802" s="669"/>
      <c r="D802" s="670"/>
      <c r="E802" s="670"/>
      <c r="F802" s="670"/>
      <c r="G802" s="671"/>
      <c r="H802" s="272"/>
      <c r="I802" s="300"/>
      <c r="J802" s="274"/>
      <c r="K802" s="275"/>
    </row>
    <row r="803" spans="1:11" hidden="1" x14ac:dyDescent="0.25">
      <c r="A803" s="262"/>
      <c r="B803" s="262"/>
      <c r="C803" s="669"/>
      <c r="D803" s="670"/>
      <c r="E803" s="670"/>
      <c r="F803" s="670"/>
      <c r="G803" s="671"/>
      <c r="H803" s="272"/>
      <c r="I803" s="300"/>
      <c r="J803" s="274"/>
      <c r="K803" s="275"/>
    </row>
    <row r="804" spans="1:11" hidden="1" x14ac:dyDescent="0.25">
      <c r="A804" s="262"/>
      <c r="B804" s="262"/>
      <c r="C804" s="669"/>
      <c r="D804" s="670"/>
      <c r="E804" s="670"/>
      <c r="F804" s="670"/>
      <c r="G804" s="671"/>
      <c r="H804" s="272"/>
      <c r="I804" s="300"/>
      <c r="J804" s="274"/>
      <c r="K804" s="275"/>
    </row>
    <row r="805" spans="1:11" hidden="1" x14ac:dyDescent="0.25">
      <c r="A805" s="262"/>
      <c r="B805" s="262"/>
      <c r="C805" s="669"/>
      <c r="D805" s="670"/>
      <c r="E805" s="670"/>
      <c r="F805" s="670"/>
      <c r="G805" s="671"/>
      <c r="H805" s="272"/>
      <c r="I805" s="300"/>
      <c r="J805" s="274"/>
      <c r="K805" s="275"/>
    </row>
    <row r="806" spans="1:11" hidden="1" x14ac:dyDescent="0.25">
      <c r="A806" s="262"/>
      <c r="B806" s="262"/>
      <c r="C806" s="669"/>
      <c r="D806" s="670"/>
      <c r="E806" s="670"/>
      <c r="F806" s="670"/>
      <c r="G806" s="671"/>
      <c r="H806" s="272"/>
      <c r="I806" s="300"/>
      <c r="J806" s="274"/>
      <c r="K806" s="275"/>
    </row>
    <row r="807" spans="1:11" hidden="1" x14ac:dyDescent="0.25">
      <c r="A807" s="262"/>
      <c r="B807" s="262"/>
      <c r="C807" s="669"/>
      <c r="D807" s="670"/>
      <c r="E807" s="670"/>
      <c r="F807" s="670"/>
      <c r="G807" s="671"/>
      <c r="H807" s="272"/>
      <c r="I807" s="300"/>
      <c r="J807" s="274"/>
      <c r="K807" s="275"/>
    </row>
    <row r="808" spans="1:11" hidden="1" x14ac:dyDescent="0.25">
      <c r="A808" s="262"/>
      <c r="B808" s="262"/>
      <c r="C808" s="669"/>
      <c r="D808" s="670"/>
      <c r="E808" s="670"/>
      <c r="F808" s="670"/>
      <c r="G808" s="671"/>
      <c r="H808" s="272"/>
      <c r="I808" s="300"/>
      <c r="J808" s="274"/>
      <c r="K808" s="275"/>
    </row>
    <row r="809" spans="1:11" hidden="1" x14ac:dyDescent="0.25">
      <c r="A809" s="262"/>
      <c r="B809" s="262"/>
      <c r="C809" s="669"/>
      <c r="D809" s="670"/>
      <c r="E809" s="670"/>
      <c r="F809" s="670"/>
      <c r="G809" s="671"/>
      <c r="H809" s="272"/>
      <c r="I809" s="300"/>
      <c r="J809" s="274"/>
      <c r="K809" s="275"/>
    </row>
    <row r="810" spans="1:11" hidden="1" x14ac:dyDescent="0.25">
      <c r="A810" s="262"/>
      <c r="B810" s="262"/>
      <c r="C810" s="669"/>
      <c r="D810" s="670"/>
      <c r="E810" s="670"/>
      <c r="F810" s="670"/>
      <c r="G810" s="671"/>
      <c r="H810" s="272"/>
      <c r="I810" s="300"/>
      <c r="J810" s="274"/>
      <c r="K810" s="275"/>
    </row>
    <row r="811" spans="1:11" hidden="1" x14ac:dyDescent="0.25">
      <c r="A811" s="262"/>
      <c r="B811" s="262"/>
      <c r="C811" s="669"/>
      <c r="D811" s="670"/>
      <c r="E811" s="670"/>
      <c r="F811" s="670"/>
      <c r="G811" s="671"/>
      <c r="H811" s="272"/>
      <c r="I811" s="300"/>
      <c r="J811" s="274"/>
      <c r="K811" s="275"/>
    </row>
    <row r="812" spans="1:11" hidden="1" x14ac:dyDescent="0.25">
      <c r="A812" s="262"/>
      <c r="B812" s="262"/>
      <c r="C812" s="669"/>
      <c r="D812" s="670"/>
      <c r="E812" s="670"/>
      <c r="F812" s="670"/>
      <c r="G812" s="671"/>
      <c r="H812" s="272"/>
      <c r="I812" s="300"/>
      <c r="J812" s="274"/>
      <c r="K812" s="275"/>
    </row>
    <row r="813" spans="1:11" hidden="1" x14ac:dyDescent="0.25">
      <c r="A813" s="262"/>
      <c r="B813" s="262"/>
      <c r="C813" s="669"/>
      <c r="D813" s="670"/>
      <c r="E813" s="670"/>
      <c r="F813" s="670"/>
      <c r="G813" s="671"/>
      <c r="H813" s="272"/>
      <c r="I813" s="300"/>
      <c r="J813" s="274"/>
      <c r="K813" s="275"/>
    </row>
    <row r="814" spans="1:11" hidden="1" x14ac:dyDescent="0.25">
      <c r="A814" s="262"/>
      <c r="B814" s="262"/>
      <c r="C814" s="669"/>
      <c r="D814" s="670"/>
      <c r="E814" s="670"/>
      <c r="F814" s="670"/>
      <c r="G814" s="671"/>
      <c r="H814" s="272"/>
      <c r="I814" s="300"/>
      <c r="J814" s="274"/>
      <c r="K814" s="275"/>
    </row>
    <row r="815" spans="1:11" hidden="1" x14ac:dyDescent="0.25">
      <c r="A815" s="262"/>
      <c r="B815" s="262"/>
      <c r="C815" s="669"/>
      <c r="D815" s="670"/>
      <c r="E815" s="670"/>
      <c r="F815" s="670"/>
      <c r="G815" s="671"/>
      <c r="H815" s="272"/>
      <c r="I815" s="300"/>
      <c r="J815" s="274"/>
      <c r="K815" s="275"/>
    </row>
    <row r="816" spans="1:11" hidden="1" x14ac:dyDescent="0.25">
      <c r="A816" s="262"/>
      <c r="B816" s="262"/>
      <c r="C816" s="669"/>
      <c r="D816" s="670"/>
      <c r="E816" s="670"/>
      <c r="F816" s="670"/>
      <c r="G816" s="671"/>
      <c r="H816" s="272"/>
      <c r="I816" s="300"/>
      <c r="J816" s="274"/>
      <c r="K816" s="275"/>
    </row>
    <row r="817" spans="1:11" hidden="1" x14ac:dyDescent="0.25">
      <c r="A817" s="262"/>
      <c r="B817" s="262"/>
      <c r="C817" s="669"/>
      <c r="D817" s="670"/>
      <c r="E817" s="670"/>
      <c r="F817" s="670"/>
      <c r="G817" s="671"/>
      <c r="H817" s="272"/>
      <c r="I817" s="300"/>
      <c r="J817" s="274"/>
      <c r="K817" s="275"/>
    </row>
    <row r="818" spans="1:11" hidden="1" x14ac:dyDescent="0.25">
      <c r="A818" s="262"/>
      <c r="B818" s="262"/>
      <c r="C818" s="669"/>
      <c r="D818" s="670"/>
      <c r="E818" s="670"/>
      <c r="F818" s="670"/>
      <c r="G818" s="671"/>
      <c r="H818" s="272"/>
      <c r="I818" s="300"/>
      <c r="J818" s="274"/>
      <c r="K818" s="275"/>
    </row>
    <row r="819" spans="1:11" hidden="1" x14ac:dyDescent="0.25">
      <c r="A819" s="262"/>
      <c r="B819" s="262"/>
      <c r="C819" s="669"/>
      <c r="D819" s="670"/>
      <c r="E819" s="670"/>
      <c r="F819" s="670"/>
      <c r="G819" s="671"/>
      <c r="H819" s="272"/>
      <c r="I819" s="300"/>
      <c r="J819" s="274"/>
      <c r="K819" s="275"/>
    </row>
    <row r="820" spans="1:11" hidden="1" x14ac:dyDescent="0.25">
      <c r="A820" s="262"/>
      <c r="B820" s="262"/>
      <c r="C820" s="669"/>
      <c r="D820" s="670"/>
      <c r="E820" s="670"/>
      <c r="F820" s="670"/>
      <c r="G820" s="671"/>
      <c r="H820" s="272"/>
      <c r="I820" s="300"/>
      <c r="J820" s="274"/>
      <c r="K820" s="275"/>
    </row>
    <row r="821" spans="1:11" hidden="1" x14ac:dyDescent="0.25">
      <c r="A821" s="262"/>
      <c r="B821" s="262"/>
      <c r="C821" s="669"/>
      <c r="D821" s="670"/>
      <c r="E821" s="670"/>
      <c r="F821" s="670"/>
      <c r="G821" s="671"/>
      <c r="H821" s="272"/>
      <c r="I821" s="300"/>
      <c r="J821" s="274"/>
      <c r="K821" s="275"/>
    </row>
    <row r="822" spans="1:11" hidden="1" x14ac:dyDescent="0.25">
      <c r="A822" s="568" t="s">
        <v>272</v>
      </c>
      <c r="B822" s="568"/>
      <c r="C822" s="568"/>
      <c r="D822" s="568"/>
      <c r="E822" s="568"/>
      <c r="F822" s="568"/>
      <c r="G822" s="568"/>
      <c r="H822" s="568"/>
      <c r="I822" s="568"/>
      <c r="J822" s="568"/>
      <c r="K822" s="4" t="e">
        <f>SUM(K769:K821)</f>
        <v>#REF!</v>
      </c>
    </row>
    <row r="823" spans="1:11" hidden="1" x14ac:dyDescent="0.25">
      <c r="A823" s="589" t="s">
        <v>2021</v>
      </c>
      <c r="B823" s="590"/>
      <c r="C823" s="590"/>
      <c r="D823" s="590"/>
      <c r="E823" s="590"/>
      <c r="F823" s="590"/>
      <c r="G823" s="590"/>
      <c r="H823" s="590"/>
      <c r="I823" s="590"/>
      <c r="J823" s="590"/>
      <c r="K823" s="591"/>
    </row>
    <row r="824" spans="1:11" hidden="1" x14ac:dyDescent="0.25">
      <c r="A824" s="592"/>
      <c r="B824" s="593"/>
      <c r="C824" s="593"/>
      <c r="D824" s="593"/>
      <c r="E824" s="593"/>
      <c r="F824" s="593"/>
      <c r="G824" s="593"/>
      <c r="H824" s="593"/>
      <c r="I824" s="593"/>
      <c r="J824" s="593"/>
      <c r="K824" s="594"/>
    </row>
    <row r="825" spans="1:11" ht="13.2" hidden="1" customHeight="1" x14ac:dyDescent="0.25">
      <c r="A825" s="685" t="s">
        <v>273</v>
      </c>
      <c r="B825" s="685"/>
      <c r="C825" s="685"/>
      <c r="D825" s="685"/>
      <c r="E825" s="685"/>
      <c r="F825" s="685"/>
      <c r="G825" s="685"/>
      <c r="H825" s="685"/>
      <c r="I825" s="685"/>
      <c r="J825" s="685"/>
      <c r="K825" s="4" t="e">
        <f>K822</f>
        <v>#REF!</v>
      </c>
    </row>
    <row r="826" spans="1:11" hidden="1" x14ac:dyDescent="0.25">
      <c r="A826" s="262"/>
      <c r="B826" s="262"/>
      <c r="C826" s="641"/>
      <c r="D826" s="642"/>
      <c r="E826" s="642"/>
      <c r="F826" s="642"/>
      <c r="G826" s="643"/>
      <c r="H826" s="263"/>
      <c r="I826" s="292"/>
      <c r="J826" s="269"/>
      <c r="K826" s="270"/>
    </row>
    <row r="827" spans="1:11" hidden="1" x14ac:dyDescent="0.25">
      <c r="A827" s="293"/>
      <c r="B827" s="294"/>
      <c r="C827" s="686"/>
      <c r="D827" s="687"/>
      <c r="E827" s="687"/>
      <c r="F827" s="687"/>
      <c r="G827" s="688"/>
      <c r="H827" s="295"/>
      <c r="I827" s="296"/>
      <c r="J827" s="297"/>
      <c r="K827" s="298"/>
    </row>
    <row r="828" spans="1:11" hidden="1" x14ac:dyDescent="0.25">
      <c r="A828" s="294"/>
      <c r="B828" s="294"/>
      <c r="C828" s="577"/>
      <c r="D828" s="578"/>
      <c r="E828" s="578"/>
      <c r="F828" s="578"/>
      <c r="G828" s="579"/>
      <c r="H828" s="295"/>
      <c r="I828" s="296"/>
      <c r="J828" s="297"/>
      <c r="K828" s="298"/>
    </row>
    <row r="829" spans="1:11" hidden="1" x14ac:dyDescent="0.25">
      <c r="A829" s="262"/>
      <c r="B829" s="299"/>
      <c r="C829" s="669"/>
      <c r="D829" s="670"/>
      <c r="E829" s="670"/>
      <c r="F829" s="670"/>
      <c r="G829" s="671"/>
      <c r="H829" s="272"/>
      <c r="I829" s="300"/>
      <c r="J829" s="274"/>
      <c r="K829" s="275"/>
    </row>
    <row r="830" spans="1:11" hidden="1" x14ac:dyDescent="0.25">
      <c r="A830" s="262"/>
      <c r="B830" s="299"/>
      <c r="C830" s="669"/>
      <c r="D830" s="670"/>
      <c r="E830" s="670"/>
      <c r="F830" s="670"/>
      <c r="G830" s="671"/>
      <c r="H830" s="301"/>
      <c r="I830" s="302"/>
      <c r="J830" s="303"/>
      <c r="K830" s="304"/>
    </row>
    <row r="831" spans="1:11" hidden="1" x14ac:dyDescent="0.25">
      <c r="A831" s="262"/>
      <c r="B831" s="262"/>
      <c r="C831" s="669"/>
      <c r="D831" s="670"/>
      <c r="E831" s="670"/>
      <c r="F831" s="670"/>
      <c r="G831" s="671"/>
      <c r="H831" s="272"/>
      <c r="I831" s="300"/>
      <c r="J831" s="274"/>
      <c r="K831" s="275"/>
    </row>
    <row r="832" spans="1:11" hidden="1" x14ac:dyDescent="0.25">
      <c r="A832" s="262"/>
      <c r="B832" s="262"/>
      <c r="C832" s="669"/>
      <c r="D832" s="670"/>
      <c r="E832" s="670"/>
      <c r="F832" s="670"/>
      <c r="G832" s="671"/>
      <c r="H832" s="272"/>
      <c r="I832" s="300"/>
      <c r="J832" s="274"/>
      <c r="K832" s="275"/>
    </row>
    <row r="833" spans="1:11" hidden="1" x14ac:dyDescent="0.25">
      <c r="A833" s="262"/>
      <c r="B833" s="262"/>
      <c r="C833" s="669"/>
      <c r="D833" s="670"/>
      <c r="E833" s="670"/>
      <c r="F833" s="670"/>
      <c r="G833" s="671"/>
      <c r="H833" s="272"/>
      <c r="I833" s="300"/>
      <c r="J833" s="274"/>
      <c r="K833" s="275"/>
    </row>
    <row r="834" spans="1:11" hidden="1" x14ac:dyDescent="0.25">
      <c r="A834" s="262"/>
      <c r="B834" s="262"/>
      <c r="C834" s="669"/>
      <c r="D834" s="670"/>
      <c r="E834" s="670"/>
      <c r="F834" s="670"/>
      <c r="G834" s="671"/>
      <c r="H834" s="272"/>
      <c r="I834" s="300"/>
      <c r="J834" s="274"/>
      <c r="K834" s="275"/>
    </row>
    <row r="835" spans="1:11" hidden="1" x14ac:dyDescent="0.25">
      <c r="A835" s="262"/>
      <c r="B835" s="262"/>
      <c r="C835" s="669"/>
      <c r="D835" s="670"/>
      <c r="E835" s="670"/>
      <c r="F835" s="670"/>
      <c r="G835" s="671"/>
      <c r="H835" s="272"/>
      <c r="I835" s="300"/>
      <c r="J835" s="274"/>
      <c r="K835" s="275"/>
    </row>
    <row r="836" spans="1:11" hidden="1" x14ac:dyDescent="0.25">
      <c r="A836" s="262"/>
      <c r="B836" s="262"/>
      <c r="C836" s="669"/>
      <c r="D836" s="670"/>
      <c r="E836" s="670"/>
      <c r="F836" s="670"/>
      <c r="G836" s="671"/>
      <c r="H836" s="272"/>
      <c r="I836" s="300"/>
      <c r="J836" s="274"/>
      <c r="K836" s="275"/>
    </row>
    <row r="837" spans="1:11" hidden="1" x14ac:dyDescent="0.25">
      <c r="A837" s="262"/>
      <c r="B837" s="262"/>
      <c r="C837" s="669"/>
      <c r="D837" s="670"/>
      <c r="E837" s="670"/>
      <c r="F837" s="670"/>
      <c r="G837" s="671"/>
      <c r="H837" s="272"/>
      <c r="I837" s="300"/>
      <c r="J837" s="274"/>
      <c r="K837" s="275"/>
    </row>
    <row r="838" spans="1:11" hidden="1" x14ac:dyDescent="0.25">
      <c r="A838" s="262"/>
      <c r="B838" s="262"/>
      <c r="C838" s="669"/>
      <c r="D838" s="670"/>
      <c r="E838" s="670"/>
      <c r="F838" s="670"/>
      <c r="G838" s="671"/>
      <c r="H838" s="272"/>
      <c r="I838" s="300"/>
      <c r="J838" s="274"/>
      <c r="K838" s="275"/>
    </row>
    <row r="839" spans="1:11" hidden="1" x14ac:dyDescent="0.25">
      <c r="A839" s="262"/>
      <c r="B839" s="262"/>
      <c r="C839" s="669"/>
      <c r="D839" s="670"/>
      <c r="E839" s="670"/>
      <c r="F839" s="670"/>
      <c r="G839" s="671"/>
      <c r="H839" s="272"/>
      <c r="I839" s="300"/>
      <c r="J839" s="274"/>
      <c r="K839" s="275"/>
    </row>
    <row r="840" spans="1:11" hidden="1" x14ac:dyDescent="0.25">
      <c r="A840" s="262"/>
      <c r="B840" s="262"/>
      <c r="C840" s="669"/>
      <c r="D840" s="670"/>
      <c r="E840" s="670"/>
      <c r="F840" s="670"/>
      <c r="G840" s="671"/>
      <c r="H840" s="272"/>
      <c r="I840" s="300"/>
      <c r="J840" s="274"/>
      <c r="K840" s="275"/>
    </row>
    <row r="841" spans="1:11" hidden="1" x14ac:dyDescent="0.25">
      <c r="A841" s="262"/>
      <c r="B841" s="262"/>
      <c r="C841" s="669"/>
      <c r="D841" s="670"/>
      <c r="E841" s="670"/>
      <c r="F841" s="670"/>
      <c r="G841" s="671"/>
      <c r="H841" s="272"/>
      <c r="I841" s="300"/>
      <c r="J841" s="274"/>
      <c r="K841" s="275"/>
    </row>
    <row r="842" spans="1:11" hidden="1" x14ac:dyDescent="0.25">
      <c r="A842" s="262"/>
      <c r="B842" s="262"/>
      <c r="C842" s="669"/>
      <c r="D842" s="670"/>
      <c r="E842" s="670"/>
      <c r="F842" s="670"/>
      <c r="G842" s="671"/>
      <c r="H842" s="272"/>
      <c r="I842" s="300"/>
      <c r="J842" s="274"/>
      <c r="K842" s="275"/>
    </row>
    <row r="843" spans="1:11" hidden="1" x14ac:dyDescent="0.25">
      <c r="A843" s="262"/>
      <c r="B843" s="262"/>
      <c r="C843" s="669"/>
      <c r="D843" s="670"/>
      <c r="E843" s="670"/>
      <c r="F843" s="670"/>
      <c r="G843" s="671"/>
      <c r="H843" s="272"/>
      <c r="I843" s="300"/>
      <c r="J843" s="274"/>
      <c r="K843" s="275"/>
    </row>
    <row r="844" spans="1:11" hidden="1" x14ac:dyDescent="0.25">
      <c r="A844" s="262"/>
      <c r="B844" s="262"/>
      <c r="C844" s="669"/>
      <c r="D844" s="670"/>
      <c r="E844" s="670"/>
      <c r="F844" s="670"/>
      <c r="G844" s="671"/>
      <c r="H844" s="272"/>
      <c r="I844" s="300"/>
      <c r="J844" s="274"/>
      <c r="K844" s="275"/>
    </row>
    <row r="845" spans="1:11" hidden="1" x14ac:dyDescent="0.25">
      <c r="A845" s="262"/>
      <c r="B845" s="262"/>
      <c r="C845" s="669"/>
      <c r="D845" s="670"/>
      <c r="E845" s="670"/>
      <c r="F845" s="670"/>
      <c r="G845" s="671"/>
      <c r="H845" s="272"/>
      <c r="I845" s="300"/>
      <c r="J845" s="274"/>
      <c r="K845" s="275"/>
    </row>
    <row r="846" spans="1:11" hidden="1" x14ac:dyDescent="0.25">
      <c r="A846" s="262"/>
      <c r="B846" s="262"/>
      <c r="C846" s="669"/>
      <c r="D846" s="670"/>
      <c r="E846" s="670"/>
      <c r="F846" s="670"/>
      <c r="G846" s="671"/>
      <c r="H846" s="272"/>
      <c r="I846" s="300"/>
      <c r="J846" s="274"/>
      <c r="K846" s="275"/>
    </row>
    <row r="847" spans="1:11" hidden="1" x14ac:dyDescent="0.25">
      <c r="A847" s="262"/>
      <c r="B847" s="262"/>
      <c r="C847" s="669"/>
      <c r="D847" s="670"/>
      <c r="E847" s="670"/>
      <c r="F847" s="670"/>
      <c r="G847" s="671"/>
      <c r="H847" s="272"/>
      <c r="I847" s="300"/>
      <c r="J847" s="274"/>
      <c r="K847" s="275"/>
    </row>
    <row r="848" spans="1:11" hidden="1" x14ac:dyDescent="0.25">
      <c r="A848" s="262"/>
      <c r="B848" s="262"/>
      <c r="C848" s="669"/>
      <c r="D848" s="670"/>
      <c r="E848" s="670"/>
      <c r="F848" s="670"/>
      <c r="G848" s="671"/>
      <c r="H848" s="272"/>
      <c r="I848" s="300"/>
      <c r="J848" s="274"/>
      <c r="K848" s="275"/>
    </row>
    <row r="849" spans="1:11" hidden="1" x14ac:dyDescent="0.25">
      <c r="A849" s="262"/>
      <c r="B849" s="262"/>
      <c r="C849" s="669"/>
      <c r="D849" s="670"/>
      <c r="E849" s="670"/>
      <c r="F849" s="670"/>
      <c r="G849" s="671"/>
      <c r="H849" s="272"/>
      <c r="I849" s="300"/>
      <c r="J849" s="274"/>
      <c r="K849" s="275"/>
    </row>
    <row r="850" spans="1:11" hidden="1" x14ac:dyDescent="0.25">
      <c r="A850" s="262"/>
      <c r="B850" s="262"/>
      <c r="C850" s="669"/>
      <c r="D850" s="670"/>
      <c r="E850" s="670"/>
      <c r="F850" s="670"/>
      <c r="G850" s="671"/>
      <c r="H850" s="272"/>
      <c r="I850" s="300"/>
      <c r="J850" s="274"/>
      <c r="K850" s="275"/>
    </row>
    <row r="851" spans="1:11" hidden="1" x14ac:dyDescent="0.25">
      <c r="A851" s="262"/>
      <c r="B851" s="262"/>
      <c r="C851" s="669"/>
      <c r="D851" s="670"/>
      <c r="E851" s="670"/>
      <c r="F851" s="670"/>
      <c r="G851" s="671"/>
      <c r="H851" s="272"/>
      <c r="I851" s="300"/>
      <c r="J851" s="274"/>
      <c r="K851" s="275"/>
    </row>
    <row r="852" spans="1:11" hidden="1" x14ac:dyDescent="0.25">
      <c r="A852" s="262"/>
      <c r="B852" s="262"/>
      <c r="C852" s="669"/>
      <c r="D852" s="670"/>
      <c r="E852" s="670"/>
      <c r="F852" s="670"/>
      <c r="G852" s="671"/>
      <c r="H852" s="272"/>
      <c r="I852" s="300"/>
      <c r="J852" s="274"/>
      <c r="K852" s="275"/>
    </row>
    <row r="853" spans="1:11" hidden="1" x14ac:dyDescent="0.25">
      <c r="A853" s="262"/>
      <c r="B853" s="262"/>
      <c r="C853" s="669"/>
      <c r="D853" s="670"/>
      <c r="E853" s="670"/>
      <c r="F853" s="670"/>
      <c r="G853" s="671"/>
      <c r="H853" s="272"/>
      <c r="I853" s="300"/>
      <c r="J853" s="274"/>
      <c r="K853" s="275"/>
    </row>
    <row r="854" spans="1:11" hidden="1" x14ac:dyDescent="0.25">
      <c r="A854" s="262"/>
      <c r="B854" s="262"/>
      <c r="C854" s="669"/>
      <c r="D854" s="670"/>
      <c r="E854" s="670"/>
      <c r="F854" s="670"/>
      <c r="G854" s="671"/>
      <c r="H854" s="272"/>
      <c r="I854" s="300"/>
      <c r="J854" s="274"/>
      <c r="K854" s="275"/>
    </row>
    <row r="855" spans="1:11" hidden="1" x14ac:dyDescent="0.25">
      <c r="A855" s="262"/>
      <c r="B855" s="262"/>
      <c r="C855" s="669"/>
      <c r="D855" s="670"/>
      <c r="E855" s="670"/>
      <c r="F855" s="670"/>
      <c r="G855" s="671"/>
      <c r="H855" s="272"/>
      <c r="I855" s="300"/>
      <c r="J855" s="274"/>
      <c r="K855" s="275"/>
    </row>
    <row r="856" spans="1:11" hidden="1" x14ac:dyDescent="0.25">
      <c r="A856" s="262"/>
      <c r="B856" s="262"/>
      <c r="C856" s="669"/>
      <c r="D856" s="670"/>
      <c r="E856" s="670"/>
      <c r="F856" s="670"/>
      <c r="G856" s="671"/>
      <c r="H856" s="272"/>
      <c r="I856" s="300"/>
      <c r="J856" s="274"/>
      <c r="K856" s="275"/>
    </row>
    <row r="857" spans="1:11" hidden="1" x14ac:dyDescent="0.25">
      <c r="A857" s="262"/>
      <c r="B857" s="262"/>
      <c r="C857" s="669"/>
      <c r="D857" s="670"/>
      <c r="E857" s="670"/>
      <c r="F857" s="670"/>
      <c r="G857" s="671"/>
      <c r="H857" s="272"/>
      <c r="I857" s="300"/>
      <c r="J857" s="274"/>
      <c r="K857" s="275"/>
    </row>
    <row r="858" spans="1:11" hidden="1" x14ac:dyDescent="0.25">
      <c r="A858" s="262"/>
      <c r="B858" s="262"/>
      <c r="C858" s="669"/>
      <c r="D858" s="670"/>
      <c r="E858" s="670"/>
      <c r="F858" s="670"/>
      <c r="G858" s="671"/>
      <c r="H858" s="272"/>
      <c r="I858" s="300"/>
      <c r="J858" s="274"/>
      <c r="K858" s="275"/>
    </row>
    <row r="859" spans="1:11" hidden="1" x14ac:dyDescent="0.25">
      <c r="A859" s="262"/>
      <c r="B859" s="262"/>
      <c r="C859" s="669"/>
      <c r="D859" s="670"/>
      <c r="E859" s="670"/>
      <c r="F859" s="670"/>
      <c r="G859" s="671"/>
      <c r="H859" s="272"/>
      <c r="I859" s="300"/>
      <c r="J859" s="274"/>
      <c r="K859" s="275"/>
    </row>
    <row r="860" spans="1:11" hidden="1" x14ac:dyDescent="0.25">
      <c r="A860" s="262"/>
      <c r="B860" s="262"/>
      <c r="C860" s="669"/>
      <c r="D860" s="670"/>
      <c r="E860" s="670"/>
      <c r="F860" s="670"/>
      <c r="G860" s="671"/>
      <c r="H860" s="272"/>
      <c r="I860" s="300"/>
      <c r="J860" s="274"/>
      <c r="K860" s="275"/>
    </row>
    <row r="861" spans="1:11" hidden="1" x14ac:dyDescent="0.25">
      <c r="A861" s="262"/>
      <c r="B861" s="262"/>
      <c r="C861" s="669"/>
      <c r="D861" s="670"/>
      <c r="E861" s="670"/>
      <c r="F861" s="670"/>
      <c r="G861" s="671"/>
      <c r="H861" s="272"/>
      <c r="I861" s="300"/>
      <c r="J861" s="274"/>
      <c r="K861" s="275"/>
    </row>
    <row r="862" spans="1:11" hidden="1" x14ac:dyDescent="0.25">
      <c r="A862" s="262"/>
      <c r="B862" s="262"/>
      <c r="C862" s="669"/>
      <c r="D862" s="670"/>
      <c r="E862" s="670"/>
      <c r="F862" s="670"/>
      <c r="G862" s="671"/>
      <c r="H862" s="272"/>
      <c r="I862" s="300"/>
      <c r="J862" s="274"/>
      <c r="K862" s="275"/>
    </row>
    <row r="863" spans="1:11" hidden="1" x14ac:dyDescent="0.25">
      <c r="A863" s="262"/>
      <c r="B863" s="262"/>
      <c r="C863" s="669"/>
      <c r="D863" s="670"/>
      <c r="E863" s="670"/>
      <c r="F863" s="670"/>
      <c r="G863" s="671"/>
      <c r="H863" s="272"/>
      <c r="I863" s="300"/>
      <c r="J863" s="274"/>
      <c r="K863" s="275"/>
    </row>
    <row r="864" spans="1:11" hidden="1" x14ac:dyDescent="0.25">
      <c r="A864" s="262"/>
      <c r="B864" s="262"/>
      <c r="C864" s="669"/>
      <c r="D864" s="670"/>
      <c r="E864" s="670"/>
      <c r="F864" s="670"/>
      <c r="G864" s="671"/>
      <c r="H864" s="272"/>
      <c r="I864" s="300"/>
      <c r="J864" s="274"/>
      <c r="K864" s="275"/>
    </row>
    <row r="865" spans="1:11" hidden="1" x14ac:dyDescent="0.25">
      <c r="A865" s="262"/>
      <c r="B865" s="262"/>
      <c r="C865" s="669"/>
      <c r="D865" s="670"/>
      <c r="E865" s="670"/>
      <c r="F865" s="670"/>
      <c r="G865" s="671"/>
      <c r="H865" s="272"/>
      <c r="I865" s="300"/>
      <c r="J865" s="274"/>
      <c r="K865" s="275"/>
    </row>
    <row r="866" spans="1:11" hidden="1" x14ac:dyDescent="0.25">
      <c r="A866" s="262"/>
      <c r="B866" s="262"/>
      <c r="C866" s="669"/>
      <c r="D866" s="670"/>
      <c r="E866" s="670"/>
      <c r="F866" s="670"/>
      <c r="G866" s="671"/>
      <c r="H866" s="272"/>
      <c r="I866" s="300"/>
      <c r="J866" s="274"/>
      <c r="K866" s="275"/>
    </row>
    <row r="867" spans="1:11" hidden="1" x14ac:dyDescent="0.25">
      <c r="A867" s="262"/>
      <c r="B867" s="262"/>
      <c r="C867" s="669"/>
      <c r="D867" s="670"/>
      <c r="E867" s="670"/>
      <c r="F867" s="670"/>
      <c r="G867" s="671"/>
      <c r="H867" s="272"/>
      <c r="I867" s="300"/>
      <c r="J867" s="274"/>
      <c r="K867" s="275"/>
    </row>
    <row r="868" spans="1:11" hidden="1" x14ac:dyDescent="0.25">
      <c r="A868" s="262"/>
      <c r="B868" s="262"/>
      <c r="C868" s="669"/>
      <c r="D868" s="670"/>
      <c r="E868" s="670"/>
      <c r="F868" s="670"/>
      <c r="G868" s="671"/>
      <c r="H868" s="272"/>
      <c r="I868" s="300"/>
      <c r="J868" s="274"/>
      <c r="K868" s="275"/>
    </row>
    <row r="869" spans="1:11" hidden="1" x14ac:dyDescent="0.25">
      <c r="A869" s="262"/>
      <c r="B869" s="262"/>
      <c r="C869" s="669"/>
      <c r="D869" s="670"/>
      <c r="E869" s="670"/>
      <c r="F869" s="670"/>
      <c r="G869" s="671"/>
      <c r="H869" s="272"/>
      <c r="I869" s="300"/>
      <c r="J869" s="274"/>
      <c r="K869" s="275"/>
    </row>
    <row r="870" spans="1:11" hidden="1" x14ac:dyDescent="0.25">
      <c r="A870" s="262"/>
      <c r="B870" s="262"/>
      <c r="C870" s="669"/>
      <c r="D870" s="670"/>
      <c r="E870" s="670"/>
      <c r="F870" s="670"/>
      <c r="G870" s="671"/>
      <c r="H870" s="272"/>
      <c r="I870" s="300"/>
      <c r="J870" s="274"/>
      <c r="K870" s="275"/>
    </row>
    <row r="871" spans="1:11" hidden="1" x14ac:dyDescent="0.25">
      <c r="A871" s="262"/>
      <c r="B871" s="262"/>
      <c r="C871" s="669"/>
      <c r="D871" s="670"/>
      <c r="E871" s="670"/>
      <c r="F871" s="670"/>
      <c r="G871" s="671"/>
      <c r="H871" s="272"/>
      <c r="I871" s="300"/>
      <c r="J871" s="274"/>
      <c r="K871" s="275"/>
    </row>
    <row r="872" spans="1:11" hidden="1" x14ac:dyDescent="0.25">
      <c r="A872" s="262"/>
      <c r="B872" s="262"/>
      <c r="C872" s="669"/>
      <c r="D872" s="670"/>
      <c r="E872" s="670"/>
      <c r="F872" s="670"/>
      <c r="G872" s="671"/>
      <c r="H872" s="272"/>
      <c r="I872" s="300"/>
      <c r="J872" s="274"/>
      <c r="K872" s="275"/>
    </row>
    <row r="873" spans="1:11" hidden="1" x14ac:dyDescent="0.25">
      <c r="A873" s="262"/>
      <c r="B873" s="262"/>
      <c r="C873" s="669"/>
      <c r="D873" s="670"/>
      <c r="E873" s="670"/>
      <c r="F873" s="670"/>
      <c r="G873" s="671"/>
      <c r="H873" s="272"/>
      <c r="I873" s="300"/>
      <c r="J873" s="274"/>
      <c r="K873" s="275"/>
    </row>
    <row r="874" spans="1:11" hidden="1" x14ac:dyDescent="0.25">
      <c r="A874" s="262"/>
      <c r="B874" s="262"/>
      <c r="C874" s="669"/>
      <c r="D874" s="670"/>
      <c r="E874" s="670"/>
      <c r="F874" s="670"/>
      <c r="G874" s="671"/>
      <c r="H874" s="272"/>
      <c r="I874" s="300"/>
      <c r="J874" s="274"/>
      <c r="K874" s="275"/>
    </row>
    <row r="875" spans="1:11" hidden="1" x14ac:dyDescent="0.25">
      <c r="A875" s="262"/>
      <c r="B875" s="262"/>
      <c r="C875" s="669"/>
      <c r="D875" s="670"/>
      <c r="E875" s="670"/>
      <c r="F875" s="670"/>
      <c r="G875" s="671"/>
      <c r="H875" s="272"/>
      <c r="I875" s="300"/>
      <c r="J875" s="274"/>
      <c r="K875" s="275"/>
    </row>
    <row r="876" spans="1:11" hidden="1" x14ac:dyDescent="0.25">
      <c r="A876" s="262"/>
      <c r="B876" s="262"/>
      <c r="C876" s="669"/>
      <c r="D876" s="670"/>
      <c r="E876" s="670"/>
      <c r="F876" s="670"/>
      <c r="G876" s="671"/>
      <c r="H876" s="272"/>
      <c r="I876" s="300"/>
      <c r="J876" s="274"/>
      <c r="K876" s="275"/>
    </row>
    <row r="877" spans="1:11" hidden="1" x14ac:dyDescent="0.25">
      <c r="A877" s="262"/>
      <c r="B877" s="262"/>
      <c r="C877" s="669"/>
      <c r="D877" s="670"/>
      <c r="E877" s="670"/>
      <c r="F877" s="670"/>
      <c r="G877" s="671"/>
      <c r="H877" s="272"/>
      <c r="I877" s="300"/>
      <c r="J877" s="274"/>
      <c r="K877" s="275"/>
    </row>
    <row r="878" spans="1:11" hidden="1" x14ac:dyDescent="0.25">
      <c r="A878" s="568" t="s">
        <v>272</v>
      </c>
      <c r="B878" s="568"/>
      <c r="C878" s="568"/>
      <c r="D878" s="568"/>
      <c r="E878" s="568"/>
      <c r="F878" s="568"/>
      <c r="G878" s="568"/>
      <c r="H878" s="568"/>
      <c r="I878" s="568"/>
      <c r="J878" s="568"/>
      <c r="K878" s="4" t="e">
        <f>SUM(K825:K877)</f>
        <v>#REF!</v>
      </c>
    </row>
    <row r="879" spans="1:11" hidden="1" x14ac:dyDescent="0.25">
      <c r="A879" s="589" t="s">
        <v>2022</v>
      </c>
      <c r="B879" s="590"/>
      <c r="C879" s="590"/>
      <c r="D879" s="590"/>
      <c r="E879" s="590"/>
      <c r="F879" s="590"/>
      <c r="G879" s="590"/>
      <c r="H879" s="590"/>
      <c r="I879" s="590"/>
      <c r="J879" s="590"/>
      <c r="K879" s="591"/>
    </row>
    <row r="880" spans="1:11" hidden="1" x14ac:dyDescent="0.25">
      <c r="A880" s="592"/>
      <c r="B880" s="593"/>
      <c r="C880" s="593"/>
      <c r="D880" s="593"/>
      <c r="E880" s="593"/>
      <c r="F880" s="593"/>
      <c r="G880" s="593"/>
      <c r="H880" s="593"/>
      <c r="I880" s="593"/>
      <c r="J880" s="593"/>
      <c r="K880" s="594"/>
    </row>
    <row r="881" spans="1:11" ht="13.2" hidden="1" customHeight="1" x14ac:dyDescent="0.25">
      <c r="A881" s="685" t="s">
        <v>273</v>
      </c>
      <c r="B881" s="685"/>
      <c r="C881" s="685"/>
      <c r="D881" s="685"/>
      <c r="E881" s="685"/>
      <c r="F881" s="685"/>
      <c r="G881" s="685"/>
      <c r="H881" s="685"/>
      <c r="I881" s="685"/>
      <c r="J881" s="685"/>
      <c r="K881" s="4" t="e">
        <f>K878</f>
        <v>#REF!</v>
      </c>
    </row>
    <row r="882" spans="1:11" hidden="1" x14ac:dyDescent="0.25">
      <c r="A882" s="262"/>
      <c r="B882" s="262"/>
      <c r="C882" s="641"/>
      <c r="D882" s="642"/>
      <c r="E882" s="642"/>
      <c r="F882" s="642"/>
      <c r="G882" s="643"/>
      <c r="H882" s="263"/>
      <c r="I882" s="292"/>
      <c r="J882" s="269"/>
      <c r="K882" s="270"/>
    </row>
    <row r="883" spans="1:11" hidden="1" x14ac:dyDescent="0.25">
      <c r="A883" s="293"/>
      <c r="B883" s="294"/>
      <c r="C883" s="686"/>
      <c r="D883" s="687"/>
      <c r="E883" s="687"/>
      <c r="F883" s="687"/>
      <c r="G883" s="688"/>
      <c r="H883" s="295"/>
      <c r="I883" s="296"/>
      <c r="J883" s="297"/>
      <c r="K883" s="298"/>
    </row>
    <row r="884" spans="1:11" hidden="1" x14ac:dyDescent="0.25">
      <c r="A884" s="294"/>
      <c r="B884" s="294"/>
      <c r="C884" s="577"/>
      <c r="D884" s="578"/>
      <c r="E884" s="578"/>
      <c r="F884" s="578"/>
      <c r="G884" s="579"/>
      <c r="H884" s="295"/>
      <c r="I884" s="296"/>
      <c r="J884" s="297"/>
      <c r="K884" s="298"/>
    </row>
    <row r="885" spans="1:11" hidden="1" x14ac:dyDescent="0.25">
      <c r="A885" s="262"/>
      <c r="B885" s="299"/>
      <c r="C885" s="669"/>
      <c r="D885" s="670"/>
      <c r="E885" s="670"/>
      <c r="F885" s="670"/>
      <c r="G885" s="671"/>
      <c r="H885" s="272"/>
      <c r="I885" s="300"/>
      <c r="J885" s="274"/>
      <c r="K885" s="275"/>
    </row>
    <row r="886" spans="1:11" hidden="1" x14ac:dyDescent="0.25">
      <c r="A886" s="262"/>
      <c r="B886" s="299"/>
      <c r="C886" s="669"/>
      <c r="D886" s="670"/>
      <c r="E886" s="670"/>
      <c r="F886" s="670"/>
      <c r="G886" s="671"/>
      <c r="H886" s="301"/>
      <c r="I886" s="302"/>
      <c r="J886" s="303"/>
      <c r="K886" s="304"/>
    </row>
    <row r="887" spans="1:11" hidden="1" x14ac:dyDescent="0.25">
      <c r="A887" s="262"/>
      <c r="B887" s="262"/>
      <c r="C887" s="669"/>
      <c r="D887" s="670"/>
      <c r="E887" s="670"/>
      <c r="F887" s="670"/>
      <c r="G887" s="671"/>
      <c r="H887" s="272"/>
      <c r="I887" s="300"/>
      <c r="J887" s="274"/>
      <c r="K887" s="275"/>
    </row>
    <row r="888" spans="1:11" hidden="1" x14ac:dyDescent="0.25">
      <c r="A888" s="262"/>
      <c r="B888" s="262"/>
      <c r="C888" s="669"/>
      <c r="D888" s="670"/>
      <c r="E888" s="670"/>
      <c r="F888" s="670"/>
      <c r="G888" s="671"/>
      <c r="H888" s="272"/>
      <c r="I888" s="300"/>
      <c r="J888" s="274"/>
      <c r="K888" s="275"/>
    </row>
    <row r="889" spans="1:11" hidden="1" x14ac:dyDescent="0.25">
      <c r="A889" s="262"/>
      <c r="B889" s="262"/>
      <c r="C889" s="669"/>
      <c r="D889" s="670"/>
      <c r="E889" s="670"/>
      <c r="F889" s="670"/>
      <c r="G889" s="671"/>
      <c r="H889" s="272"/>
      <c r="I889" s="300"/>
      <c r="J889" s="274"/>
      <c r="K889" s="275"/>
    </row>
    <row r="890" spans="1:11" hidden="1" x14ac:dyDescent="0.25">
      <c r="A890" s="262"/>
      <c r="B890" s="262"/>
      <c r="C890" s="669"/>
      <c r="D890" s="670"/>
      <c r="E890" s="670"/>
      <c r="F890" s="670"/>
      <c r="G890" s="671"/>
      <c r="H890" s="272"/>
      <c r="I890" s="300"/>
      <c r="J890" s="274"/>
      <c r="K890" s="275"/>
    </row>
    <row r="891" spans="1:11" hidden="1" x14ac:dyDescent="0.25">
      <c r="A891" s="262"/>
      <c r="B891" s="262"/>
      <c r="C891" s="669"/>
      <c r="D891" s="670"/>
      <c r="E891" s="670"/>
      <c r="F891" s="670"/>
      <c r="G891" s="671"/>
      <c r="H891" s="272"/>
      <c r="I891" s="300"/>
      <c r="J891" s="274"/>
      <c r="K891" s="275"/>
    </row>
    <row r="892" spans="1:11" hidden="1" x14ac:dyDescent="0.25">
      <c r="A892" s="262"/>
      <c r="B892" s="262"/>
      <c r="C892" s="669"/>
      <c r="D892" s="670"/>
      <c r="E892" s="670"/>
      <c r="F892" s="670"/>
      <c r="G892" s="671"/>
      <c r="H892" s="272"/>
      <c r="I892" s="300"/>
      <c r="J892" s="274"/>
      <c r="K892" s="275"/>
    </row>
    <row r="893" spans="1:11" hidden="1" x14ac:dyDescent="0.25">
      <c r="A893" s="262"/>
      <c r="B893" s="262"/>
      <c r="C893" s="669"/>
      <c r="D893" s="670"/>
      <c r="E893" s="670"/>
      <c r="F893" s="670"/>
      <c r="G893" s="671"/>
      <c r="H893" s="272"/>
      <c r="I893" s="300"/>
      <c r="J893" s="274"/>
      <c r="K893" s="275"/>
    </row>
    <row r="894" spans="1:11" hidden="1" x14ac:dyDescent="0.25">
      <c r="A894" s="262"/>
      <c r="B894" s="262"/>
      <c r="C894" s="669"/>
      <c r="D894" s="670"/>
      <c r="E894" s="670"/>
      <c r="F894" s="670"/>
      <c r="G894" s="671"/>
      <c r="H894" s="272"/>
      <c r="I894" s="300"/>
      <c r="J894" s="274"/>
      <c r="K894" s="275"/>
    </row>
    <row r="895" spans="1:11" hidden="1" x14ac:dyDescent="0.25">
      <c r="A895" s="262"/>
      <c r="B895" s="262"/>
      <c r="C895" s="669"/>
      <c r="D895" s="670"/>
      <c r="E895" s="670"/>
      <c r="F895" s="670"/>
      <c r="G895" s="671"/>
      <c r="H895" s="272"/>
      <c r="I895" s="300"/>
      <c r="J895" s="274"/>
      <c r="K895" s="275"/>
    </row>
    <row r="896" spans="1:11" hidden="1" x14ac:dyDescent="0.25">
      <c r="A896" s="262"/>
      <c r="B896" s="262"/>
      <c r="C896" s="669"/>
      <c r="D896" s="670"/>
      <c r="E896" s="670"/>
      <c r="F896" s="670"/>
      <c r="G896" s="671"/>
      <c r="H896" s="272"/>
      <c r="I896" s="300"/>
      <c r="J896" s="274"/>
      <c r="K896" s="275"/>
    </row>
    <row r="897" spans="1:11" hidden="1" x14ac:dyDescent="0.25">
      <c r="A897" s="262"/>
      <c r="B897" s="262"/>
      <c r="C897" s="669"/>
      <c r="D897" s="670"/>
      <c r="E897" s="670"/>
      <c r="F897" s="670"/>
      <c r="G897" s="671"/>
      <c r="H897" s="272"/>
      <c r="I897" s="300"/>
      <c r="J897" s="274"/>
      <c r="K897" s="275"/>
    </row>
    <row r="898" spans="1:11" hidden="1" x14ac:dyDescent="0.25">
      <c r="A898" s="262"/>
      <c r="B898" s="262"/>
      <c r="C898" s="669"/>
      <c r="D898" s="670"/>
      <c r="E898" s="670"/>
      <c r="F898" s="670"/>
      <c r="G898" s="671"/>
      <c r="H898" s="272"/>
      <c r="I898" s="300"/>
      <c r="J898" s="274"/>
      <c r="K898" s="275"/>
    </row>
    <row r="899" spans="1:11" hidden="1" x14ac:dyDescent="0.25">
      <c r="A899" s="262"/>
      <c r="B899" s="262"/>
      <c r="C899" s="669"/>
      <c r="D899" s="670"/>
      <c r="E899" s="670"/>
      <c r="F899" s="670"/>
      <c r="G899" s="671"/>
      <c r="H899" s="272"/>
      <c r="I899" s="300"/>
      <c r="J899" s="274"/>
      <c r="K899" s="275"/>
    </row>
    <row r="900" spans="1:11" hidden="1" x14ac:dyDescent="0.25">
      <c r="A900" s="262"/>
      <c r="B900" s="262"/>
      <c r="C900" s="669"/>
      <c r="D900" s="670"/>
      <c r="E900" s="670"/>
      <c r="F900" s="670"/>
      <c r="G900" s="671"/>
      <c r="H900" s="272"/>
      <c r="I900" s="300"/>
      <c r="J900" s="274"/>
      <c r="K900" s="275"/>
    </row>
    <row r="901" spans="1:11" hidden="1" x14ac:dyDescent="0.25">
      <c r="A901" s="262"/>
      <c r="B901" s="262"/>
      <c r="C901" s="669"/>
      <c r="D901" s="670"/>
      <c r="E901" s="670"/>
      <c r="F901" s="670"/>
      <c r="G901" s="671"/>
      <c r="H901" s="272"/>
      <c r="I901" s="300"/>
      <c r="J901" s="274"/>
      <c r="K901" s="275"/>
    </row>
    <row r="902" spans="1:11" hidden="1" x14ac:dyDescent="0.25">
      <c r="A902" s="262"/>
      <c r="B902" s="262"/>
      <c r="C902" s="669"/>
      <c r="D902" s="670"/>
      <c r="E902" s="670"/>
      <c r="F902" s="670"/>
      <c r="G902" s="671"/>
      <c r="H902" s="272"/>
      <c r="I902" s="300"/>
      <c r="J902" s="274"/>
      <c r="K902" s="275"/>
    </row>
    <row r="903" spans="1:11" hidden="1" x14ac:dyDescent="0.25">
      <c r="A903" s="262"/>
      <c r="B903" s="262"/>
      <c r="C903" s="669"/>
      <c r="D903" s="670"/>
      <c r="E903" s="670"/>
      <c r="F903" s="670"/>
      <c r="G903" s="671"/>
      <c r="H903" s="272"/>
      <c r="I903" s="300"/>
      <c r="J903" s="274"/>
      <c r="K903" s="275"/>
    </row>
    <row r="904" spans="1:11" hidden="1" x14ac:dyDescent="0.25">
      <c r="A904" s="262"/>
      <c r="B904" s="262"/>
      <c r="C904" s="669"/>
      <c r="D904" s="670"/>
      <c r="E904" s="670"/>
      <c r="F904" s="670"/>
      <c r="G904" s="671"/>
      <c r="H904" s="272"/>
      <c r="I904" s="300"/>
      <c r="J904" s="274"/>
      <c r="K904" s="275"/>
    </row>
    <row r="905" spans="1:11" hidden="1" x14ac:dyDescent="0.25">
      <c r="A905" s="262"/>
      <c r="B905" s="262"/>
      <c r="C905" s="669"/>
      <c r="D905" s="670"/>
      <c r="E905" s="670"/>
      <c r="F905" s="670"/>
      <c r="G905" s="671"/>
      <c r="H905" s="272"/>
      <c r="I905" s="300"/>
      <c r="J905" s="274"/>
      <c r="K905" s="275"/>
    </row>
    <row r="906" spans="1:11" hidden="1" x14ac:dyDescent="0.25">
      <c r="A906" s="262"/>
      <c r="B906" s="262"/>
      <c r="C906" s="669"/>
      <c r="D906" s="670"/>
      <c r="E906" s="670"/>
      <c r="F906" s="670"/>
      <c r="G906" s="671"/>
      <c r="H906" s="272"/>
      <c r="I906" s="300"/>
      <c r="J906" s="274"/>
      <c r="K906" s="275"/>
    </row>
    <row r="907" spans="1:11" hidden="1" x14ac:dyDescent="0.25">
      <c r="A907" s="262"/>
      <c r="B907" s="262"/>
      <c r="C907" s="669"/>
      <c r="D907" s="670"/>
      <c r="E907" s="670"/>
      <c r="F907" s="670"/>
      <c r="G907" s="671"/>
      <c r="H907" s="272"/>
      <c r="I907" s="300"/>
      <c r="J907" s="274"/>
      <c r="K907" s="275"/>
    </row>
    <row r="908" spans="1:11" hidden="1" x14ac:dyDescent="0.25">
      <c r="A908" s="262"/>
      <c r="B908" s="262"/>
      <c r="C908" s="669"/>
      <c r="D908" s="670"/>
      <c r="E908" s="670"/>
      <c r="F908" s="670"/>
      <c r="G908" s="671"/>
      <c r="H908" s="272"/>
      <c r="I908" s="300"/>
      <c r="J908" s="274"/>
      <c r="K908" s="275"/>
    </row>
    <row r="909" spans="1:11" hidden="1" x14ac:dyDescent="0.25">
      <c r="A909" s="262"/>
      <c r="B909" s="262"/>
      <c r="C909" s="669"/>
      <c r="D909" s="670"/>
      <c r="E909" s="670"/>
      <c r="F909" s="670"/>
      <c r="G909" s="671"/>
      <c r="H909" s="272"/>
      <c r="I909" s="300"/>
      <c r="J909" s="274"/>
      <c r="K909" s="275"/>
    </row>
    <row r="910" spans="1:11" hidden="1" x14ac:dyDescent="0.25">
      <c r="A910" s="262"/>
      <c r="B910" s="262"/>
      <c r="C910" s="669"/>
      <c r="D910" s="670"/>
      <c r="E910" s="670"/>
      <c r="F910" s="670"/>
      <c r="G910" s="671"/>
      <c r="H910" s="272"/>
      <c r="I910" s="300"/>
      <c r="J910" s="274"/>
      <c r="K910" s="275"/>
    </row>
    <row r="911" spans="1:11" hidden="1" x14ac:dyDescent="0.25">
      <c r="A911" s="262"/>
      <c r="B911" s="262"/>
      <c r="C911" s="669"/>
      <c r="D911" s="670"/>
      <c r="E911" s="670"/>
      <c r="F911" s="670"/>
      <c r="G911" s="671"/>
      <c r="H911" s="272"/>
      <c r="I911" s="300"/>
      <c r="J911" s="274"/>
      <c r="K911" s="275"/>
    </row>
    <row r="912" spans="1:11" hidden="1" x14ac:dyDescent="0.25">
      <c r="A912" s="262"/>
      <c r="B912" s="262"/>
      <c r="C912" s="669"/>
      <c r="D912" s="670"/>
      <c r="E912" s="670"/>
      <c r="F912" s="670"/>
      <c r="G912" s="671"/>
      <c r="H912" s="272"/>
      <c r="I912" s="300"/>
      <c r="J912" s="274"/>
      <c r="K912" s="275"/>
    </row>
    <row r="913" spans="1:11" hidden="1" x14ac:dyDescent="0.25">
      <c r="A913" s="262"/>
      <c r="B913" s="262"/>
      <c r="C913" s="669"/>
      <c r="D913" s="670"/>
      <c r="E913" s="670"/>
      <c r="F913" s="670"/>
      <c r="G913" s="671"/>
      <c r="H913" s="272"/>
      <c r="I913" s="300"/>
      <c r="J913" s="274"/>
      <c r="K913" s="275"/>
    </row>
    <row r="914" spans="1:11" hidden="1" x14ac:dyDescent="0.25">
      <c r="A914" s="262"/>
      <c r="B914" s="262"/>
      <c r="C914" s="669"/>
      <c r="D914" s="670"/>
      <c r="E914" s="670"/>
      <c r="F914" s="670"/>
      <c r="G914" s="671"/>
      <c r="H914" s="272"/>
      <c r="I914" s="300"/>
      <c r="J914" s="274"/>
      <c r="K914" s="275"/>
    </row>
    <row r="915" spans="1:11" hidden="1" x14ac:dyDescent="0.25">
      <c r="A915" s="262"/>
      <c r="B915" s="262"/>
      <c r="C915" s="669"/>
      <c r="D915" s="670"/>
      <c r="E915" s="670"/>
      <c r="F915" s="670"/>
      <c r="G915" s="671"/>
      <c r="H915" s="272"/>
      <c r="I915" s="300"/>
      <c r="J915" s="274"/>
      <c r="K915" s="275"/>
    </row>
    <row r="916" spans="1:11" hidden="1" x14ac:dyDescent="0.25">
      <c r="A916" s="262"/>
      <c r="B916" s="262"/>
      <c r="C916" s="669"/>
      <c r="D916" s="670"/>
      <c r="E916" s="670"/>
      <c r="F916" s="670"/>
      <c r="G916" s="671"/>
      <c r="H916" s="272"/>
      <c r="I916" s="300"/>
      <c r="J916" s="274"/>
      <c r="K916" s="275"/>
    </row>
    <row r="917" spans="1:11" hidden="1" x14ac:dyDescent="0.25">
      <c r="A917" s="262"/>
      <c r="B917" s="262"/>
      <c r="C917" s="669"/>
      <c r="D917" s="670"/>
      <c r="E917" s="670"/>
      <c r="F917" s="670"/>
      <c r="G917" s="671"/>
      <c r="H917" s="272"/>
      <c r="I917" s="300"/>
      <c r="J917" s="274"/>
      <c r="K917" s="275"/>
    </row>
    <row r="918" spans="1:11" hidden="1" x14ac:dyDescent="0.25">
      <c r="A918" s="262"/>
      <c r="B918" s="262"/>
      <c r="C918" s="669"/>
      <c r="D918" s="670"/>
      <c r="E918" s="670"/>
      <c r="F918" s="670"/>
      <c r="G918" s="671"/>
      <c r="H918" s="272"/>
      <c r="I918" s="300"/>
      <c r="J918" s="274"/>
      <c r="K918" s="275"/>
    </row>
    <row r="919" spans="1:11" hidden="1" x14ac:dyDescent="0.25">
      <c r="A919" s="262"/>
      <c r="B919" s="262"/>
      <c r="C919" s="669"/>
      <c r="D919" s="670"/>
      <c r="E919" s="670"/>
      <c r="F919" s="670"/>
      <c r="G919" s="671"/>
      <c r="H919" s="272"/>
      <c r="I919" s="300"/>
      <c r="J919" s="274"/>
      <c r="K919" s="275"/>
    </row>
    <row r="920" spans="1:11" hidden="1" x14ac:dyDescent="0.25">
      <c r="A920" s="262"/>
      <c r="B920" s="262"/>
      <c r="C920" s="669"/>
      <c r="D920" s="670"/>
      <c r="E920" s="670"/>
      <c r="F920" s="670"/>
      <c r="G920" s="671"/>
      <c r="H920" s="272"/>
      <c r="I920" s="300"/>
      <c r="J920" s="274"/>
      <c r="K920" s="275"/>
    </row>
    <row r="921" spans="1:11" hidden="1" x14ac:dyDescent="0.25">
      <c r="A921" s="262"/>
      <c r="B921" s="262"/>
      <c r="C921" s="669"/>
      <c r="D921" s="670"/>
      <c r="E921" s="670"/>
      <c r="F921" s="670"/>
      <c r="G921" s="671"/>
      <c r="H921" s="272"/>
      <c r="I921" s="300"/>
      <c r="J921" s="274"/>
      <c r="K921" s="275"/>
    </row>
    <row r="922" spans="1:11" hidden="1" x14ac:dyDescent="0.25">
      <c r="A922" s="262"/>
      <c r="B922" s="262"/>
      <c r="C922" s="669"/>
      <c r="D922" s="670"/>
      <c r="E922" s="670"/>
      <c r="F922" s="670"/>
      <c r="G922" s="671"/>
      <c r="H922" s="272"/>
      <c r="I922" s="300"/>
      <c r="J922" s="274"/>
      <c r="K922" s="275"/>
    </row>
    <row r="923" spans="1:11" hidden="1" x14ac:dyDescent="0.25">
      <c r="A923" s="262"/>
      <c r="B923" s="262"/>
      <c r="C923" s="669"/>
      <c r="D923" s="670"/>
      <c r="E923" s="670"/>
      <c r="F923" s="670"/>
      <c r="G923" s="671"/>
      <c r="H923" s="272"/>
      <c r="I923" s="300"/>
      <c r="J923" s="274"/>
      <c r="K923" s="275"/>
    </row>
    <row r="924" spans="1:11" hidden="1" x14ac:dyDescent="0.25">
      <c r="A924" s="262"/>
      <c r="B924" s="262"/>
      <c r="C924" s="669"/>
      <c r="D924" s="670"/>
      <c r="E924" s="670"/>
      <c r="F924" s="670"/>
      <c r="G924" s="671"/>
      <c r="H924" s="272"/>
      <c r="I924" s="300"/>
      <c r="J924" s="274"/>
      <c r="K924" s="275"/>
    </row>
    <row r="925" spans="1:11" hidden="1" x14ac:dyDescent="0.25">
      <c r="A925" s="262"/>
      <c r="B925" s="262"/>
      <c r="C925" s="669"/>
      <c r="D925" s="670"/>
      <c r="E925" s="670"/>
      <c r="F925" s="670"/>
      <c r="G925" s="671"/>
      <c r="H925" s="272"/>
      <c r="I925" s="300"/>
      <c r="J925" s="274"/>
      <c r="K925" s="275"/>
    </row>
    <row r="926" spans="1:11" hidden="1" x14ac:dyDescent="0.25">
      <c r="A926" s="262"/>
      <c r="B926" s="262"/>
      <c r="C926" s="669"/>
      <c r="D926" s="670"/>
      <c r="E926" s="670"/>
      <c r="F926" s="670"/>
      <c r="G926" s="671"/>
      <c r="H926" s="272"/>
      <c r="I926" s="300"/>
      <c r="J926" s="274"/>
      <c r="K926" s="275"/>
    </row>
    <row r="927" spans="1:11" hidden="1" x14ac:dyDescent="0.25">
      <c r="A927" s="262"/>
      <c r="B927" s="262"/>
      <c r="C927" s="669"/>
      <c r="D927" s="670"/>
      <c r="E927" s="670"/>
      <c r="F927" s="670"/>
      <c r="G927" s="671"/>
      <c r="H927" s="272"/>
      <c r="I927" s="300"/>
      <c r="J927" s="274"/>
      <c r="K927" s="275"/>
    </row>
    <row r="928" spans="1:11" hidden="1" x14ac:dyDescent="0.25">
      <c r="A928" s="262"/>
      <c r="B928" s="262"/>
      <c r="C928" s="669"/>
      <c r="D928" s="670"/>
      <c r="E928" s="670"/>
      <c r="F928" s="670"/>
      <c r="G928" s="671"/>
      <c r="H928" s="272"/>
      <c r="I928" s="300"/>
      <c r="J928" s="274"/>
      <c r="K928" s="275"/>
    </row>
    <row r="929" spans="1:11" hidden="1" x14ac:dyDescent="0.25">
      <c r="A929" s="262"/>
      <c r="B929" s="262"/>
      <c r="C929" s="669"/>
      <c r="D929" s="670"/>
      <c r="E929" s="670"/>
      <c r="F929" s="670"/>
      <c r="G929" s="671"/>
      <c r="H929" s="272"/>
      <c r="I929" s="300"/>
      <c r="J929" s="274"/>
      <c r="K929" s="275"/>
    </row>
    <row r="930" spans="1:11" hidden="1" x14ac:dyDescent="0.25">
      <c r="A930" s="262"/>
      <c r="B930" s="262"/>
      <c r="C930" s="669"/>
      <c r="D930" s="670"/>
      <c r="E930" s="670"/>
      <c r="F930" s="670"/>
      <c r="G930" s="671"/>
      <c r="H930" s="272"/>
      <c r="I930" s="300"/>
      <c r="J930" s="274"/>
      <c r="K930" s="275"/>
    </row>
    <row r="931" spans="1:11" hidden="1" x14ac:dyDescent="0.25">
      <c r="A931" s="262"/>
      <c r="B931" s="262"/>
      <c r="C931" s="669"/>
      <c r="D931" s="670"/>
      <c r="E931" s="670"/>
      <c r="F931" s="670"/>
      <c r="G931" s="671"/>
      <c r="H931" s="272"/>
      <c r="I931" s="300"/>
      <c r="J931" s="274"/>
      <c r="K931" s="275"/>
    </row>
    <row r="932" spans="1:11" hidden="1" x14ac:dyDescent="0.25">
      <c r="A932" s="262"/>
      <c r="B932" s="262"/>
      <c r="C932" s="669"/>
      <c r="D932" s="670"/>
      <c r="E932" s="670"/>
      <c r="F932" s="670"/>
      <c r="G932" s="671"/>
      <c r="H932" s="272"/>
      <c r="I932" s="300"/>
      <c r="J932" s="274"/>
      <c r="K932" s="275"/>
    </row>
    <row r="933" spans="1:11" hidden="1" x14ac:dyDescent="0.25">
      <c r="A933" s="262"/>
      <c r="B933" s="262"/>
      <c r="C933" s="669"/>
      <c r="D933" s="670"/>
      <c r="E933" s="670"/>
      <c r="F933" s="670"/>
      <c r="G933" s="671"/>
      <c r="H933" s="272"/>
      <c r="I933" s="300"/>
      <c r="J933" s="274"/>
      <c r="K933" s="275"/>
    </row>
    <row r="934" spans="1:11" hidden="1" x14ac:dyDescent="0.25">
      <c r="A934" s="568" t="s">
        <v>272</v>
      </c>
      <c r="B934" s="568"/>
      <c r="C934" s="568"/>
      <c r="D934" s="568"/>
      <c r="E934" s="568"/>
      <c r="F934" s="568"/>
      <c r="G934" s="568"/>
      <c r="H934" s="568"/>
      <c r="I934" s="568"/>
      <c r="J934" s="568"/>
      <c r="K934" s="4" t="e">
        <f>SUM(K881:K933)</f>
        <v>#REF!</v>
      </c>
    </row>
    <row r="935" spans="1:11" hidden="1" x14ac:dyDescent="0.25">
      <c r="A935" s="589" t="s">
        <v>2023</v>
      </c>
      <c r="B935" s="590"/>
      <c r="C935" s="590"/>
      <c r="D935" s="590"/>
      <c r="E935" s="590"/>
      <c r="F935" s="590"/>
      <c r="G935" s="590"/>
      <c r="H935" s="590"/>
      <c r="I935" s="590"/>
      <c r="J935" s="590"/>
      <c r="K935" s="591"/>
    </row>
    <row r="936" spans="1:11" hidden="1" x14ac:dyDescent="0.25">
      <c r="A936" s="592"/>
      <c r="B936" s="593"/>
      <c r="C936" s="593"/>
      <c r="D936" s="593"/>
      <c r="E936" s="593"/>
      <c r="F936" s="593"/>
      <c r="G936" s="593"/>
      <c r="H936" s="593"/>
      <c r="I936" s="593"/>
      <c r="J936" s="593"/>
      <c r="K936" s="594"/>
    </row>
    <row r="937" spans="1:11" ht="13.2" hidden="1" customHeight="1" x14ac:dyDescent="0.25">
      <c r="A937" s="685" t="s">
        <v>273</v>
      </c>
      <c r="B937" s="685"/>
      <c r="C937" s="685"/>
      <c r="D937" s="685"/>
      <c r="E937" s="685"/>
      <c r="F937" s="685"/>
      <c r="G937" s="685"/>
      <c r="H937" s="685"/>
      <c r="I937" s="685"/>
      <c r="J937" s="685"/>
      <c r="K937" s="4" t="e">
        <f>K934</f>
        <v>#REF!</v>
      </c>
    </row>
    <row r="938" spans="1:11" hidden="1" x14ac:dyDescent="0.25">
      <c r="A938" s="262"/>
      <c r="B938" s="262"/>
      <c r="C938" s="641"/>
      <c r="D938" s="642"/>
      <c r="E938" s="642"/>
      <c r="F938" s="642"/>
      <c r="G938" s="643"/>
      <c r="H938" s="263"/>
      <c r="I938" s="292"/>
      <c r="J938" s="269"/>
      <c r="K938" s="270"/>
    </row>
    <row r="939" spans="1:11" hidden="1" x14ac:dyDescent="0.25">
      <c r="A939" s="293"/>
      <c r="B939" s="294"/>
      <c r="C939" s="686"/>
      <c r="D939" s="687"/>
      <c r="E939" s="687"/>
      <c r="F939" s="687"/>
      <c r="G939" s="688"/>
      <c r="H939" s="295"/>
      <c r="I939" s="296"/>
      <c r="J939" s="297"/>
      <c r="K939" s="298"/>
    </row>
    <row r="940" spans="1:11" hidden="1" x14ac:dyDescent="0.25">
      <c r="A940" s="294"/>
      <c r="B940" s="294"/>
      <c r="C940" s="577"/>
      <c r="D940" s="578"/>
      <c r="E940" s="578"/>
      <c r="F940" s="578"/>
      <c r="G940" s="579"/>
      <c r="H940" s="295"/>
      <c r="I940" s="296"/>
      <c r="J940" s="297"/>
      <c r="K940" s="298"/>
    </row>
    <row r="941" spans="1:11" hidden="1" x14ac:dyDescent="0.25">
      <c r="A941" s="262"/>
      <c r="B941" s="299"/>
      <c r="C941" s="669"/>
      <c r="D941" s="670"/>
      <c r="E941" s="670"/>
      <c r="F941" s="670"/>
      <c r="G941" s="671"/>
      <c r="H941" s="272"/>
      <c r="I941" s="300"/>
      <c r="J941" s="274"/>
      <c r="K941" s="275"/>
    </row>
    <row r="942" spans="1:11" hidden="1" x14ac:dyDescent="0.25">
      <c r="A942" s="262"/>
      <c r="B942" s="299"/>
      <c r="C942" s="669"/>
      <c r="D942" s="670"/>
      <c r="E942" s="670"/>
      <c r="F942" s="670"/>
      <c r="G942" s="671"/>
      <c r="H942" s="301"/>
      <c r="I942" s="302"/>
      <c r="J942" s="303"/>
      <c r="K942" s="304"/>
    </row>
    <row r="943" spans="1:11" hidden="1" x14ac:dyDescent="0.25">
      <c r="A943" s="262"/>
      <c r="B943" s="262"/>
      <c r="C943" s="669"/>
      <c r="D943" s="670"/>
      <c r="E943" s="670"/>
      <c r="F943" s="670"/>
      <c r="G943" s="671"/>
      <c r="H943" s="272"/>
      <c r="I943" s="300"/>
      <c r="J943" s="274"/>
      <c r="K943" s="275"/>
    </row>
    <row r="944" spans="1:11" hidden="1" x14ac:dyDescent="0.25">
      <c r="A944" s="262"/>
      <c r="B944" s="262"/>
      <c r="C944" s="669"/>
      <c r="D944" s="670"/>
      <c r="E944" s="670"/>
      <c r="F944" s="670"/>
      <c r="G944" s="671"/>
      <c r="H944" s="272"/>
      <c r="I944" s="300"/>
      <c r="J944" s="274"/>
      <c r="K944" s="275"/>
    </row>
    <row r="945" spans="1:11" hidden="1" x14ac:dyDescent="0.25">
      <c r="A945" s="262"/>
      <c r="B945" s="262"/>
      <c r="C945" s="669"/>
      <c r="D945" s="670"/>
      <c r="E945" s="670"/>
      <c r="F945" s="670"/>
      <c r="G945" s="671"/>
      <c r="H945" s="272"/>
      <c r="I945" s="300"/>
      <c r="J945" s="274"/>
      <c r="K945" s="275"/>
    </row>
    <row r="946" spans="1:11" hidden="1" x14ac:dyDescent="0.25">
      <c r="A946" s="262"/>
      <c r="B946" s="262"/>
      <c r="C946" s="669"/>
      <c r="D946" s="670"/>
      <c r="E946" s="670"/>
      <c r="F946" s="670"/>
      <c r="G946" s="671"/>
      <c r="H946" s="272"/>
      <c r="I946" s="300"/>
      <c r="J946" s="274"/>
      <c r="K946" s="275"/>
    </row>
    <row r="947" spans="1:11" hidden="1" x14ac:dyDescent="0.25">
      <c r="A947" s="262"/>
      <c r="B947" s="262"/>
      <c r="C947" s="669"/>
      <c r="D947" s="670"/>
      <c r="E947" s="670"/>
      <c r="F947" s="670"/>
      <c r="G947" s="671"/>
      <c r="H947" s="272"/>
      <c r="I947" s="300"/>
      <c r="J947" s="274"/>
      <c r="K947" s="275"/>
    </row>
    <row r="948" spans="1:11" hidden="1" x14ac:dyDescent="0.25">
      <c r="A948" s="262"/>
      <c r="B948" s="262"/>
      <c r="C948" s="669"/>
      <c r="D948" s="670"/>
      <c r="E948" s="670"/>
      <c r="F948" s="670"/>
      <c r="G948" s="671"/>
      <c r="H948" s="272"/>
      <c r="I948" s="300"/>
      <c r="J948" s="274"/>
      <c r="K948" s="275"/>
    </row>
    <row r="949" spans="1:11" hidden="1" x14ac:dyDescent="0.25">
      <c r="A949" s="262"/>
      <c r="B949" s="262"/>
      <c r="C949" s="669"/>
      <c r="D949" s="670"/>
      <c r="E949" s="670"/>
      <c r="F949" s="670"/>
      <c r="G949" s="671"/>
      <c r="H949" s="272"/>
      <c r="I949" s="300"/>
      <c r="J949" s="274"/>
      <c r="K949" s="275"/>
    </row>
    <row r="950" spans="1:11" hidden="1" x14ac:dyDescent="0.25">
      <c r="A950" s="262"/>
      <c r="B950" s="262"/>
      <c r="C950" s="669"/>
      <c r="D950" s="670"/>
      <c r="E950" s="670"/>
      <c r="F950" s="670"/>
      <c r="G950" s="671"/>
      <c r="H950" s="272"/>
      <c r="I950" s="300"/>
      <c r="J950" s="274"/>
      <c r="K950" s="275"/>
    </row>
    <row r="951" spans="1:11" hidden="1" x14ac:dyDescent="0.25">
      <c r="A951" s="262"/>
      <c r="B951" s="262"/>
      <c r="C951" s="669"/>
      <c r="D951" s="670"/>
      <c r="E951" s="670"/>
      <c r="F951" s="670"/>
      <c r="G951" s="671"/>
      <c r="H951" s="272"/>
      <c r="I951" s="300"/>
      <c r="J951" s="274"/>
      <c r="K951" s="275"/>
    </row>
    <row r="952" spans="1:11" hidden="1" x14ac:dyDescent="0.25">
      <c r="A952" s="262"/>
      <c r="B952" s="262"/>
      <c r="C952" s="669"/>
      <c r="D952" s="670"/>
      <c r="E952" s="670"/>
      <c r="F952" s="670"/>
      <c r="G952" s="671"/>
      <c r="H952" s="272"/>
      <c r="I952" s="300"/>
      <c r="J952" s="274"/>
      <c r="K952" s="275"/>
    </row>
    <row r="953" spans="1:11" hidden="1" x14ac:dyDescent="0.25">
      <c r="A953" s="262"/>
      <c r="B953" s="262"/>
      <c r="C953" s="669"/>
      <c r="D953" s="670"/>
      <c r="E953" s="670"/>
      <c r="F953" s="670"/>
      <c r="G953" s="671"/>
      <c r="H953" s="272"/>
      <c r="I953" s="300"/>
      <c r="J953" s="274"/>
      <c r="K953" s="275"/>
    </row>
    <row r="954" spans="1:11" hidden="1" x14ac:dyDescent="0.25">
      <c r="A954" s="262"/>
      <c r="B954" s="262"/>
      <c r="C954" s="669"/>
      <c r="D954" s="670"/>
      <c r="E954" s="670"/>
      <c r="F954" s="670"/>
      <c r="G954" s="671"/>
      <c r="H954" s="272"/>
      <c r="I954" s="300"/>
      <c r="J954" s="274"/>
      <c r="K954" s="275"/>
    </row>
    <row r="955" spans="1:11" hidden="1" x14ac:dyDescent="0.25">
      <c r="A955" s="262"/>
      <c r="B955" s="262"/>
      <c r="C955" s="669"/>
      <c r="D955" s="670"/>
      <c r="E955" s="670"/>
      <c r="F955" s="670"/>
      <c r="G955" s="671"/>
      <c r="H955" s="272"/>
      <c r="I955" s="300"/>
      <c r="J955" s="274"/>
      <c r="K955" s="275"/>
    </row>
    <row r="956" spans="1:11" hidden="1" x14ac:dyDescent="0.25">
      <c r="A956" s="262"/>
      <c r="B956" s="262"/>
      <c r="C956" s="669"/>
      <c r="D956" s="670"/>
      <c r="E956" s="670"/>
      <c r="F956" s="670"/>
      <c r="G956" s="671"/>
      <c r="H956" s="272"/>
      <c r="I956" s="300"/>
      <c r="J956" s="274"/>
      <c r="K956" s="275"/>
    </row>
    <row r="957" spans="1:11" hidden="1" x14ac:dyDescent="0.25">
      <c r="A957" s="262"/>
      <c r="B957" s="262"/>
      <c r="C957" s="669"/>
      <c r="D957" s="670"/>
      <c r="E957" s="670"/>
      <c r="F957" s="670"/>
      <c r="G957" s="671"/>
      <c r="H957" s="272"/>
      <c r="I957" s="300"/>
      <c r="J957" s="274"/>
      <c r="K957" s="275"/>
    </row>
    <row r="958" spans="1:11" hidden="1" x14ac:dyDescent="0.25">
      <c r="A958" s="262"/>
      <c r="B958" s="262"/>
      <c r="C958" s="669"/>
      <c r="D958" s="670"/>
      <c r="E958" s="670"/>
      <c r="F958" s="670"/>
      <c r="G958" s="671"/>
      <c r="H958" s="272"/>
      <c r="I958" s="300"/>
      <c r="J958" s="274"/>
      <c r="K958" s="275"/>
    </row>
    <row r="959" spans="1:11" hidden="1" x14ac:dyDescent="0.25">
      <c r="A959" s="262"/>
      <c r="B959" s="262"/>
      <c r="C959" s="669"/>
      <c r="D959" s="670"/>
      <c r="E959" s="670"/>
      <c r="F959" s="670"/>
      <c r="G959" s="671"/>
      <c r="H959" s="272"/>
      <c r="I959" s="300"/>
      <c r="J959" s="274"/>
      <c r="K959" s="275"/>
    </row>
    <row r="960" spans="1:11" hidden="1" x14ac:dyDescent="0.25">
      <c r="A960" s="262"/>
      <c r="B960" s="262"/>
      <c r="C960" s="669"/>
      <c r="D960" s="670"/>
      <c r="E960" s="670"/>
      <c r="F960" s="670"/>
      <c r="G960" s="671"/>
      <c r="H960" s="272"/>
      <c r="I960" s="300"/>
      <c r="J960" s="274"/>
      <c r="K960" s="275"/>
    </row>
    <row r="961" spans="1:11" hidden="1" x14ac:dyDescent="0.25">
      <c r="A961" s="262"/>
      <c r="B961" s="262"/>
      <c r="C961" s="669"/>
      <c r="D961" s="670"/>
      <c r="E961" s="670"/>
      <c r="F961" s="670"/>
      <c r="G961" s="671"/>
      <c r="H961" s="272"/>
      <c r="I961" s="300"/>
      <c r="J961" s="274"/>
      <c r="K961" s="275"/>
    </row>
    <row r="962" spans="1:11" hidden="1" x14ac:dyDescent="0.25">
      <c r="A962" s="262"/>
      <c r="B962" s="262"/>
      <c r="C962" s="669"/>
      <c r="D962" s="670"/>
      <c r="E962" s="670"/>
      <c r="F962" s="670"/>
      <c r="G962" s="671"/>
      <c r="H962" s="272"/>
      <c r="I962" s="300"/>
      <c r="J962" s="274"/>
      <c r="K962" s="275"/>
    </row>
    <row r="963" spans="1:11" hidden="1" x14ac:dyDescent="0.25">
      <c r="A963" s="262"/>
      <c r="B963" s="262"/>
      <c r="C963" s="669"/>
      <c r="D963" s="670"/>
      <c r="E963" s="670"/>
      <c r="F963" s="670"/>
      <c r="G963" s="671"/>
      <c r="H963" s="272"/>
      <c r="I963" s="300"/>
      <c r="J963" s="274"/>
      <c r="K963" s="275"/>
    </row>
    <row r="964" spans="1:11" hidden="1" x14ac:dyDescent="0.25">
      <c r="A964" s="262"/>
      <c r="B964" s="262"/>
      <c r="C964" s="669"/>
      <c r="D964" s="670"/>
      <c r="E964" s="670"/>
      <c r="F964" s="670"/>
      <c r="G964" s="671"/>
      <c r="H964" s="272"/>
      <c r="I964" s="300"/>
      <c r="J964" s="274"/>
      <c r="K964" s="275"/>
    </row>
    <row r="965" spans="1:11" hidden="1" x14ac:dyDescent="0.25">
      <c r="A965" s="262"/>
      <c r="B965" s="262"/>
      <c r="C965" s="669"/>
      <c r="D965" s="670"/>
      <c r="E965" s="670"/>
      <c r="F965" s="670"/>
      <c r="G965" s="671"/>
      <c r="H965" s="272"/>
      <c r="I965" s="300"/>
      <c r="J965" s="274"/>
      <c r="K965" s="275"/>
    </row>
    <row r="966" spans="1:11" hidden="1" x14ac:dyDescent="0.25">
      <c r="A966" s="262"/>
      <c r="B966" s="262"/>
      <c r="C966" s="669"/>
      <c r="D966" s="670"/>
      <c r="E966" s="670"/>
      <c r="F966" s="670"/>
      <c r="G966" s="671"/>
      <c r="H966" s="272"/>
      <c r="I966" s="300"/>
      <c r="J966" s="274"/>
      <c r="K966" s="275"/>
    </row>
    <row r="967" spans="1:11" hidden="1" x14ac:dyDescent="0.25">
      <c r="A967" s="262"/>
      <c r="B967" s="262"/>
      <c r="C967" s="669"/>
      <c r="D967" s="670"/>
      <c r="E967" s="670"/>
      <c r="F967" s="670"/>
      <c r="G967" s="671"/>
      <c r="H967" s="272"/>
      <c r="I967" s="300"/>
      <c r="J967" s="274"/>
      <c r="K967" s="275"/>
    </row>
    <row r="968" spans="1:11" hidden="1" x14ac:dyDescent="0.25">
      <c r="A968" s="262"/>
      <c r="B968" s="262"/>
      <c r="C968" s="669"/>
      <c r="D968" s="670"/>
      <c r="E968" s="670"/>
      <c r="F968" s="670"/>
      <c r="G968" s="671"/>
      <c r="H968" s="272"/>
      <c r="I968" s="300"/>
      <c r="J968" s="274"/>
      <c r="K968" s="275"/>
    </row>
    <row r="969" spans="1:11" hidden="1" x14ac:dyDescent="0.25">
      <c r="A969" s="262"/>
      <c r="B969" s="262"/>
      <c r="C969" s="669"/>
      <c r="D969" s="670"/>
      <c r="E969" s="670"/>
      <c r="F969" s="670"/>
      <c r="G969" s="671"/>
      <c r="H969" s="272"/>
      <c r="I969" s="300"/>
      <c r="J969" s="274"/>
      <c r="K969" s="275"/>
    </row>
    <row r="970" spans="1:11" hidden="1" x14ac:dyDescent="0.25">
      <c r="A970" s="262"/>
      <c r="B970" s="262"/>
      <c r="C970" s="669"/>
      <c r="D970" s="670"/>
      <c r="E970" s="670"/>
      <c r="F970" s="670"/>
      <c r="G970" s="671"/>
      <c r="H970" s="272"/>
      <c r="I970" s="300"/>
      <c r="J970" s="274"/>
      <c r="K970" s="275"/>
    </row>
    <row r="971" spans="1:11" hidden="1" x14ac:dyDescent="0.25">
      <c r="A971" s="262"/>
      <c r="B971" s="262"/>
      <c r="C971" s="669"/>
      <c r="D971" s="670"/>
      <c r="E971" s="670"/>
      <c r="F971" s="670"/>
      <c r="G971" s="671"/>
      <c r="H971" s="272"/>
      <c r="I971" s="300"/>
      <c r="J971" s="274"/>
      <c r="K971" s="275"/>
    </row>
    <row r="972" spans="1:11" hidden="1" x14ac:dyDescent="0.25">
      <c r="A972" s="262"/>
      <c r="B972" s="262"/>
      <c r="C972" s="669"/>
      <c r="D972" s="670"/>
      <c r="E972" s="670"/>
      <c r="F972" s="670"/>
      <c r="G972" s="671"/>
      <c r="H972" s="272"/>
      <c r="I972" s="300"/>
      <c r="J972" s="274"/>
      <c r="K972" s="275"/>
    </row>
    <row r="973" spans="1:11" hidden="1" x14ac:dyDescent="0.25">
      <c r="A973" s="262"/>
      <c r="B973" s="262"/>
      <c r="C973" s="669"/>
      <c r="D973" s="670"/>
      <c r="E973" s="670"/>
      <c r="F973" s="670"/>
      <c r="G973" s="671"/>
      <c r="H973" s="272"/>
      <c r="I973" s="300"/>
      <c r="J973" s="274"/>
      <c r="K973" s="275"/>
    </row>
    <row r="974" spans="1:11" hidden="1" x14ac:dyDescent="0.25">
      <c r="A974" s="262"/>
      <c r="B974" s="262"/>
      <c r="C974" s="669"/>
      <c r="D974" s="670"/>
      <c r="E974" s="670"/>
      <c r="F974" s="670"/>
      <c r="G974" s="671"/>
      <c r="H974" s="272"/>
      <c r="I974" s="300"/>
      <c r="J974" s="274"/>
      <c r="K974" s="275"/>
    </row>
    <row r="975" spans="1:11" hidden="1" x14ac:dyDescent="0.25">
      <c r="A975" s="262"/>
      <c r="B975" s="262"/>
      <c r="C975" s="669"/>
      <c r="D975" s="670"/>
      <c r="E975" s="670"/>
      <c r="F975" s="670"/>
      <c r="G975" s="671"/>
      <c r="H975" s="272"/>
      <c r="I975" s="300"/>
      <c r="J975" s="274"/>
      <c r="K975" s="275"/>
    </row>
    <row r="976" spans="1:11" hidden="1" x14ac:dyDescent="0.25">
      <c r="A976" s="262"/>
      <c r="B976" s="262"/>
      <c r="C976" s="669"/>
      <c r="D976" s="670"/>
      <c r="E976" s="670"/>
      <c r="F976" s="670"/>
      <c r="G976" s="671"/>
      <c r="H976" s="272"/>
      <c r="I976" s="300"/>
      <c r="J976" s="274"/>
      <c r="K976" s="275"/>
    </row>
    <row r="977" spans="1:11" hidden="1" x14ac:dyDescent="0.25">
      <c r="A977" s="262"/>
      <c r="B977" s="262"/>
      <c r="C977" s="669"/>
      <c r="D977" s="670"/>
      <c r="E977" s="670"/>
      <c r="F977" s="670"/>
      <c r="G977" s="671"/>
      <c r="H977" s="272"/>
      <c r="I977" s="300"/>
      <c r="J977" s="274"/>
      <c r="K977" s="275"/>
    </row>
    <row r="978" spans="1:11" hidden="1" x14ac:dyDescent="0.25">
      <c r="A978" s="262"/>
      <c r="B978" s="262"/>
      <c r="C978" s="669"/>
      <c r="D978" s="670"/>
      <c r="E978" s="670"/>
      <c r="F978" s="670"/>
      <c r="G978" s="671"/>
      <c r="H978" s="272"/>
      <c r="I978" s="300"/>
      <c r="J978" s="274"/>
      <c r="K978" s="275"/>
    </row>
    <row r="979" spans="1:11" hidden="1" x14ac:dyDescent="0.25">
      <c r="A979" s="262"/>
      <c r="B979" s="262"/>
      <c r="C979" s="669"/>
      <c r="D979" s="670"/>
      <c r="E979" s="670"/>
      <c r="F979" s="670"/>
      <c r="G979" s="671"/>
      <c r="H979" s="272"/>
      <c r="I979" s="300"/>
      <c r="J979" s="274"/>
      <c r="K979" s="275"/>
    </row>
    <row r="980" spans="1:11" hidden="1" x14ac:dyDescent="0.25">
      <c r="A980" s="262"/>
      <c r="B980" s="262"/>
      <c r="C980" s="669"/>
      <c r="D980" s="670"/>
      <c r="E980" s="670"/>
      <c r="F980" s="670"/>
      <c r="G980" s="671"/>
      <c r="H980" s="272"/>
      <c r="I980" s="300"/>
      <c r="J980" s="274"/>
      <c r="K980" s="275"/>
    </row>
    <row r="981" spans="1:11" hidden="1" x14ac:dyDescent="0.25">
      <c r="A981" s="262"/>
      <c r="B981" s="262"/>
      <c r="C981" s="669"/>
      <c r="D981" s="670"/>
      <c r="E981" s="670"/>
      <c r="F981" s="670"/>
      <c r="G981" s="671"/>
      <c r="H981" s="272"/>
      <c r="I981" s="300"/>
      <c r="J981" s="274"/>
      <c r="K981" s="275"/>
    </row>
    <row r="982" spans="1:11" hidden="1" x14ac:dyDescent="0.25">
      <c r="A982" s="262"/>
      <c r="B982" s="262"/>
      <c r="C982" s="669"/>
      <c r="D982" s="670"/>
      <c r="E982" s="670"/>
      <c r="F982" s="670"/>
      <c r="G982" s="671"/>
      <c r="H982" s="272"/>
      <c r="I982" s="300"/>
      <c r="J982" s="274"/>
      <c r="K982" s="275"/>
    </row>
    <row r="983" spans="1:11" hidden="1" x14ac:dyDescent="0.25">
      <c r="A983" s="262"/>
      <c r="B983" s="262"/>
      <c r="C983" s="669"/>
      <c r="D983" s="670"/>
      <c r="E983" s="670"/>
      <c r="F983" s="670"/>
      <c r="G983" s="671"/>
      <c r="H983" s="272"/>
      <c r="I983" s="300"/>
      <c r="J983" s="274"/>
      <c r="K983" s="275"/>
    </row>
    <row r="984" spans="1:11" hidden="1" x14ac:dyDescent="0.25">
      <c r="A984" s="262"/>
      <c r="B984" s="262"/>
      <c r="C984" s="669"/>
      <c r="D984" s="670"/>
      <c r="E984" s="670"/>
      <c r="F984" s="670"/>
      <c r="G984" s="671"/>
      <c r="H984" s="272"/>
      <c r="I984" s="300"/>
      <c r="J984" s="274"/>
      <c r="K984" s="275"/>
    </row>
    <row r="985" spans="1:11" hidden="1" x14ac:dyDescent="0.25">
      <c r="A985" s="262"/>
      <c r="B985" s="262"/>
      <c r="C985" s="669"/>
      <c r="D985" s="670"/>
      <c r="E985" s="670"/>
      <c r="F985" s="670"/>
      <c r="G985" s="671"/>
      <c r="H985" s="272"/>
      <c r="I985" s="300"/>
      <c r="J985" s="274"/>
      <c r="K985" s="275"/>
    </row>
    <row r="986" spans="1:11" hidden="1" x14ac:dyDescent="0.25">
      <c r="A986" s="262"/>
      <c r="B986" s="262"/>
      <c r="C986" s="669"/>
      <c r="D986" s="670"/>
      <c r="E986" s="670"/>
      <c r="F986" s="670"/>
      <c r="G986" s="671"/>
      <c r="H986" s="272"/>
      <c r="I986" s="300"/>
      <c r="J986" s="274"/>
      <c r="K986" s="275"/>
    </row>
    <row r="987" spans="1:11" hidden="1" x14ac:dyDescent="0.25">
      <c r="A987" s="262"/>
      <c r="B987" s="262"/>
      <c r="C987" s="669"/>
      <c r="D987" s="670"/>
      <c r="E987" s="670"/>
      <c r="F987" s="670"/>
      <c r="G987" s="671"/>
      <c r="H987" s="272"/>
      <c r="I987" s="300"/>
      <c r="J987" s="274"/>
      <c r="K987" s="275"/>
    </row>
    <row r="988" spans="1:11" hidden="1" x14ac:dyDescent="0.25">
      <c r="A988" s="262"/>
      <c r="B988" s="262"/>
      <c r="C988" s="669"/>
      <c r="D988" s="670"/>
      <c r="E988" s="670"/>
      <c r="F988" s="670"/>
      <c r="G988" s="671"/>
      <c r="H988" s="272"/>
      <c r="I988" s="300"/>
      <c r="J988" s="274"/>
      <c r="K988" s="275"/>
    </row>
    <row r="989" spans="1:11" hidden="1" x14ac:dyDescent="0.25">
      <c r="A989" s="262"/>
      <c r="B989" s="262"/>
      <c r="C989" s="669"/>
      <c r="D989" s="670"/>
      <c r="E989" s="670"/>
      <c r="F989" s="670"/>
      <c r="G989" s="671"/>
      <c r="H989" s="272"/>
      <c r="I989" s="300"/>
      <c r="J989" s="274"/>
      <c r="K989" s="275"/>
    </row>
    <row r="990" spans="1:11" hidden="1" x14ac:dyDescent="0.25">
      <c r="A990" s="568" t="s">
        <v>272</v>
      </c>
      <c r="B990" s="568"/>
      <c r="C990" s="568"/>
      <c r="D990" s="568"/>
      <c r="E990" s="568"/>
      <c r="F990" s="568"/>
      <c r="G990" s="568"/>
      <c r="H990" s="568"/>
      <c r="I990" s="568"/>
      <c r="J990" s="568"/>
      <c r="K990" s="4" t="e">
        <f>SUM(K937:K989)</f>
        <v>#REF!</v>
      </c>
    </row>
    <row r="991" spans="1:11" hidden="1" x14ac:dyDescent="0.25">
      <c r="A991" s="589" t="s">
        <v>2024</v>
      </c>
      <c r="B991" s="590"/>
      <c r="C991" s="590"/>
      <c r="D991" s="590"/>
      <c r="E991" s="590"/>
      <c r="F991" s="590"/>
      <c r="G991" s="590"/>
      <c r="H991" s="590"/>
      <c r="I991" s="590"/>
      <c r="J991" s="590"/>
      <c r="K991" s="591"/>
    </row>
    <row r="992" spans="1:11" hidden="1" x14ac:dyDescent="0.25">
      <c r="A992" s="592"/>
      <c r="B992" s="593"/>
      <c r="C992" s="593"/>
      <c r="D992" s="593"/>
      <c r="E992" s="593"/>
      <c r="F992" s="593"/>
      <c r="G992" s="593"/>
      <c r="H992" s="593"/>
      <c r="I992" s="593"/>
      <c r="J992" s="593"/>
      <c r="K992" s="594"/>
    </row>
    <row r="993" spans="1:11" ht="13.2" hidden="1" customHeight="1" x14ac:dyDescent="0.25">
      <c r="A993" s="685" t="s">
        <v>273</v>
      </c>
      <c r="B993" s="685"/>
      <c r="C993" s="685"/>
      <c r="D993" s="685"/>
      <c r="E993" s="685"/>
      <c r="F993" s="685"/>
      <c r="G993" s="685"/>
      <c r="H993" s="685"/>
      <c r="I993" s="685"/>
      <c r="J993" s="685"/>
      <c r="K993" s="4" t="e">
        <f>K990</f>
        <v>#REF!</v>
      </c>
    </row>
    <row r="994" spans="1:11" hidden="1" x14ac:dyDescent="0.25">
      <c r="A994" s="262"/>
      <c r="B994" s="262"/>
      <c r="C994" s="641"/>
      <c r="D994" s="642"/>
      <c r="E994" s="642"/>
      <c r="F994" s="642"/>
      <c r="G994" s="643"/>
      <c r="H994" s="263"/>
      <c r="I994" s="292"/>
      <c r="J994" s="269"/>
      <c r="K994" s="270"/>
    </row>
    <row r="995" spans="1:11" hidden="1" x14ac:dyDescent="0.25">
      <c r="A995" s="293"/>
      <c r="B995" s="294"/>
      <c r="C995" s="686"/>
      <c r="D995" s="687"/>
      <c r="E995" s="687"/>
      <c r="F995" s="687"/>
      <c r="G995" s="688"/>
      <c r="H995" s="295"/>
      <c r="I995" s="296"/>
      <c r="J995" s="297"/>
      <c r="K995" s="298"/>
    </row>
    <row r="996" spans="1:11" hidden="1" x14ac:dyDescent="0.25">
      <c r="A996" s="294"/>
      <c r="B996" s="294"/>
      <c r="C996" s="577"/>
      <c r="D996" s="578"/>
      <c r="E996" s="578"/>
      <c r="F996" s="578"/>
      <c r="G996" s="579"/>
      <c r="H996" s="295"/>
      <c r="I996" s="296"/>
      <c r="J996" s="297"/>
      <c r="K996" s="298"/>
    </row>
    <row r="997" spans="1:11" hidden="1" x14ac:dyDescent="0.25">
      <c r="A997" s="262"/>
      <c r="B997" s="299"/>
      <c r="C997" s="669"/>
      <c r="D997" s="670"/>
      <c r="E997" s="670"/>
      <c r="F997" s="670"/>
      <c r="G997" s="671"/>
      <c r="H997" s="272"/>
      <c r="I997" s="300"/>
      <c r="J997" s="274"/>
      <c r="K997" s="275"/>
    </row>
    <row r="998" spans="1:11" hidden="1" x14ac:dyDescent="0.25">
      <c r="A998" s="262"/>
      <c r="B998" s="299"/>
      <c r="C998" s="669"/>
      <c r="D998" s="670"/>
      <c r="E998" s="670"/>
      <c r="F998" s="670"/>
      <c r="G998" s="671"/>
      <c r="H998" s="301"/>
      <c r="I998" s="302"/>
      <c r="J998" s="303"/>
      <c r="K998" s="304"/>
    </row>
    <row r="999" spans="1:11" hidden="1" x14ac:dyDescent="0.25">
      <c r="A999" s="262"/>
      <c r="B999" s="262"/>
      <c r="C999" s="669"/>
      <c r="D999" s="670"/>
      <c r="E999" s="670"/>
      <c r="F999" s="670"/>
      <c r="G999" s="671"/>
      <c r="H999" s="272"/>
      <c r="I999" s="300"/>
      <c r="J999" s="274"/>
      <c r="K999" s="275"/>
    </row>
    <row r="1000" spans="1:11" hidden="1" x14ac:dyDescent="0.25">
      <c r="A1000" s="262"/>
      <c r="B1000" s="262"/>
      <c r="C1000" s="669"/>
      <c r="D1000" s="670"/>
      <c r="E1000" s="670"/>
      <c r="F1000" s="670"/>
      <c r="G1000" s="671"/>
      <c r="H1000" s="272"/>
      <c r="I1000" s="300"/>
      <c r="J1000" s="274"/>
      <c r="K1000" s="275"/>
    </row>
    <row r="1001" spans="1:11" hidden="1" x14ac:dyDescent="0.25">
      <c r="A1001" s="262"/>
      <c r="B1001" s="262"/>
      <c r="C1001" s="669"/>
      <c r="D1001" s="670"/>
      <c r="E1001" s="670"/>
      <c r="F1001" s="670"/>
      <c r="G1001" s="671"/>
      <c r="H1001" s="272"/>
      <c r="I1001" s="300"/>
      <c r="J1001" s="274"/>
      <c r="K1001" s="275"/>
    </row>
    <row r="1002" spans="1:11" hidden="1" x14ac:dyDescent="0.25">
      <c r="A1002" s="262"/>
      <c r="B1002" s="262"/>
      <c r="C1002" s="669"/>
      <c r="D1002" s="670"/>
      <c r="E1002" s="670"/>
      <c r="F1002" s="670"/>
      <c r="G1002" s="671"/>
      <c r="H1002" s="272"/>
      <c r="I1002" s="300"/>
      <c r="J1002" s="274"/>
      <c r="K1002" s="275"/>
    </row>
    <row r="1003" spans="1:11" hidden="1" x14ac:dyDescent="0.25">
      <c r="A1003" s="262"/>
      <c r="B1003" s="262"/>
      <c r="C1003" s="669"/>
      <c r="D1003" s="670"/>
      <c r="E1003" s="670"/>
      <c r="F1003" s="670"/>
      <c r="G1003" s="671"/>
      <c r="H1003" s="272"/>
      <c r="I1003" s="300"/>
      <c r="J1003" s="274"/>
      <c r="K1003" s="275"/>
    </row>
    <row r="1004" spans="1:11" hidden="1" x14ac:dyDescent="0.25">
      <c r="A1004" s="262"/>
      <c r="B1004" s="262"/>
      <c r="C1004" s="669"/>
      <c r="D1004" s="670"/>
      <c r="E1004" s="670"/>
      <c r="F1004" s="670"/>
      <c r="G1004" s="671"/>
      <c r="H1004" s="272"/>
      <c r="I1004" s="300"/>
      <c r="J1004" s="274"/>
      <c r="K1004" s="275"/>
    </row>
    <row r="1005" spans="1:11" hidden="1" x14ac:dyDescent="0.25">
      <c r="A1005" s="262"/>
      <c r="B1005" s="262"/>
      <c r="C1005" s="669"/>
      <c r="D1005" s="670"/>
      <c r="E1005" s="670"/>
      <c r="F1005" s="670"/>
      <c r="G1005" s="671"/>
      <c r="H1005" s="272"/>
      <c r="I1005" s="300"/>
      <c r="J1005" s="274"/>
      <c r="K1005" s="275"/>
    </row>
    <row r="1006" spans="1:11" hidden="1" x14ac:dyDescent="0.25">
      <c r="A1006" s="262"/>
      <c r="B1006" s="262"/>
      <c r="C1006" s="669"/>
      <c r="D1006" s="670"/>
      <c r="E1006" s="670"/>
      <c r="F1006" s="670"/>
      <c r="G1006" s="671"/>
      <c r="H1006" s="272"/>
      <c r="I1006" s="300"/>
      <c r="J1006" s="274"/>
      <c r="K1006" s="275"/>
    </row>
    <row r="1007" spans="1:11" hidden="1" x14ac:dyDescent="0.25">
      <c r="A1007" s="262"/>
      <c r="B1007" s="262"/>
      <c r="C1007" s="669"/>
      <c r="D1007" s="670"/>
      <c r="E1007" s="670"/>
      <c r="F1007" s="670"/>
      <c r="G1007" s="671"/>
      <c r="H1007" s="272"/>
      <c r="I1007" s="300"/>
      <c r="J1007" s="274"/>
      <c r="K1007" s="275"/>
    </row>
    <row r="1008" spans="1:11" hidden="1" x14ac:dyDescent="0.25">
      <c r="A1008" s="262"/>
      <c r="B1008" s="262"/>
      <c r="C1008" s="669"/>
      <c r="D1008" s="670"/>
      <c r="E1008" s="670"/>
      <c r="F1008" s="670"/>
      <c r="G1008" s="671"/>
      <c r="H1008" s="272"/>
      <c r="I1008" s="300"/>
      <c r="J1008" s="274"/>
      <c r="K1008" s="275"/>
    </row>
    <row r="1009" spans="1:11" hidden="1" x14ac:dyDescent="0.25">
      <c r="A1009" s="262"/>
      <c r="B1009" s="262"/>
      <c r="C1009" s="669"/>
      <c r="D1009" s="670"/>
      <c r="E1009" s="670"/>
      <c r="F1009" s="670"/>
      <c r="G1009" s="671"/>
      <c r="H1009" s="272"/>
      <c r="I1009" s="300"/>
      <c r="J1009" s="274"/>
      <c r="K1009" s="275"/>
    </row>
    <row r="1010" spans="1:11" hidden="1" x14ac:dyDescent="0.25">
      <c r="A1010" s="262"/>
      <c r="B1010" s="262"/>
      <c r="C1010" s="669"/>
      <c r="D1010" s="670"/>
      <c r="E1010" s="670"/>
      <c r="F1010" s="670"/>
      <c r="G1010" s="671"/>
      <c r="H1010" s="272"/>
      <c r="I1010" s="300"/>
      <c r="J1010" s="274"/>
      <c r="K1010" s="275"/>
    </row>
    <row r="1011" spans="1:11" hidden="1" x14ac:dyDescent="0.25">
      <c r="A1011" s="262"/>
      <c r="B1011" s="262"/>
      <c r="C1011" s="669"/>
      <c r="D1011" s="670"/>
      <c r="E1011" s="670"/>
      <c r="F1011" s="670"/>
      <c r="G1011" s="671"/>
      <c r="H1011" s="272"/>
      <c r="I1011" s="300"/>
      <c r="J1011" s="274"/>
      <c r="K1011" s="275"/>
    </row>
    <row r="1012" spans="1:11" hidden="1" x14ac:dyDescent="0.25">
      <c r="A1012" s="262"/>
      <c r="B1012" s="262"/>
      <c r="C1012" s="669"/>
      <c r="D1012" s="670"/>
      <c r="E1012" s="670"/>
      <c r="F1012" s="670"/>
      <c r="G1012" s="671"/>
      <c r="H1012" s="272"/>
      <c r="I1012" s="300"/>
      <c r="J1012" s="274"/>
      <c r="K1012" s="275"/>
    </row>
    <row r="1013" spans="1:11" hidden="1" x14ac:dyDescent="0.25">
      <c r="A1013" s="262"/>
      <c r="B1013" s="262"/>
      <c r="C1013" s="669"/>
      <c r="D1013" s="670"/>
      <c r="E1013" s="670"/>
      <c r="F1013" s="670"/>
      <c r="G1013" s="671"/>
      <c r="H1013" s="272"/>
      <c r="I1013" s="300"/>
      <c r="J1013" s="274"/>
      <c r="K1013" s="275"/>
    </row>
    <row r="1014" spans="1:11" hidden="1" x14ac:dyDescent="0.25">
      <c r="A1014" s="262"/>
      <c r="B1014" s="262"/>
      <c r="C1014" s="669"/>
      <c r="D1014" s="670"/>
      <c r="E1014" s="670"/>
      <c r="F1014" s="670"/>
      <c r="G1014" s="671"/>
      <c r="H1014" s="272"/>
      <c r="I1014" s="300"/>
      <c r="J1014" s="274"/>
      <c r="K1014" s="275"/>
    </row>
    <row r="1015" spans="1:11" hidden="1" x14ac:dyDescent="0.25">
      <c r="A1015" s="262"/>
      <c r="B1015" s="262"/>
      <c r="C1015" s="669"/>
      <c r="D1015" s="670"/>
      <c r="E1015" s="670"/>
      <c r="F1015" s="670"/>
      <c r="G1015" s="671"/>
      <c r="H1015" s="272"/>
      <c r="I1015" s="300"/>
      <c r="J1015" s="274"/>
      <c r="K1015" s="275"/>
    </row>
    <row r="1016" spans="1:11" hidden="1" x14ac:dyDescent="0.25">
      <c r="A1016" s="262"/>
      <c r="B1016" s="262"/>
      <c r="C1016" s="669"/>
      <c r="D1016" s="670"/>
      <c r="E1016" s="670"/>
      <c r="F1016" s="670"/>
      <c r="G1016" s="671"/>
      <c r="H1016" s="272"/>
      <c r="I1016" s="300"/>
      <c r="J1016" s="274"/>
      <c r="K1016" s="275"/>
    </row>
    <row r="1017" spans="1:11" hidden="1" x14ac:dyDescent="0.25">
      <c r="A1017" s="262"/>
      <c r="B1017" s="262"/>
      <c r="C1017" s="669"/>
      <c r="D1017" s="670"/>
      <c r="E1017" s="670"/>
      <c r="F1017" s="670"/>
      <c r="G1017" s="671"/>
      <c r="H1017" s="272"/>
      <c r="I1017" s="300"/>
      <c r="J1017" s="274"/>
      <c r="K1017" s="275"/>
    </row>
    <row r="1018" spans="1:11" hidden="1" x14ac:dyDescent="0.25">
      <c r="A1018" s="262"/>
      <c r="B1018" s="262"/>
      <c r="C1018" s="669"/>
      <c r="D1018" s="670"/>
      <c r="E1018" s="670"/>
      <c r="F1018" s="670"/>
      <c r="G1018" s="671"/>
      <c r="H1018" s="272"/>
      <c r="I1018" s="300"/>
      <c r="J1018" s="274"/>
      <c r="K1018" s="275"/>
    </row>
    <row r="1019" spans="1:11" hidden="1" x14ac:dyDescent="0.25">
      <c r="A1019" s="262"/>
      <c r="B1019" s="262"/>
      <c r="C1019" s="669"/>
      <c r="D1019" s="670"/>
      <c r="E1019" s="670"/>
      <c r="F1019" s="670"/>
      <c r="G1019" s="671"/>
      <c r="H1019" s="272"/>
      <c r="I1019" s="300"/>
      <c r="J1019" s="274"/>
      <c r="K1019" s="275"/>
    </row>
    <row r="1020" spans="1:11" hidden="1" x14ac:dyDescent="0.25">
      <c r="A1020" s="262"/>
      <c r="B1020" s="262"/>
      <c r="C1020" s="669"/>
      <c r="D1020" s="670"/>
      <c r="E1020" s="670"/>
      <c r="F1020" s="670"/>
      <c r="G1020" s="671"/>
      <c r="H1020" s="272"/>
      <c r="I1020" s="300"/>
      <c r="J1020" s="274"/>
      <c r="K1020" s="275"/>
    </row>
    <row r="1021" spans="1:11" hidden="1" x14ac:dyDescent="0.25">
      <c r="A1021" s="262"/>
      <c r="B1021" s="262"/>
      <c r="C1021" s="669"/>
      <c r="D1021" s="670"/>
      <c r="E1021" s="670"/>
      <c r="F1021" s="670"/>
      <c r="G1021" s="671"/>
      <c r="H1021" s="272"/>
      <c r="I1021" s="300"/>
      <c r="J1021" s="274"/>
      <c r="K1021" s="275"/>
    </row>
    <row r="1022" spans="1:11" hidden="1" x14ac:dyDescent="0.25">
      <c r="A1022" s="262"/>
      <c r="B1022" s="262"/>
      <c r="C1022" s="669"/>
      <c r="D1022" s="670"/>
      <c r="E1022" s="670"/>
      <c r="F1022" s="670"/>
      <c r="G1022" s="671"/>
      <c r="H1022" s="272"/>
      <c r="I1022" s="300"/>
      <c r="J1022" s="274"/>
      <c r="K1022" s="275"/>
    </row>
    <row r="1023" spans="1:11" hidden="1" x14ac:dyDescent="0.25">
      <c r="A1023" s="262"/>
      <c r="B1023" s="262"/>
      <c r="C1023" s="669"/>
      <c r="D1023" s="670"/>
      <c r="E1023" s="670"/>
      <c r="F1023" s="670"/>
      <c r="G1023" s="671"/>
      <c r="H1023" s="272"/>
      <c r="I1023" s="300"/>
      <c r="J1023" s="274"/>
      <c r="K1023" s="275"/>
    </row>
    <row r="1024" spans="1:11" hidden="1" x14ac:dyDescent="0.25">
      <c r="A1024" s="262"/>
      <c r="B1024" s="262"/>
      <c r="C1024" s="669"/>
      <c r="D1024" s="670"/>
      <c r="E1024" s="670"/>
      <c r="F1024" s="670"/>
      <c r="G1024" s="671"/>
      <c r="H1024" s="272"/>
      <c r="I1024" s="300"/>
      <c r="J1024" s="274"/>
      <c r="K1024" s="275"/>
    </row>
    <row r="1025" spans="1:11" hidden="1" x14ac:dyDescent="0.25">
      <c r="A1025" s="262"/>
      <c r="B1025" s="262"/>
      <c r="C1025" s="669"/>
      <c r="D1025" s="670"/>
      <c r="E1025" s="670"/>
      <c r="F1025" s="670"/>
      <c r="G1025" s="671"/>
      <c r="H1025" s="272"/>
      <c r="I1025" s="300"/>
      <c r="J1025" s="274"/>
      <c r="K1025" s="275"/>
    </row>
    <row r="1026" spans="1:11" hidden="1" x14ac:dyDescent="0.25">
      <c r="A1026" s="262"/>
      <c r="B1026" s="262"/>
      <c r="C1026" s="669"/>
      <c r="D1026" s="670"/>
      <c r="E1026" s="670"/>
      <c r="F1026" s="670"/>
      <c r="G1026" s="671"/>
      <c r="H1026" s="272"/>
      <c r="I1026" s="300"/>
      <c r="J1026" s="274"/>
      <c r="K1026" s="275"/>
    </row>
    <row r="1027" spans="1:11" hidden="1" x14ac:dyDescent="0.25">
      <c r="A1027" s="262"/>
      <c r="B1027" s="262"/>
      <c r="C1027" s="669"/>
      <c r="D1027" s="670"/>
      <c r="E1027" s="670"/>
      <c r="F1027" s="670"/>
      <c r="G1027" s="671"/>
      <c r="H1027" s="272"/>
      <c r="I1027" s="300"/>
      <c r="J1027" s="274"/>
      <c r="K1027" s="275"/>
    </row>
    <row r="1028" spans="1:11" hidden="1" x14ac:dyDescent="0.25">
      <c r="A1028" s="262"/>
      <c r="B1028" s="262"/>
      <c r="C1028" s="669"/>
      <c r="D1028" s="670"/>
      <c r="E1028" s="670"/>
      <c r="F1028" s="670"/>
      <c r="G1028" s="671"/>
      <c r="H1028" s="272"/>
      <c r="I1028" s="300"/>
      <c r="J1028" s="274"/>
      <c r="K1028" s="275"/>
    </row>
    <row r="1029" spans="1:11" hidden="1" x14ac:dyDescent="0.25">
      <c r="A1029" s="262"/>
      <c r="B1029" s="262"/>
      <c r="C1029" s="669"/>
      <c r="D1029" s="670"/>
      <c r="E1029" s="670"/>
      <c r="F1029" s="670"/>
      <c r="G1029" s="671"/>
      <c r="H1029" s="272"/>
      <c r="I1029" s="300"/>
      <c r="J1029" s="274"/>
      <c r="K1029" s="275"/>
    </row>
    <row r="1030" spans="1:11" hidden="1" x14ac:dyDescent="0.25">
      <c r="A1030" s="262"/>
      <c r="B1030" s="262"/>
      <c r="C1030" s="669"/>
      <c r="D1030" s="670"/>
      <c r="E1030" s="670"/>
      <c r="F1030" s="670"/>
      <c r="G1030" s="671"/>
      <c r="H1030" s="272"/>
      <c r="I1030" s="300"/>
      <c r="J1030" s="274"/>
      <c r="K1030" s="275"/>
    </row>
    <row r="1031" spans="1:11" hidden="1" x14ac:dyDescent="0.25">
      <c r="A1031" s="262"/>
      <c r="B1031" s="262"/>
      <c r="C1031" s="669"/>
      <c r="D1031" s="670"/>
      <c r="E1031" s="670"/>
      <c r="F1031" s="670"/>
      <c r="G1031" s="671"/>
      <c r="H1031" s="272"/>
      <c r="I1031" s="300"/>
      <c r="J1031" s="274"/>
      <c r="K1031" s="275"/>
    </row>
    <row r="1032" spans="1:11" hidden="1" x14ac:dyDescent="0.25">
      <c r="A1032" s="262"/>
      <c r="B1032" s="262"/>
      <c r="C1032" s="669"/>
      <c r="D1032" s="670"/>
      <c r="E1032" s="670"/>
      <c r="F1032" s="670"/>
      <c r="G1032" s="671"/>
      <c r="H1032" s="272"/>
      <c r="I1032" s="300"/>
      <c r="J1032" s="274"/>
      <c r="K1032" s="275"/>
    </row>
    <row r="1033" spans="1:11" hidden="1" x14ac:dyDescent="0.25">
      <c r="A1033" s="262"/>
      <c r="B1033" s="262"/>
      <c r="C1033" s="669"/>
      <c r="D1033" s="670"/>
      <c r="E1033" s="670"/>
      <c r="F1033" s="670"/>
      <c r="G1033" s="671"/>
      <c r="H1033" s="272"/>
      <c r="I1033" s="300"/>
      <c r="J1033" s="274"/>
      <c r="K1033" s="275"/>
    </row>
    <row r="1034" spans="1:11" hidden="1" x14ac:dyDescent="0.25">
      <c r="A1034" s="262"/>
      <c r="B1034" s="262"/>
      <c r="C1034" s="669"/>
      <c r="D1034" s="670"/>
      <c r="E1034" s="670"/>
      <c r="F1034" s="670"/>
      <c r="G1034" s="671"/>
      <c r="H1034" s="272"/>
      <c r="I1034" s="300"/>
      <c r="J1034" s="274"/>
      <c r="K1034" s="275"/>
    </row>
    <row r="1035" spans="1:11" hidden="1" x14ac:dyDescent="0.25">
      <c r="A1035" s="262"/>
      <c r="B1035" s="262"/>
      <c r="C1035" s="669"/>
      <c r="D1035" s="670"/>
      <c r="E1035" s="670"/>
      <c r="F1035" s="670"/>
      <c r="G1035" s="671"/>
      <c r="H1035" s="272"/>
      <c r="I1035" s="300"/>
      <c r="J1035" s="274"/>
      <c r="K1035" s="275"/>
    </row>
    <row r="1036" spans="1:11" hidden="1" x14ac:dyDescent="0.25">
      <c r="A1036" s="262"/>
      <c r="B1036" s="262"/>
      <c r="C1036" s="669"/>
      <c r="D1036" s="670"/>
      <c r="E1036" s="670"/>
      <c r="F1036" s="670"/>
      <c r="G1036" s="671"/>
      <c r="H1036" s="272"/>
      <c r="I1036" s="300"/>
      <c r="J1036" s="274"/>
      <c r="K1036" s="275"/>
    </row>
    <row r="1037" spans="1:11" hidden="1" x14ac:dyDescent="0.25">
      <c r="A1037" s="262"/>
      <c r="B1037" s="262"/>
      <c r="C1037" s="669"/>
      <c r="D1037" s="670"/>
      <c r="E1037" s="670"/>
      <c r="F1037" s="670"/>
      <c r="G1037" s="671"/>
      <c r="H1037" s="272"/>
      <c r="I1037" s="300"/>
      <c r="J1037" s="274"/>
      <c r="K1037" s="275"/>
    </row>
    <row r="1038" spans="1:11" hidden="1" x14ac:dyDescent="0.25">
      <c r="A1038" s="262"/>
      <c r="B1038" s="262"/>
      <c r="C1038" s="669"/>
      <c r="D1038" s="670"/>
      <c r="E1038" s="670"/>
      <c r="F1038" s="670"/>
      <c r="G1038" s="671"/>
      <c r="H1038" s="272"/>
      <c r="I1038" s="300"/>
      <c r="J1038" s="274"/>
      <c r="K1038" s="275"/>
    </row>
    <row r="1039" spans="1:11" hidden="1" x14ac:dyDescent="0.25">
      <c r="A1039" s="262"/>
      <c r="B1039" s="262"/>
      <c r="C1039" s="669"/>
      <c r="D1039" s="670"/>
      <c r="E1039" s="670"/>
      <c r="F1039" s="670"/>
      <c r="G1039" s="671"/>
      <c r="H1039" s="272"/>
      <c r="I1039" s="300"/>
      <c r="J1039" s="274"/>
      <c r="K1039" s="275"/>
    </row>
    <row r="1040" spans="1:11" hidden="1" x14ac:dyDescent="0.25">
      <c r="A1040" s="262"/>
      <c r="B1040" s="262"/>
      <c r="C1040" s="669"/>
      <c r="D1040" s="670"/>
      <c r="E1040" s="670"/>
      <c r="F1040" s="670"/>
      <c r="G1040" s="671"/>
      <c r="H1040" s="272"/>
      <c r="I1040" s="300"/>
      <c r="J1040" s="274"/>
      <c r="K1040" s="275"/>
    </row>
    <row r="1041" spans="1:11" hidden="1" x14ac:dyDescent="0.25">
      <c r="A1041" s="262"/>
      <c r="B1041" s="262"/>
      <c r="C1041" s="669"/>
      <c r="D1041" s="670"/>
      <c r="E1041" s="670"/>
      <c r="F1041" s="670"/>
      <c r="G1041" s="671"/>
      <c r="H1041" s="272"/>
      <c r="I1041" s="300"/>
      <c r="J1041" s="274"/>
      <c r="K1041" s="275"/>
    </row>
    <row r="1042" spans="1:11" hidden="1" x14ac:dyDescent="0.25">
      <c r="A1042" s="262"/>
      <c r="B1042" s="262"/>
      <c r="C1042" s="669"/>
      <c r="D1042" s="670"/>
      <c r="E1042" s="670"/>
      <c r="F1042" s="670"/>
      <c r="G1042" s="671"/>
      <c r="H1042" s="272"/>
      <c r="I1042" s="300"/>
      <c r="J1042" s="274"/>
      <c r="K1042" s="275"/>
    </row>
    <row r="1043" spans="1:11" hidden="1" x14ac:dyDescent="0.25">
      <c r="A1043" s="262"/>
      <c r="B1043" s="262"/>
      <c r="C1043" s="669"/>
      <c r="D1043" s="670"/>
      <c r="E1043" s="670"/>
      <c r="F1043" s="670"/>
      <c r="G1043" s="671"/>
      <c r="H1043" s="272"/>
      <c r="I1043" s="300"/>
      <c r="J1043" s="274"/>
      <c r="K1043" s="275"/>
    </row>
    <row r="1044" spans="1:11" hidden="1" x14ac:dyDescent="0.25">
      <c r="A1044" s="262"/>
      <c r="B1044" s="262"/>
      <c r="C1044" s="669"/>
      <c r="D1044" s="670"/>
      <c r="E1044" s="670"/>
      <c r="F1044" s="670"/>
      <c r="G1044" s="671"/>
      <c r="H1044" s="272"/>
      <c r="I1044" s="300"/>
      <c r="J1044" s="274"/>
      <c r="K1044" s="275"/>
    </row>
    <row r="1045" spans="1:11" hidden="1" x14ac:dyDescent="0.25">
      <c r="A1045" s="262"/>
      <c r="B1045" s="262"/>
      <c r="C1045" s="669"/>
      <c r="D1045" s="670"/>
      <c r="E1045" s="670"/>
      <c r="F1045" s="670"/>
      <c r="G1045" s="671"/>
      <c r="H1045" s="272"/>
      <c r="I1045" s="300"/>
      <c r="J1045" s="274"/>
      <c r="K1045" s="275"/>
    </row>
    <row r="1046" spans="1:11" hidden="1" x14ac:dyDescent="0.25">
      <c r="A1046" s="568" t="s">
        <v>272</v>
      </c>
      <c r="B1046" s="568"/>
      <c r="C1046" s="568"/>
      <c r="D1046" s="568"/>
      <c r="E1046" s="568"/>
      <c r="F1046" s="568"/>
      <c r="G1046" s="568"/>
      <c r="H1046" s="568"/>
      <c r="I1046" s="568"/>
      <c r="J1046" s="568"/>
      <c r="K1046" s="4" t="e">
        <f>SUM(K993:K1045)</f>
        <v>#REF!</v>
      </c>
    </row>
    <row r="1047" spans="1:11" hidden="1" x14ac:dyDescent="0.25">
      <c r="A1047" s="589" t="s">
        <v>2025</v>
      </c>
      <c r="B1047" s="590"/>
      <c r="C1047" s="590"/>
      <c r="D1047" s="590"/>
      <c r="E1047" s="590"/>
      <c r="F1047" s="590"/>
      <c r="G1047" s="590"/>
      <c r="H1047" s="590"/>
      <c r="I1047" s="590"/>
      <c r="J1047" s="590"/>
      <c r="K1047" s="591"/>
    </row>
    <row r="1048" spans="1:11" hidden="1" x14ac:dyDescent="0.25">
      <c r="A1048" s="592"/>
      <c r="B1048" s="593"/>
      <c r="C1048" s="593"/>
      <c r="D1048" s="593"/>
      <c r="E1048" s="593"/>
      <c r="F1048" s="593"/>
      <c r="G1048" s="593"/>
      <c r="H1048" s="593"/>
      <c r="I1048" s="593"/>
      <c r="J1048" s="593"/>
      <c r="K1048" s="594"/>
    </row>
    <row r="1049" spans="1:11" ht="13.2" hidden="1" customHeight="1" x14ac:dyDescent="0.25">
      <c r="A1049" s="685" t="s">
        <v>273</v>
      </c>
      <c r="B1049" s="685"/>
      <c r="C1049" s="685"/>
      <c r="D1049" s="685"/>
      <c r="E1049" s="685"/>
      <c r="F1049" s="685"/>
      <c r="G1049" s="685"/>
      <c r="H1049" s="685"/>
      <c r="I1049" s="685"/>
      <c r="J1049" s="685"/>
      <c r="K1049" s="4" t="e">
        <f>K1046</f>
        <v>#REF!</v>
      </c>
    </row>
    <row r="1050" spans="1:11" hidden="1" x14ac:dyDescent="0.25">
      <c r="A1050" s="262"/>
      <c r="B1050" s="262"/>
      <c r="C1050" s="641"/>
      <c r="D1050" s="642"/>
      <c r="E1050" s="642"/>
      <c r="F1050" s="642"/>
      <c r="G1050" s="643"/>
      <c r="H1050" s="263"/>
      <c r="I1050" s="292"/>
      <c r="J1050" s="269"/>
      <c r="K1050" s="270"/>
    </row>
    <row r="1051" spans="1:11" hidden="1" x14ac:dyDescent="0.25">
      <c r="A1051" s="293"/>
      <c r="B1051" s="294"/>
      <c r="C1051" s="686"/>
      <c r="D1051" s="687"/>
      <c r="E1051" s="687"/>
      <c r="F1051" s="687"/>
      <c r="G1051" s="688"/>
      <c r="H1051" s="295"/>
      <c r="I1051" s="296"/>
      <c r="J1051" s="297"/>
      <c r="K1051" s="298"/>
    </row>
    <row r="1052" spans="1:11" hidden="1" x14ac:dyDescent="0.25">
      <c r="A1052" s="294"/>
      <c r="B1052" s="294"/>
      <c r="C1052" s="577"/>
      <c r="D1052" s="578"/>
      <c r="E1052" s="578"/>
      <c r="F1052" s="578"/>
      <c r="G1052" s="579"/>
      <c r="H1052" s="295"/>
      <c r="I1052" s="296"/>
      <c r="J1052" s="297"/>
      <c r="K1052" s="298"/>
    </row>
    <row r="1053" spans="1:11" hidden="1" x14ac:dyDescent="0.25">
      <c r="A1053" s="262"/>
      <c r="B1053" s="299"/>
      <c r="C1053" s="669"/>
      <c r="D1053" s="670"/>
      <c r="E1053" s="670"/>
      <c r="F1053" s="670"/>
      <c r="G1053" s="671"/>
      <c r="H1053" s="272"/>
      <c r="I1053" s="300"/>
      <c r="J1053" s="274"/>
      <c r="K1053" s="275"/>
    </row>
    <row r="1054" spans="1:11" hidden="1" x14ac:dyDescent="0.25">
      <c r="A1054" s="262"/>
      <c r="B1054" s="299"/>
      <c r="C1054" s="669"/>
      <c r="D1054" s="670"/>
      <c r="E1054" s="670"/>
      <c r="F1054" s="670"/>
      <c r="G1054" s="671"/>
      <c r="H1054" s="301"/>
      <c r="I1054" s="302"/>
      <c r="J1054" s="303"/>
      <c r="K1054" s="304"/>
    </row>
    <row r="1055" spans="1:11" hidden="1" x14ac:dyDescent="0.25">
      <c r="A1055" s="262"/>
      <c r="B1055" s="262"/>
      <c r="C1055" s="669"/>
      <c r="D1055" s="670"/>
      <c r="E1055" s="670"/>
      <c r="F1055" s="670"/>
      <c r="G1055" s="671"/>
      <c r="H1055" s="272"/>
      <c r="I1055" s="300"/>
      <c r="J1055" s="274"/>
      <c r="K1055" s="275"/>
    </row>
    <row r="1056" spans="1:11" hidden="1" x14ac:dyDescent="0.25">
      <c r="A1056" s="262"/>
      <c r="B1056" s="262"/>
      <c r="C1056" s="669"/>
      <c r="D1056" s="670"/>
      <c r="E1056" s="670"/>
      <c r="F1056" s="670"/>
      <c r="G1056" s="671"/>
      <c r="H1056" s="272"/>
      <c r="I1056" s="300"/>
      <c r="J1056" s="274"/>
      <c r="K1056" s="275"/>
    </row>
    <row r="1057" spans="1:11" hidden="1" x14ac:dyDescent="0.25">
      <c r="A1057" s="262"/>
      <c r="B1057" s="262"/>
      <c r="C1057" s="669"/>
      <c r="D1057" s="670"/>
      <c r="E1057" s="670"/>
      <c r="F1057" s="670"/>
      <c r="G1057" s="671"/>
      <c r="H1057" s="272"/>
      <c r="I1057" s="300"/>
      <c r="J1057" s="274"/>
      <c r="K1057" s="275"/>
    </row>
    <row r="1058" spans="1:11" hidden="1" x14ac:dyDescent="0.25">
      <c r="A1058" s="262"/>
      <c r="B1058" s="262"/>
      <c r="C1058" s="669"/>
      <c r="D1058" s="670"/>
      <c r="E1058" s="670"/>
      <c r="F1058" s="670"/>
      <c r="G1058" s="671"/>
      <c r="H1058" s="272"/>
      <c r="I1058" s="300"/>
      <c r="J1058" s="274"/>
      <c r="K1058" s="275"/>
    </row>
    <row r="1059" spans="1:11" hidden="1" x14ac:dyDescent="0.25">
      <c r="A1059" s="262"/>
      <c r="B1059" s="262"/>
      <c r="C1059" s="669"/>
      <c r="D1059" s="670"/>
      <c r="E1059" s="670"/>
      <c r="F1059" s="670"/>
      <c r="G1059" s="671"/>
      <c r="H1059" s="272"/>
      <c r="I1059" s="300"/>
      <c r="J1059" s="274"/>
      <c r="K1059" s="275"/>
    </row>
    <row r="1060" spans="1:11" hidden="1" x14ac:dyDescent="0.25">
      <c r="A1060" s="262"/>
      <c r="B1060" s="262"/>
      <c r="C1060" s="669"/>
      <c r="D1060" s="670"/>
      <c r="E1060" s="670"/>
      <c r="F1060" s="670"/>
      <c r="G1060" s="671"/>
      <c r="H1060" s="272"/>
      <c r="I1060" s="300"/>
      <c r="J1060" s="274"/>
      <c r="K1060" s="275"/>
    </row>
    <row r="1061" spans="1:11" hidden="1" x14ac:dyDescent="0.25">
      <c r="A1061" s="262"/>
      <c r="B1061" s="262"/>
      <c r="C1061" s="669"/>
      <c r="D1061" s="670"/>
      <c r="E1061" s="670"/>
      <c r="F1061" s="670"/>
      <c r="G1061" s="671"/>
      <c r="H1061" s="272"/>
      <c r="I1061" s="300"/>
      <c r="J1061" s="274"/>
      <c r="K1061" s="275"/>
    </row>
    <row r="1062" spans="1:11" hidden="1" x14ac:dyDescent="0.25">
      <c r="A1062" s="262"/>
      <c r="B1062" s="262"/>
      <c r="C1062" s="669"/>
      <c r="D1062" s="670"/>
      <c r="E1062" s="670"/>
      <c r="F1062" s="670"/>
      <c r="G1062" s="671"/>
      <c r="H1062" s="272"/>
      <c r="I1062" s="300"/>
      <c r="J1062" s="274"/>
      <c r="K1062" s="275"/>
    </row>
    <row r="1063" spans="1:11" hidden="1" x14ac:dyDescent="0.25">
      <c r="A1063" s="262"/>
      <c r="B1063" s="262"/>
      <c r="C1063" s="669"/>
      <c r="D1063" s="670"/>
      <c r="E1063" s="670"/>
      <c r="F1063" s="670"/>
      <c r="G1063" s="671"/>
      <c r="H1063" s="272"/>
      <c r="I1063" s="300"/>
      <c r="J1063" s="274"/>
      <c r="K1063" s="275"/>
    </row>
    <row r="1064" spans="1:11" hidden="1" x14ac:dyDescent="0.25">
      <c r="A1064" s="262"/>
      <c r="B1064" s="262"/>
      <c r="C1064" s="669"/>
      <c r="D1064" s="670"/>
      <c r="E1064" s="670"/>
      <c r="F1064" s="670"/>
      <c r="G1064" s="671"/>
      <c r="H1064" s="272"/>
      <c r="I1064" s="300"/>
      <c r="J1064" s="274"/>
      <c r="K1064" s="275"/>
    </row>
    <row r="1065" spans="1:11" hidden="1" x14ac:dyDescent="0.25">
      <c r="A1065" s="262"/>
      <c r="B1065" s="262"/>
      <c r="C1065" s="669"/>
      <c r="D1065" s="670"/>
      <c r="E1065" s="670"/>
      <c r="F1065" s="670"/>
      <c r="G1065" s="671"/>
      <c r="H1065" s="272"/>
      <c r="I1065" s="300"/>
      <c r="J1065" s="274"/>
      <c r="K1065" s="275"/>
    </row>
    <row r="1066" spans="1:11" hidden="1" x14ac:dyDescent="0.25">
      <c r="A1066" s="262"/>
      <c r="B1066" s="262"/>
      <c r="C1066" s="669"/>
      <c r="D1066" s="670"/>
      <c r="E1066" s="670"/>
      <c r="F1066" s="670"/>
      <c r="G1066" s="671"/>
      <c r="H1066" s="272"/>
      <c r="I1066" s="300"/>
      <c r="J1066" s="274"/>
      <c r="K1066" s="275"/>
    </row>
    <row r="1067" spans="1:11" hidden="1" x14ac:dyDescent="0.25">
      <c r="A1067" s="262"/>
      <c r="B1067" s="262"/>
      <c r="C1067" s="669"/>
      <c r="D1067" s="670"/>
      <c r="E1067" s="670"/>
      <c r="F1067" s="670"/>
      <c r="G1067" s="671"/>
      <c r="H1067" s="272"/>
      <c r="I1067" s="300"/>
      <c r="J1067" s="274"/>
      <c r="K1067" s="275"/>
    </row>
    <row r="1068" spans="1:11" hidden="1" x14ac:dyDescent="0.25">
      <c r="A1068" s="262"/>
      <c r="B1068" s="262"/>
      <c r="C1068" s="669"/>
      <c r="D1068" s="670"/>
      <c r="E1068" s="670"/>
      <c r="F1068" s="670"/>
      <c r="G1068" s="671"/>
      <c r="H1068" s="272"/>
      <c r="I1068" s="300"/>
      <c r="J1068" s="274"/>
      <c r="K1068" s="275"/>
    </row>
    <row r="1069" spans="1:11" hidden="1" x14ac:dyDescent="0.25">
      <c r="A1069" s="262"/>
      <c r="B1069" s="262"/>
      <c r="C1069" s="669"/>
      <c r="D1069" s="670"/>
      <c r="E1069" s="670"/>
      <c r="F1069" s="670"/>
      <c r="G1069" s="671"/>
      <c r="H1069" s="272"/>
      <c r="I1069" s="300"/>
      <c r="J1069" s="274"/>
      <c r="K1069" s="275"/>
    </row>
    <row r="1070" spans="1:11" hidden="1" x14ac:dyDescent="0.25">
      <c r="A1070" s="262"/>
      <c r="B1070" s="262"/>
      <c r="C1070" s="669"/>
      <c r="D1070" s="670"/>
      <c r="E1070" s="670"/>
      <c r="F1070" s="670"/>
      <c r="G1070" s="671"/>
      <c r="H1070" s="272"/>
      <c r="I1070" s="300"/>
      <c r="J1070" s="274"/>
      <c r="K1070" s="275"/>
    </row>
    <row r="1071" spans="1:11" hidden="1" x14ac:dyDescent="0.25">
      <c r="A1071" s="262"/>
      <c r="B1071" s="262"/>
      <c r="C1071" s="669"/>
      <c r="D1071" s="670"/>
      <c r="E1071" s="670"/>
      <c r="F1071" s="670"/>
      <c r="G1071" s="671"/>
      <c r="H1071" s="272"/>
      <c r="I1071" s="300"/>
      <c r="J1071" s="274"/>
      <c r="K1071" s="275"/>
    </row>
    <row r="1072" spans="1:11" hidden="1" x14ac:dyDescent="0.25">
      <c r="A1072" s="262"/>
      <c r="B1072" s="262"/>
      <c r="C1072" s="669"/>
      <c r="D1072" s="670"/>
      <c r="E1072" s="670"/>
      <c r="F1072" s="670"/>
      <c r="G1072" s="671"/>
      <c r="H1072" s="272"/>
      <c r="I1072" s="300"/>
      <c r="J1072" s="274"/>
      <c r="K1072" s="275"/>
    </row>
    <row r="1073" spans="1:11" hidden="1" x14ac:dyDescent="0.25">
      <c r="A1073" s="262"/>
      <c r="B1073" s="262"/>
      <c r="C1073" s="669"/>
      <c r="D1073" s="670"/>
      <c r="E1073" s="670"/>
      <c r="F1073" s="670"/>
      <c r="G1073" s="671"/>
      <c r="H1073" s="272"/>
      <c r="I1073" s="300"/>
      <c r="J1073" s="274"/>
      <c r="K1073" s="275"/>
    </row>
    <row r="1074" spans="1:11" hidden="1" x14ac:dyDescent="0.25">
      <c r="A1074" s="262"/>
      <c r="B1074" s="262"/>
      <c r="C1074" s="669"/>
      <c r="D1074" s="670"/>
      <c r="E1074" s="670"/>
      <c r="F1074" s="670"/>
      <c r="G1074" s="671"/>
      <c r="H1074" s="272"/>
      <c r="I1074" s="300"/>
      <c r="J1074" s="274"/>
      <c r="K1074" s="275"/>
    </row>
    <row r="1075" spans="1:11" hidden="1" x14ac:dyDescent="0.25">
      <c r="A1075" s="262"/>
      <c r="B1075" s="262"/>
      <c r="C1075" s="669"/>
      <c r="D1075" s="670"/>
      <c r="E1075" s="670"/>
      <c r="F1075" s="670"/>
      <c r="G1075" s="671"/>
      <c r="H1075" s="272"/>
      <c r="I1075" s="300"/>
      <c r="J1075" s="274"/>
      <c r="K1075" s="275"/>
    </row>
    <row r="1076" spans="1:11" hidden="1" x14ac:dyDescent="0.25">
      <c r="A1076" s="262"/>
      <c r="B1076" s="262"/>
      <c r="C1076" s="669"/>
      <c r="D1076" s="670"/>
      <c r="E1076" s="670"/>
      <c r="F1076" s="670"/>
      <c r="G1076" s="671"/>
      <c r="H1076" s="272"/>
      <c r="I1076" s="300"/>
      <c r="J1076" s="274"/>
      <c r="K1076" s="275"/>
    </row>
    <row r="1077" spans="1:11" hidden="1" x14ac:dyDescent="0.25">
      <c r="A1077" s="262"/>
      <c r="B1077" s="262"/>
      <c r="C1077" s="669"/>
      <c r="D1077" s="670"/>
      <c r="E1077" s="670"/>
      <c r="F1077" s="670"/>
      <c r="G1077" s="671"/>
      <c r="H1077" s="272"/>
      <c r="I1077" s="300"/>
      <c r="J1077" s="274"/>
      <c r="K1077" s="275"/>
    </row>
    <row r="1078" spans="1:11" hidden="1" x14ac:dyDescent="0.25">
      <c r="A1078" s="262"/>
      <c r="B1078" s="262"/>
      <c r="C1078" s="669"/>
      <c r="D1078" s="670"/>
      <c r="E1078" s="670"/>
      <c r="F1078" s="670"/>
      <c r="G1078" s="671"/>
      <c r="H1078" s="272"/>
      <c r="I1078" s="300"/>
      <c r="J1078" s="274"/>
      <c r="K1078" s="275"/>
    </row>
    <row r="1079" spans="1:11" hidden="1" x14ac:dyDescent="0.25">
      <c r="A1079" s="262"/>
      <c r="B1079" s="262"/>
      <c r="C1079" s="669"/>
      <c r="D1079" s="670"/>
      <c r="E1079" s="670"/>
      <c r="F1079" s="670"/>
      <c r="G1079" s="671"/>
      <c r="H1079" s="272"/>
      <c r="I1079" s="300"/>
      <c r="J1079" s="274"/>
      <c r="K1079" s="275"/>
    </row>
    <row r="1080" spans="1:11" hidden="1" x14ac:dyDescent="0.25">
      <c r="A1080" s="262"/>
      <c r="B1080" s="262"/>
      <c r="C1080" s="669"/>
      <c r="D1080" s="670"/>
      <c r="E1080" s="670"/>
      <c r="F1080" s="670"/>
      <c r="G1080" s="671"/>
      <c r="H1080" s="272"/>
      <c r="I1080" s="300"/>
      <c r="J1080" s="274"/>
      <c r="K1080" s="275"/>
    </row>
    <row r="1081" spans="1:11" hidden="1" x14ac:dyDescent="0.25">
      <c r="A1081" s="262"/>
      <c r="B1081" s="262"/>
      <c r="C1081" s="669"/>
      <c r="D1081" s="670"/>
      <c r="E1081" s="670"/>
      <c r="F1081" s="670"/>
      <c r="G1081" s="671"/>
      <c r="H1081" s="272"/>
      <c r="I1081" s="300"/>
      <c r="J1081" s="274"/>
      <c r="K1081" s="275"/>
    </row>
    <row r="1082" spans="1:11" hidden="1" x14ac:dyDescent="0.25">
      <c r="A1082" s="262"/>
      <c r="B1082" s="262"/>
      <c r="C1082" s="669"/>
      <c r="D1082" s="670"/>
      <c r="E1082" s="670"/>
      <c r="F1082" s="670"/>
      <c r="G1082" s="671"/>
      <c r="H1082" s="272"/>
      <c r="I1082" s="300"/>
      <c r="J1082" s="274"/>
      <c r="K1082" s="275"/>
    </row>
    <row r="1083" spans="1:11" hidden="1" x14ac:dyDescent="0.25">
      <c r="A1083" s="262"/>
      <c r="B1083" s="262"/>
      <c r="C1083" s="669"/>
      <c r="D1083" s="670"/>
      <c r="E1083" s="670"/>
      <c r="F1083" s="670"/>
      <c r="G1083" s="671"/>
      <c r="H1083" s="272"/>
      <c r="I1083" s="300"/>
      <c r="J1083" s="274"/>
      <c r="K1083" s="275"/>
    </row>
    <row r="1084" spans="1:11" hidden="1" x14ac:dyDescent="0.25">
      <c r="A1084" s="262"/>
      <c r="B1084" s="262"/>
      <c r="C1084" s="669"/>
      <c r="D1084" s="670"/>
      <c r="E1084" s="670"/>
      <c r="F1084" s="670"/>
      <c r="G1084" s="671"/>
      <c r="H1084" s="272"/>
      <c r="I1084" s="300"/>
      <c r="J1084" s="274"/>
      <c r="K1084" s="275"/>
    </row>
    <row r="1085" spans="1:11" hidden="1" x14ac:dyDescent="0.25">
      <c r="A1085" s="262"/>
      <c r="B1085" s="262"/>
      <c r="C1085" s="669"/>
      <c r="D1085" s="670"/>
      <c r="E1085" s="670"/>
      <c r="F1085" s="670"/>
      <c r="G1085" s="671"/>
      <c r="H1085" s="272"/>
      <c r="I1085" s="300"/>
      <c r="J1085" s="274"/>
      <c r="K1085" s="275"/>
    </row>
    <row r="1086" spans="1:11" hidden="1" x14ac:dyDescent="0.25">
      <c r="A1086" s="262"/>
      <c r="B1086" s="262"/>
      <c r="C1086" s="669"/>
      <c r="D1086" s="670"/>
      <c r="E1086" s="670"/>
      <c r="F1086" s="670"/>
      <c r="G1086" s="671"/>
      <c r="H1086" s="272"/>
      <c r="I1086" s="300"/>
      <c r="J1086" s="274"/>
      <c r="K1086" s="275"/>
    </row>
    <row r="1087" spans="1:11" hidden="1" x14ac:dyDescent="0.25">
      <c r="A1087" s="262"/>
      <c r="B1087" s="262"/>
      <c r="C1087" s="669"/>
      <c r="D1087" s="670"/>
      <c r="E1087" s="670"/>
      <c r="F1087" s="670"/>
      <c r="G1087" s="671"/>
      <c r="H1087" s="272"/>
      <c r="I1087" s="300"/>
      <c r="J1087" s="274"/>
      <c r="K1087" s="275"/>
    </row>
    <row r="1088" spans="1:11" hidden="1" x14ac:dyDescent="0.25">
      <c r="A1088" s="262"/>
      <c r="B1088" s="262"/>
      <c r="C1088" s="669"/>
      <c r="D1088" s="670"/>
      <c r="E1088" s="670"/>
      <c r="F1088" s="670"/>
      <c r="G1088" s="671"/>
      <c r="H1088" s="272"/>
      <c r="I1088" s="300"/>
      <c r="J1088" s="274"/>
      <c r="K1088" s="275"/>
    </row>
    <row r="1089" spans="1:11" hidden="1" x14ac:dyDescent="0.25">
      <c r="A1089" s="262"/>
      <c r="B1089" s="262"/>
      <c r="C1089" s="669"/>
      <c r="D1089" s="670"/>
      <c r="E1089" s="670"/>
      <c r="F1089" s="670"/>
      <c r="G1089" s="671"/>
      <c r="H1089" s="272"/>
      <c r="I1089" s="300"/>
      <c r="J1089" s="274"/>
      <c r="K1089" s="275"/>
    </row>
    <row r="1090" spans="1:11" hidden="1" x14ac:dyDescent="0.25">
      <c r="A1090" s="262"/>
      <c r="B1090" s="262"/>
      <c r="C1090" s="669"/>
      <c r="D1090" s="670"/>
      <c r="E1090" s="670"/>
      <c r="F1090" s="670"/>
      <c r="G1090" s="671"/>
      <c r="H1090" s="272"/>
      <c r="I1090" s="300"/>
      <c r="J1090" s="274"/>
      <c r="K1090" s="275"/>
    </row>
    <row r="1091" spans="1:11" hidden="1" x14ac:dyDescent="0.25">
      <c r="A1091" s="262"/>
      <c r="B1091" s="262"/>
      <c r="C1091" s="669"/>
      <c r="D1091" s="670"/>
      <c r="E1091" s="670"/>
      <c r="F1091" s="670"/>
      <c r="G1091" s="671"/>
      <c r="H1091" s="272"/>
      <c r="I1091" s="300"/>
      <c r="J1091" s="274"/>
      <c r="K1091" s="275"/>
    </row>
    <row r="1092" spans="1:11" hidden="1" x14ac:dyDescent="0.25">
      <c r="A1092" s="262"/>
      <c r="B1092" s="262"/>
      <c r="C1092" s="669"/>
      <c r="D1092" s="670"/>
      <c r="E1092" s="670"/>
      <c r="F1092" s="670"/>
      <c r="G1092" s="671"/>
      <c r="H1092" s="272"/>
      <c r="I1092" s="300"/>
      <c r="J1092" s="274"/>
      <c r="K1092" s="275"/>
    </row>
    <row r="1093" spans="1:11" hidden="1" x14ac:dyDescent="0.25">
      <c r="A1093" s="262"/>
      <c r="B1093" s="262"/>
      <c r="C1093" s="669"/>
      <c r="D1093" s="670"/>
      <c r="E1093" s="670"/>
      <c r="F1093" s="670"/>
      <c r="G1093" s="671"/>
      <c r="H1093" s="272"/>
      <c r="I1093" s="300"/>
      <c r="J1093" s="274"/>
      <c r="K1093" s="275"/>
    </row>
    <row r="1094" spans="1:11" hidden="1" x14ac:dyDescent="0.25">
      <c r="A1094" s="262"/>
      <c r="B1094" s="262"/>
      <c r="C1094" s="669"/>
      <c r="D1094" s="670"/>
      <c r="E1094" s="670"/>
      <c r="F1094" s="670"/>
      <c r="G1094" s="671"/>
      <c r="H1094" s="272"/>
      <c r="I1094" s="300"/>
      <c r="J1094" s="274"/>
      <c r="K1094" s="275"/>
    </row>
    <row r="1095" spans="1:11" hidden="1" x14ac:dyDescent="0.25">
      <c r="A1095" s="262"/>
      <c r="B1095" s="262"/>
      <c r="C1095" s="669"/>
      <c r="D1095" s="670"/>
      <c r="E1095" s="670"/>
      <c r="F1095" s="670"/>
      <c r="G1095" s="671"/>
      <c r="H1095" s="272"/>
      <c r="I1095" s="300"/>
      <c r="J1095" s="274"/>
      <c r="K1095" s="275"/>
    </row>
    <row r="1096" spans="1:11" hidden="1" x14ac:dyDescent="0.25">
      <c r="A1096" s="262"/>
      <c r="B1096" s="262"/>
      <c r="C1096" s="669"/>
      <c r="D1096" s="670"/>
      <c r="E1096" s="670"/>
      <c r="F1096" s="670"/>
      <c r="G1096" s="671"/>
      <c r="H1096" s="272"/>
      <c r="I1096" s="300"/>
      <c r="J1096" s="274"/>
      <c r="K1096" s="275"/>
    </row>
    <row r="1097" spans="1:11" hidden="1" x14ac:dyDescent="0.25">
      <c r="A1097" s="262"/>
      <c r="B1097" s="262"/>
      <c r="C1097" s="669"/>
      <c r="D1097" s="670"/>
      <c r="E1097" s="670"/>
      <c r="F1097" s="670"/>
      <c r="G1097" s="671"/>
      <c r="H1097" s="272"/>
      <c r="I1097" s="300"/>
      <c r="J1097" s="274"/>
      <c r="K1097" s="275"/>
    </row>
    <row r="1098" spans="1:11" hidden="1" x14ac:dyDescent="0.25">
      <c r="A1098" s="262"/>
      <c r="B1098" s="262"/>
      <c r="C1098" s="669"/>
      <c r="D1098" s="670"/>
      <c r="E1098" s="670"/>
      <c r="F1098" s="670"/>
      <c r="G1098" s="671"/>
      <c r="H1098" s="272"/>
      <c r="I1098" s="300"/>
      <c r="J1098" s="274"/>
      <c r="K1098" s="275"/>
    </row>
    <row r="1099" spans="1:11" hidden="1" x14ac:dyDescent="0.25">
      <c r="A1099" s="262"/>
      <c r="B1099" s="262"/>
      <c r="C1099" s="669"/>
      <c r="D1099" s="670"/>
      <c r="E1099" s="670"/>
      <c r="F1099" s="670"/>
      <c r="G1099" s="671"/>
      <c r="H1099" s="272"/>
      <c r="I1099" s="300"/>
      <c r="J1099" s="274"/>
      <c r="K1099" s="275"/>
    </row>
    <row r="1100" spans="1:11" hidden="1" x14ac:dyDescent="0.25">
      <c r="A1100" s="262"/>
      <c r="B1100" s="262"/>
      <c r="C1100" s="669"/>
      <c r="D1100" s="670"/>
      <c r="E1100" s="670"/>
      <c r="F1100" s="670"/>
      <c r="G1100" s="671"/>
      <c r="H1100" s="272"/>
      <c r="I1100" s="300"/>
      <c r="J1100" s="274"/>
      <c r="K1100" s="275"/>
    </row>
    <row r="1101" spans="1:11" hidden="1" x14ac:dyDescent="0.25">
      <c r="A1101" s="262"/>
      <c r="B1101" s="262"/>
      <c r="C1101" s="669"/>
      <c r="D1101" s="670"/>
      <c r="E1101" s="670"/>
      <c r="F1101" s="670"/>
      <c r="G1101" s="671"/>
      <c r="H1101" s="272"/>
      <c r="I1101" s="300"/>
      <c r="J1101" s="274"/>
      <c r="K1101" s="275"/>
    </row>
    <row r="1102" spans="1:11" hidden="1" x14ac:dyDescent="0.25">
      <c r="A1102" s="568" t="s">
        <v>272</v>
      </c>
      <c r="B1102" s="568"/>
      <c r="C1102" s="568"/>
      <c r="D1102" s="568"/>
      <c r="E1102" s="568"/>
      <c r="F1102" s="568"/>
      <c r="G1102" s="568"/>
      <c r="H1102" s="568"/>
      <c r="I1102" s="568"/>
      <c r="J1102" s="568"/>
      <c r="K1102" s="4" t="e">
        <f>SUM(K1049:K1101)</f>
        <v>#REF!</v>
      </c>
    </row>
    <row r="1103" spans="1:11" hidden="1" x14ac:dyDescent="0.25">
      <c r="A1103" s="589" t="s">
        <v>2026</v>
      </c>
      <c r="B1103" s="590"/>
      <c r="C1103" s="590"/>
      <c r="D1103" s="590"/>
      <c r="E1103" s="590"/>
      <c r="F1103" s="590"/>
      <c r="G1103" s="590"/>
      <c r="H1103" s="590"/>
      <c r="I1103" s="590"/>
      <c r="J1103" s="590"/>
      <c r="K1103" s="591"/>
    </row>
    <row r="1104" spans="1:11" hidden="1" x14ac:dyDescent="0.25">
      <c r="A1104" s="592"/>
      <c r="B1104" s="593"/>
      <c r="C1104" s="593"/>
      <c r="D1104" s="593"/>
      <c r="E1104" s="593"/>
      <c r="F1104" s="593"/>
      <c r="G1104" s="593"/>
      <c r="H1104" s="593"/>
      <c r="I1104" s="593"/>
      <c r="J1104" s="593"/>
      <c r="K1104" s="594"/>
    </row>
    <row r="1105" spans="1:11" ht="13.2" hidden="1" customHeight="1" x14ac:dyDescent="0.25">
      <c r="A1105" s="685" t="s">
        <v>273</v>
      </c>
      <c r="B1105" s="685"/>
      <c r="C1105" s="685"/>
      <c r="D1105" s="685"/>
      <c r="E1105" s="685"/>
      <c r="F1105" s="685"/>
      <c r="G1105" s="685"/>
      <c r="H1105" s="685"/>
      <c r="I1105" s="685"/>
      <c r="J1105" s="685"/>
      <c r="K1105" s="4" t="e">
        <f>K1102</f>
        <v>#REF!</v>
      </c>
    </row>
    <row r="1106" spans="1:11" hidden="1" x14ac:dyDescent="0.25">
      <c r="A1106" s="262"/>
      <c r="B1106" s="262"/>
      <c r="C1106" s="641"/>
      <c r="D1106" s="642"/>
      <c r="E1106" s="642"/>
      <c r="F1106" s="642"/>
      <c r="G1106" s="643"/>
      <c r="H1106" s="263"/>
      <c r="I1106" s="292"/>
      <c r="J1106" s="269"/>
      <c r="K1106" s="270"/>
    </row>
    <row r="1107" spans="1:11" hidden="1" x14ac:dyDescent="0.25">
      <c r="A1107" s="293"/>
      <c r="B1107" s="294"/>
      <c r="C1107" s="686"/>
      <c r="D1107" s="687"/>
      <c r="E1107" s="687"/>
      <c r="F1107" s="687"/>
      <c r="G1107" s="688"/>
      <c r="H1107" s="295"/>
      <c r="I1107" s="296"/>
      <c r="J1107" s="297"/>
      <c r="K1107" s="298"/>
    </row>
    <row r="1108" spans="1:11" hidden="1" x14ac:dyDescent="0.25">
      <c r="A1108" s="294"/>
      <c r="B1108" s="294"/>
      <c r="C1108" s="577"/>
      <c r="D1108" s="578"/>
      <c r="E1108" s="578"/>
      <c r="F1108" s="578"/>
      <c r="G1108" s="579"/>
      <c r="H1108" s="295"/>
      <c r="I1108" s="296"/>
      <c r="J1108" s="297"/>
      <c r="K1108" s="298"/>
    </row>
    <row r="1109" spans="1:11" hidden="1" x14ac:dyDescent="0.25">
      <c r="A1109" s="262"/>
      <c r="B1109" s="299"/>
      <c r="C1109" s="669"/>
      <c r="D1109" s="670"/>
      <c r="E1109" s="670"/>
      <c r="F1109" s="670"/>
      <c r="G1109" s="671"/>
      <c r="H1109" s="272"/>
      <c r="I1109" s="300"/>
      <c r="J1109" s="274"/>
      <c r="K1109" s="275"/>
    </row>
    <row r="1110" spans="1:11" hidden="1" x14ac:dyDescent="0.25">
      <c r="A1110" s="262"/>
      <c r="B1110" s="299"/>
      <c r="C1110" s="669"/>
      <c r="D1110" s="670"/>
      <c r="E1110" s="670"/>
      <c r="F1110" s="670"/>
      <c r="G1110" s="671"/>
      <c r="H1110" s="301"/>
      <c r="I1110" s="302"/>
      <c r="J1110" s="303"/>
      <c r="K1110" s="304"/>
    </row>
    <row r="1111" spans="1:11" hidden="1" x14ac:dyDescent="0.25">
      <c r="A1111" s="262"/>
      <c r="B1111" s="262"/>
      <c r="C1111" s="669"/>
      <c r="D1111" s="670"/>
      <c r="E1111" s="670"/>
      <c r="F1111" s="670"/>
      <c r="G1111" s="671"/>
      <c r="H1111" s="272"/>
      <c r="I1111" s="300"/>
      <c r="J1111" s="274"/>
      <c r="K1111" s="275"/>
    </row>
    <row r="1112" spans="1:11" hidden="1" x14ac:dyDescent="0.25">
      <c r="A1112" s="262"/>
      <c r="B1112" s="262"/>
      <c r="C1112" s="669"/>
      <c r="D1112" s="670"/>
      <c r="E1112" s="670"/>
      <c r="F1112" s="670"/>
      <c r="G1112" s="671"/>
      <c r="H1112" s="272"/>
      <c r="I1112" s="300"/>
      <c r="J1112" s="274"/>
      <c r="K1112" s="275"/>
    </row>
    <row r="1113" spans="1:11" hidden="1" x14ac:dyDescent="0.25">
      <c r="A1113" s="262"/>
      <c r="B1113" s="262"/>
      <c r="C1113" s="669"/>
      <c r="D1113" s="670"/>
      <c r="E1113" s="670"/>
      <c r="F1113" s="670"/>
      <c r="G1113" s="671"/>
      <c r="H1113" s="272"/>
      <c r="I1113" s="300"/>
      <c r="J1113" s="274"/>
      <c r="K1113" s="275"/>
    </row>
    <row r="1114" spans="1:11" hidden="1" x14ac:dyDescent="0.25">
      <c r="A1114" s="262"/>
      <c r="B1114" s="262"/>
      <c r="C1114" s="669"/>
      <c r="D1114" s="670"/>
      <c r="E1114" s="670"/>
      <c r="F1114" s="670"/>
      <c r="G1114" s="671"/>
      <c r="H1114" s="272"/>
      <c r="I1114" s="300"/>
      <c r="J1114" s="274"/>
      <c r="K1114" s="275"/>
    </row>
    <row r="1115" spans="1:11" hidden="1" x14ac:dyDescent="0.25">
      <c r="A1115" s="262"/>
      <c r="B1115" s="262"/>
      <c r="C1115" s="669"/>
      <c r="D1115" s="670"/>
      <c r="E1115" s="670"/>
      <c r="F1115" s="670"/>
      <c r="G1115" s="671"/>
      <c r="H1115" s="272"/>
      <c r="I1115" s="300"/>
      <c r="J1115" s="274"/>
      <c r="K1115" s="275"/>
    </row>
    <row r="1116" spans="1:11" hidden="1" x14ac:dyDescent="0.25">
      <c r="A1116" s="262"/>
      <c r="B1116" s="262"/>
      <c r="C1116" s="669"/>
      <c r="D1116" s="670"/>
      <c r="E1116" s="670"/>
      <c r="F1116" s="670"/>
      <c r="G1116" s="671"/>
      <c r="H1116" s="272"/>
      <c r="I1116" s="300"/>
      <c r="J1116" s="274"/>
      <c r="K1116" s="275"/>
    </row>
    <row r="1117" spans="1:11" hidden="1" x14ac:dyDescent="0.25">
      <c r="A1117" s="262"/>
      <c r="B1117" s="262"/>
      <c r="C1117" s="669"/>
      <c r="D1117" s="670"/>
      <c r="E1117" s="670"/>
      <c r="F1117" s="670"/>
      <c r="G1117" s="671"/>
      <c r="H1117" s="272"/>
      <c r="I1117" s="300"/>
      <c r="J1117" s="274"/>
      <c r="K1117" s="275"/>
    </row>
    <row r="1118" spans="1:11" hidden="1" x14ac:dyDescent="0.25">
      <c r="A1118" s="262"/>
      <c r="B1118" s="262"/>
      <c r="C1118" s="669"/>
      <c r="D1118" s="670"/>
      <c r="E1118" s="670"/>
      <c r="F1118" s="670"/>
      <c r="G1118" s="671"/>
      <c r="H1118" s="272"/>
      <c r="I1118" s="300"/>
      <c r="J1118" s="274"/>
      <c r="K1118" s="275"/>
    </row>
    <row r="1119" spans="1:11" hidden="1" x14ac:dyDescent="0.25">
      <c r="A1119" s="262"/>
      <c r="B1119" s="262"/>
      <c r="C1119" s="669"/>
      <c r="D1119" s="670"/>
      <c r="E1119" s="670"/>
      <c r="F1119" s="670"/>
      <c r="G1119" s="671"/>
      <c r="H1119" s="272"/>
      <c r="I1119" s="300"/>
      <c r="J1119" s="274"/>
      <c r="K1119" s="275"/>
    </row>
    <row r="1120" spans="1:11" hidden="1" x14ac:dyDescent="0.25">
      <c r="A1120" s="262"/>
      <c r="B1120" s="262"/>
      <c r="C1120" s="669"/>
      <c r="D1120" s="670"/>
      <c r="E1120" s="670"/>
      <c r="F1120" s="670"/>
      <c r="G1120" s="671"/>
      <c r="H1120" s="272"/>
      <c r="I1120" s="300"/>
      <c r="J1120" s="274"/>
      <c r="K1120" s="275"/>
    </row>
    <row r="1121" spans="1:11" hidden="1" x14ac:dyDescent="0.25">
      <c r="A1121" s="262"/>
      <c r="B1121" s="262"/>
      <c r="C1121" s="669"/>
      <c r="D1121" s="670"/>
      <c r="E1121" s="670"/>
      <c r="F1121" s="670"/>
      <c r="G1121" s="671"/>
      <c r="H1121" s="272"/>
      <c r="I1121" s="300"/>
      <c r="J1121" s="274"/>
      <c r="K1121" s="275"/>
    </row>
    <row r="1122" spans="1:11" hidden="1" x14ac:dyDescent="0.25">
      <c r="A1122" s="262"/>
      <c r="B1122" s="262"/>
      <c r="C1122" s="669"/>
      <c r="D1122" s="670"/>
      <c r="E1122" s="670"/>
      <c r="F1122" s="670"/>
      <c r="G1122" s="671"/>
      <c r="H1122" s="272"/>
      <c r="I1122" s="300"/>
      <c r="J1122" s="274"/>
      <c r="K1122" s="275"/>
    </row>
    <row r="1123" spans="1:11" hidden="1" x14ac:dyDescent="0.25">
      <c r="A1123" s="262"/>
      <c r="B1123" s="262"/>
      <c r="C1123" s="669"/>
      <c r="D1123" s="670"/>
      <c r="E1123" s="670"/>
      <c r="F1123" s="670"/>
      <c r="G1123" s="671"/>
      <c r="H1123" s="272"/>
      <c r="I1123" s="300"/>
      <c r="J1123" s="274"/>
      <c r="K1123" s="275"/>
    </row>
    <row r="1124" spans="1:11" hidden="1" x14ac:dyDescent="0.25">
      <c r="A1124" s="262"/>
      <c r="B1124" s="262"/>
      <c r="C1124" s="669"/>
      <c r="D1124" s="670"/>
      <c r="E1124" s="670"/>
      <c r="F1124" s="670"/>
      <c r="G1124" s="671"/>
      <c r="H1124" s="272"/>
      <c r="I1124" s="300"/>
      <c r="J1124" s="274"/>
      <c r="K1124" s="275"/>
    </row>
    <row r="1125" spans="1:11" hidden="1" x14ac:dyDescent="0.25">
      <c r="A1125" s="262"/>
      <c r="B1125" s="262"/>
      <c r="C1125" s="669"/>
      <c r="D1125" s="670"/>
      <c r="E1125" s="670"/>
      <c r="F1125" s="670"/>
      <c r="G1125" s="671"/>
      <c r="H1125" s="272"/>
      <c r="I1125" s="300"/>
      <c r="J1125" s="274"/>
      <c r="K1125" s="275"/>
    </row>
    <row r="1126" spans="1:11" hidden="1" x14ac:dyDescent="0.25">
      <c r="A1126" s="262"/>
      <c r="B1126" s="262"/>
      <c r="C1126" s="669"/>
      <c r="D1126" s="670"/>
      <c r="E1126" s="670"/>
      <c r="F1126" s="670"/>
      <c r="G1126" s="671"/>
      <c r="H1126" s="272"/>
      <c r="I1126" s="300"/>
      <c r="J1126" s="274"/>
      <c r="K1126" s="275"/>
    </row>
    <row r="1127" spans="1:11" hidden="1" x14ac:dyDescent="0.25">
      <c r="A1127" s="262"/>
      <c r="B1127" s="262"/>
      <c r="C1127" s="669"/>
      <c r="D1127" s="670"/>
      <c r="E1127" s="670"/>
      <c r="F1127" s="670"/>
      <c r="G1127" s="671"/>
      <c r="H1127" s="272"/>
      <c r="I1127" s="300"/>
      <c r="J1127" s="274"/>
      <c r="K1127" s="275"/>
    </row>
    <row r="1128" spans="1:11" hidden="1" x14ac:dyDescent="0.25">
      <c r="A1128" s="262"/>
      <c r="B1128" s="262"/>
      <c r="C1128" s="669"/>
      <c r="D1128" s="670"/>
      <c r="E1128" s="670"/>
      <c r="F1128" s="670"/>
      <c r="G1128" s="671"/>
      <c r="H1128" s="272"/>
      <c r="I1128" s="300"/>
      <c r="J1128" s="274"/>
      <c r="K1128" s="275"/>
    </row>
    <row r="1129" spans="1:11" hidden="1" x14ac:dyDescent="0.25">
      <c r="A1129" s="262"/>
      <c r="B1129" s="262"/>
      <c r="C1129" s="669"/>
      <c r="D1129" s="670"/>
      <c r="E1129" s="670"/>
      <c r="F1129" s="670"/>
      <c r="G1129" s="671"/>
      <c r="H1129" s="272"/>
      <c r="I1129" s="300"/>
      <c r="J1129" s="274"/>
      <c r="K1129" s="275"/>
    </row>
    <row r="1130" spans="1:11" hidden="1" x14ac:dyDescent="0.25">
      <c r="A1130" s="262"/>
      <c r="B1130" s="262"/>
      <c r="C1130" s="669"/>
      <c r="D1130" s="670"/>
      <c r="E1130" s="670"/>
      <c r="F1130" s="670"/>
      <c r="G1130" s="671"/>
      <c r="H1130" s="272"/>
      <c r="I1130" s="300"/>
      <c r="J1130" s="274"/>
      <c r="K1130" s="275"/>
    </row>
    <row r="1131" spans="1:11" hidden="1" x14ac:dyDescent="0.25">
      <c r="A1131" s="262"/>
      <c r="B1131" s="262"/>
      <c r="C1131" s="669"/>
      <c r="D1131" s="670"/>
      <c r="E1131" s="670"/>
      <c r="F1131" s="670"/>
      <c r="G1131" s="671"/>
      <c r="H1131" s="272"/>
      <c r="I1131" s="300"/>
      <c r="J1131" s="274"/>
      <c r="K1131" s="275"/>
    </row>
    <row r="1132" spans="1:11" hidden="1" x14ac:dyDescent="0.25">
      <c r="A1132" s="262"/>
      <c r="B1132" s="262"/>
      <c r="C1132" s="669"/>
      <c r="D1132" s="670"/>
      <c r="E1132" s="670"/>
      <c r="F1132" s="670"/>
      <c r="G1132" s="671"/>
      <c r="H1132" s="272"/>
      <c r="I1132" s="300"/>
      <c r="J1132" s="274"/>
      <c r="K1132" s="275"/>
    </row>
    <row r="1133" spans="1:11" hidden="1" x14ac:dyDescent="0.25">
      <c r="A1133" s="262"/>
      <c r="B1133" s="262"/>
      <c r="C1133" s="669"/>
      <c r="D1133" s="670"/>
      <c r="E1133" s="670"/>
      <c r="F1133" s="670"/>
      <c r="G1133" s="671"/>
      <c r="H1133" s="272"/>
      <c r="I1133" s="300"/>
      <c r="J1133" s="274"/>
      <c r="K1133" s="275"/>
    </row>
    <row r="1134" spans="1:11" hidden="1" x14ac:dyDescent="0.25">
      <c r="A1134" s="262"/>
      <c r="B1134" s="262"/>
      <c r="C1134" s="669"/>
      <c r="D1134" s="670"/>
      <c r="E1134" s="670"/>
      <c r="F1134" s="670"/>
      <c r="G1134" s="671"/>
      <c r="H1134" s="272"/>
      <c r="I1134" s="300"/>
      <c r="J1134" s="274"/>
      <c r="K1134" s="275"/>
    </row>
    <row r="1135" spans="1:11" hidden="1" x14ac:dyDescent="0.25">
      <c r="A1135" s="262"/>
      <c r="B1135" s="262"/>
      <c r="C1135" s="669"/>
      <c r="D1135" s="670"/>
      <c r="E1135" s="670"/>
      <c r="F1135" s="670"/>
      <c r="G1135" s="671"/>
      <c r="H1135" s="272"/>
      <c r="I1135" s="300"/>
      <c r="J1135" s="274"/>
      <c r="K1135" s="275"/>
    </row>
    <row r="1136" spans="1:11" hidden="1" x14ac:dyDescent="0.25">
      <c r="A1136" s="262"/>
      <c r="B1136" s="262"/>
      <c r="C1136" s="669"/>
      <c r="D1136" s="670"/>
      <c r="E1136" s="670"/>
      <c r="F1136" s="670"/>
      <c r="G1136" s="671"/>
      <c r="H1136" s="272"/>
      <c r="I1136" s="300"/>
      <c r="J1136" s="274"/>
      <c r="K1136" s="275"/>
    </row>
    <row r="1137" spans="1:11" hidden="1" x14ac:dyDescent="0.25">
      <c r="A1137" s="262"/>
      <c r="B1137" s="262"/>
      <c r="C1137" s="669"/>
      <c r="D1137" s="670"/>
      <c r="E1137" s="670"/>
      <c r="F1137" s="670"/>
      <c r="G1137" s="671"/>
      <c r="H1137" s="272"/>
      <c r="I1137" s="300"/>
      <c r="J1137" s="274"/>
      <c r="K1137" s="275"/>
    </row>
    <row r="1138" spans="1:11" hidden="1" x14ac:dyDescent="0.25">
      <c r="A1138" s="262"/>
      <c r="B1138" s="262"/>
      <c r="C1138" s="669"/>
      <c r="D1138" s="670"/>
      <c r="E1138" s="670"/>
      <c r="F1138" s="670"/>
      <c r="G1138" s="671"/>
      <c r="H1138" s="272"/>
      <c r="I1138" s="300"/>
      <c r="J1138" s="274"/>
      <c r="K1138" s="275"/>
    </row>
    <row r="1139" spans="1:11" hidden="1" x14ac:dyDescent="0.25">
      <c r="A1139" s="262"/>
      <c r="B1139" s="262"/>
      <c r="C1139" s="669"/>
      <c r="D1139" s="670"/>
      <c r="E1139" s="670"/>
      <c r="F1139" s="670"/>
      <c r="G1139" s="671"/>
      <c r="H1139" s="272"/>
      <c r="I1139" s="300"/>
      <c r="J1139" s="274"/>
      <c r="K1139" s="275"/>
    </row>
    <row r="1140" spans="1:11" hidden="1" x14ac:dyDescent="0.25">
      <c r="A1140" s="262"/>
      <c r="B1140" s="262"/>
      <c r="C1140" s="669"/>
      <c r="D1140" s="670"/>
      <c r="E1140" s="670"/>
      <c r="F1140" s="670"/>
      <c r="G1140" s="671"/>
      <c r="H1140" s="272"/>
      <c r="I1140" s="300"/>
      <c r="J1140" s="274"/>
      <c r="K1140" s="275"/>
    </row>
    <row r="1141" spans="1:11" hidden="1" x14ac:dyDescent="0.25">
      <c r="A1141" s="262"/>
      <c r="B1141" s="262"/>
      <c r="C1141" s="669"/>
      <c r="D1141" s="670"/>
      <c r="E1141" s="670"/>
      <c r="F1141" s="670"/>
      <c r="G1141" s="671"/>
      <c r="H1141" s="272"/>
      <c r="I1141" s="300"/>
      <c r="J1141" s="274"/>
      <c r="K1141" s="275"/>
    </row>
    <row r="1142" spans="1:11" hidden="1" x14ac:dyDescent="0.25">
      <c r="A1142" s="262"/>
      <c r="B1142" s="262"/>
      <c r="C1142" s="669"/>
      <c r="D1142" s="670"/>
      <c r="E1142" s="670"/>
      <c r="F1142" s="670"/>
      <c r="G1142" s="671"/>
      <c r="H1142" s="272"/>
      <c r="I1142" s="300"/>
      <c r="J1142" s="274"/>
      <c r="K1142" s="275"/>
    </row>
    <row r="1143" spans="1:11" hidden="1" x14ac:dyDescent="0.25">
      <c r="A1143" s="262"/>
      <c r="B1143" s="262"/>
      <c r="C1143" s="669"/>
      <c r="D1143" s="670"/>
      <c r="E1143" s="670"/>
      <c r="F1143" s="670"/>
      <c r="G1143" s="671"/>
      <c r="H1143" s="272"/>
      <c r="I1143" s="300"/>
      <c r="J1143" s="274"/>
      <c r="K1143" s="275"/>
    </row>
    <row r="1144" spans="1:11" hidden="1" x14ac:dyDescent="0.25">
      <c r="A1144" s="262"/>
      <c r="B1144" s="262"/>
      <c r="C1144" s="669"/>
      <c r="D1144" s="670"/>
      <c r="E1144" s="670"/>
      <c r="F1144" s="670"/>
      <c r="G1144" s="671"/>
      <c r="H1144" s="272"/>
      <c r="I1144" s="300"/>
      <c r="J1144" s="274"/>
      <c r="K1144" s="275"/>
    </row>
    <row r="1145" spans="1:11" hidden="1" x14ac:dyDescent="0.25">
      <c r="A1145" s="262"/>
      <c r="B1145" s="262"/>
      <c r="C1145" s="669"/>
      <c r="D1145" s="670"/>
      <c r="E1145" s="670"/>
      <c r="F1145" s="670"/>
      <c r="G1145" s="671"/>
      <c r="H1145" s="272"/>
      <c r="I1145" s="300"/>
      <c r="J1145" s="274"/>
      <c r="K1145" s="275"/>
    </row>
    <row r="1146" spans="1:11" hidden="1" x14ac:dyDescent="0.25">
      <c r="A1146" s="262"/>
      <c r="B1146" s="262"/>
      <c r="C1146" s="669"/>
      <c r="D1146" s="670"/>
      <c r="E1146" s="670"/>
      <c r="F1146" s="670"/>
      <c r="G1146" s="671"/>
      <c r="H1146" s="272"/>
      <c r="I1146" s="300"/>
      <c r="J1146" s="274"/>
      <c r="K1146" s="275"/>
    </row>
    <row r="1147" spans="1:11" hidden="1" x14ac:dyDescent="0.25">
      <c r="A1147" s="262"/>
      <c r="B1147" s="262"/>
      <c r="C1147" s="669"/>
      <c r="D1147" s="670"/>
      <c r="E1147" s="670"/>
      <c r="F1147" s="670"/>
      <c r="G1147" s="671"/>
      <c r="H1147" s="272"/>
      <c r="I1147" s="300"/>
      <c r="J1147" s="274"/>
      <c r="K1147" s="275"/>
    </row>
    <row r="1148" spans="1:11" hidden="1" x14ac:dyDescent="0.25">
      <c r="A1148" s="262"/>
      <c r="B1148" s="262"/>
      <c r="C1148" s="669"/>
      <c r="D1148" s="670"/>
      <c r="E1148" s="670"/>
      <c r="F1148" s="670"/>
      <c r="G1148" s="671"/>
      <c r="H1148" s="272"/>
      <c r="I1148" s="300"/>
      <c r="J1148" s="274"/>
      <c r="K1148" s="275"/>
    </row>
    <row r="1149" spans="1:11" hidden="1" x14ac:dyDescent="0.25">
      <c r="A1149" s="262"/>
      <c r="B1149" s="262"/>
      <c r="C1149" s="669"/>
      <c r="D1149" s="670"/>
      <c r="E1149" s="670"/>
      <c r="F1149" s="670"/>
      <c r="G1149" s="671"/>
      <c r="H1149" s="272"/>
      <c r="I1149" s="300"/>
      <c r="J1149" s="274"/>
      <c r="K1149" s="275"/>
    </row>
    <row r="1150" spans="1:11" hidden="1" x14ac:dyDescent="0.25">
      <c r="A1150" s="262"/>
      <c r="B1150" s="262"/>
      <c r="C1150" s="669"/>
      <c r="D1150" s="670"/>
      <c r="E1150" s="670"/>
      <c r="F1150" s="670"/>
      <c r="G1150" s="671"/>
      <c r="H1150" s="272"/>
      <c r="I1150" s="300"/>
      <c r="J1150" s="274"/>
      <c r="K1150" s="275"/>
    </row>
    <row r="1151" spans="1:11" hidden="1" x14ac:dyDescent="0.25">
      <c r="A1151" s="262"/>
      <c r="B1151" s="262"/>
      <c r="C1151" s="669"/>
      <c r="D1151" s="670"/>
      <c r="E1151" s="670"/>
      <c r="F1151" s="670"/>
      <c r="G1151" s="671"/>
      <c r="H1151" s="272"/>
      <c r="I1151" s="300"/>
      <c r="J1151" s="274"/>
      <c r="K1151" s="275"/>
    </row>
    <row r="1152" spans="1:11" hidden="1" x14ac:dyDescent="0.25">
      <c r="A1152" s="262"/>
      <c r="B1152" s="262"/>
      <c r="C1152" s="669"/>
      <c r="D1152" s="670"/>
      <c r="E1152" s="670"/>
      <c r="F1152" s="670"/>
      <c r="G1152" s="671"/>
      <c r="H1152" s="272"/>
      <c r="I1152" s="300"/>
      <c r="J1152" s="274"/>
      <c r="K1152" s="275"/>
    </row>
    <row r="1153" spans="1:11" hidden="1" x14ac:dyDescent="0.25">
      <c r="A1153" s="262"/>
      <c r="B1153" s="262"/>
      <c r="C1153" s="669"/>
      <c r="D1153" s="670"/>
      <c r="E1153" s="670"/>
      <c r="F1153" s="670"/>
      <c r="G1153" s="671"/>
      <c r="H1153" s="272"/>
      <c r="I1153" s="300"/>
      <c r="J1153" s="274"/>
      <c r="K1153" s="275"/>
    </row>
    <row r="1154" spans="1:11" hidden="1" x14ac:dyDescent="0.25">
      <c r="A1154" s="262"/>
      <c r="B1154" s="262"/>
      <c r="C1154" s="669"/>
      <c r="D1154" s="670"/>
      <c r="E1154" s="670"/>
      <c r="F1154" s="670"/>
      <c r="G1154" s="671"/>
      <c r="H1154" s="272"/>
      <c r="I1154" s="300"/>
      <c r="J1154" s="274"/>
      <c r="K1154" s="275"/>
    </row>
    <row r="1155" spans="1:11" hidden="1" x14ac:dyDescent="0.25">
      <c r="A1155" s="262"/>
      <c r="B1155" s="262"/>
      <c r="C1155" s="669"/>
      <c r="D1155" s="670"/>
      <c r="E1155" s="670"/>
      <c r="F1155" s="670"/>
      <c r="G1155" s="671"/>
      <c r="H1155" s="272"/>
      <c r="I1155" s="300"/>
      <c r="J1155" s="274"/>
      <c r="K1155" s="275"/>
    </row>
    <row r="1156" spans="1:11" hidden="1" x14ac:dyDescent="0.25">
      <c r="A1156" s="262"/>
      <c r="B1156" s="262"/>
      <c r="C1156" s="669"/>
      <c r="D1156" s="670"/>
      <c r="E1156" s="670"/>
      <c r="F1156" s="670"/>
      <c r="G1156" s="671"/>
      <c r="H1156" s="272"/>
      <c r="I1156" s="300"/>
      <c r="J1156" s="274"/>
      <c r="K1156" s="275"/>
    </row>
    <row r="1157" spans="1:11" hidden="1" x14ac:dyDescent="0.25">
      <c r="A1157" s="262"/>
      <c r="B1157" s="262"/>
      <c r="C1157" s="669"/>
      <c r="D1157" s="670"/>
      <c r="E1157" s="670"/>
      <c r="F1157" s="670"/>
      <c r="G1157" s="671"/>
      <c r="H1157" s="272"/>
      <c r="I1157" s="300"/>
      <c r="J1157" s="274"/>
      <c r="K1157" s="275"/>
    </row>
    <row r="1158" spans="1:11" hidden="1" x14ac:dyDescent="0.25">
      <c r="A1158" s="568" t="s">
        <v>272</v>
      </c>
      <c r="B1158" s="568"/>
      <c r="C1158" s="568"/>
      <c r="D1158" s="568"/>
      <c r="E1158" s="568"/>
      <c r="F1158" s="568"/>
      <c r="G1158" s="568"/>
      <c r="H1158" s="568"/>
      <c r="I1158" s="568"/>
      <c r="J1158" s="568"/>
      <c r="K1158" s="4" t="e">
        <f>SUM(K1105:K1157)</f>
        <v>#REF!</v>
      </c>
    </row>
    <row r="1159" spans="1:11" hidden="1" x14ac:dyDescent="0.25">
      <c r="A1159" s="589" t="s">
        <v>1683</v>
      </c>
      <c r="B1159" s="590"/>
      <c r="C1159" s="590"/>
      <c r="D1159" s="590"/>
      <c r="E1159" s="590"/>
      <c r="F1159" s="590"/>
      <c r="G1159" s="590"/>
      <c r="H1159" s="590"/>
      <c r="I1159" s="590"/>
      <c r="J1159" s="590"/>
      <c r="K1159" s="591"/>
    </row>
    <row r="1160" spans="1:11" hidden="1" x14ac:dyDescent="0.25">
      <c r="A1160" s="592"/>
      <c r="B1160" s="593"/>
      <c r="C1160" s="593"/>
      <c r="D1160" s="593"/>
      <c r="E1160" s="593"/>
      <c r="F1160" s="593"/>
      <c r="G1160" s="593"/>
      <c r="H1160" s="593"/>
      <c r="I1160" s="593"/>
      <c r="J1160" s="593"/>
      <c r="K1160" s="594"/>
    </row>
    <row r="1161" spans="1:11" ht="13.2" hidden="1" customHeight="1" x14ac:dyDescent="0.25">
      <c r="A1161" s="685" t="s">
        <v>273</v>
      </c>
      <c r="B1161" s="685"/>
      <c r="C1161" s="685"/>
      <c r="D1161" s="685"/>
      <c r="E1161" s="685"/>
      <c r="F1161" s="685"/>
      <c r="G1161" s="685"/>
      <c r="H1161" s="685"/>
      <c r="I1161" s="685"/>
      <c r="J1161" s="685"/>
      <c r="K1161" s="4" t="e">
        <f>K1158</f>
        <v>#REF!</v>
      </c>
    </row>
    <row r="1162" spans="1:11" hidden="1" x14ac:dyDescent="0.25">
      <c r="A1162" s="262"/>
      <c r="B1162" s="262"/>
      <c r="C1162" s="641"/>
      <c r="D1162" s="642"/>
      <c r="E1162" s="642"/>
      <c r="F1162" s="642"/>
      <c r="G1162" s="643"/>
      <c r="H1162" s="263"/>
      <c r="I1162" s="263"/>
      <c r="J1162" s="263"/>
      <c r="K1162" s="265"/>
    </row>
    <row r="1163" spans="1:11" ht="13.2" hidden="1" customHeight="1" x14ac:dyDescent="0.25">
      <c r="A1163" s="293"/>
      <c r="B1163" s="294"/>
      <c r="C1163" s="686"/>
      <c r="D1163" s="687"/>
      <c r="E1163" s="687"/>
      <c r="F1163" s="687"/>
      <c r="G1163" s="688"/>
      <c r="H1163" s="295"/>
      <c r="I1163" s="295"/>
      <c r="J1163" s="295"/>
      <c r="K1163" s="305"/>
    </row>
    <row r="1164" spans="1:11" ht="13.2" hidden="1" customHeight="1" x14ac:dyDescent="0.25">
      <c r="A1164" s="294"/>
      <c r="B1164" s="294"/>
      <c r="C1164" s="577"/>
      <c r="D1164" s="578"/>
      <c r="E1164" s="578"/>
      <c r="F1164" s="578"/>
      <c r="G1164" s="579"/>
      <c r="H1164" s="295"/>
      <c r="I1164" s="295"/>
      <c r="J1164" s="295"/>
      <c r="K1164" s="305"/>
    </row>
    <row r="1165" spans="1:11" hidden="1" x14ac:dyDescent="0.25">
      <c r="A1165" s="294"/>
      <c r="B1165" s="294"/>
      <c r="C1165" s="577"/>
      <c r="D1165" s="578"/>
      <c r="E1165" s="578"/>
      <c r="F1165" s="578"/>
      <c r="G1165" s="579"/>
      <c r="H1165" s="295"/>
      <c r="I1165" s="296"/>
      <c r="J1165" s="297"/>
      <c r="K1165" s="305"/>
    </row>
    <row r="1166" spans="1:11" hidden="1" x14ac:dyDescent="0.25">
      <c r="A1166" s="294"/>
      <c r="B1166" s="294"/>
      <c r="C1166" s="577"/>
      <c r="D1166" s="578"/>
      <c r="E1166" s="578"/>
      <c r="F1166" s="578"/>
      <c r="G1166" s="579"/>
      <c r="H1166" s="295"/>
      <c r="I1166" s="296"/>
      <c r="J1166" s="297"/>
      <c r="K1166" s="305"/>
    </row>
    <row r="1167" spans="1:11" hidden="1" x14ac:dyDescent="0.25">
      <c r="A1167" s="294"/>
      <c r="B1167" s="294"/>
      <c r="C1167" s="577"/>
      <c r="D1167" s="578"/>
      <c r="E1167" s="578"/>
      <c r="F1167" s="578"/>
      <c r="G1167" s="579"/>
      <c r="H1167" s="295"/>
      <c r="I1167" s="296"/>
      <c r="J1167" s="297"/>
      <c r="K1167" s="305"/>
    </row>
    <row r="1168" spans="1:11" hidden="1" x14ac:dyDescent="0.25">
      <c r="A1168" s="293"/>
      <c r="B1168" s="294"/>
      <c r="C1168" s="686"/>
      <c r="D1168" s="687"/>
      <c r="E1168" s="687"/>
      <c r="F1168" s="687"/>
      <c r="G1168" s="688"/>
      <c r="H1168" s="295"/>
      <c r="I1168" s="296"/>
      <c r="J1168" s="297"/>
      <c r="K1168" s="305"/>
    </row>
    <row r="1169" spans="1:11" hidden="1" x14ac:dyDescent="0.25">
      <c r="A1169" s="294"/>
      <c r="B1169" s="294"/>
      <c r="C1169" s="577"/>
      <c r="D1169" s="578"/>
      <c r="E1169" s="578"/>
      <c r="F1169" s="578"/>
      <c r="G1169" s="579"/>
      <c r="H1169" s="295"/>
      <c r="I1169" s="296"/>
      <c r="J1169" s="297"/>
      <c r="K1169" s="305"/>
    </row>
    <row r="1170" spans="1:11" hidden="1" x14ac:dyDescent="0.25">
      <c r="A1170" s="294"/>
      <c r="B1170" s="294"/>
      <c r="C1170" s="577"/>
      <c r="D1170" s="578"/>
      <c r="E1170" s="578"/>
      <c r="F1170" s="578"/>
      <c r="G1170" s="579"/>
      <c r="H1170" s="295"/>
      <c r="I1170" s="296"/>
      <c r="J1170" s="297"/>
      <c r="K1170" s="305"/>
    </row>
    <row r="1171" spans="1:11" hidden="1" x14ac:dyDescent="0.25">
      <c r="A1171" s="294"/>
      <c r="B1171" s="294"/>
      <c r="C1171" s="577"/>
      <c r="D1171" s="578"/>
      <c r="E1171" s="578"/>
      <c r="F1171" s="578"/>
      <c r="G1171" s="579"/>
      <c r="H1171" s="295"/>
      <c r="I1171" s="296"/>
      <c r="J1171" s="297"/>
      <c r="K1171" s="305"/>
    </row>
    <row r="1172" spans="1:11" hidden="1" x14ac:dyDescent="0.25">
      <c r="A1172" s="294"/>
      <c r="B1172" s="294"/>
      <c r="C1172" s="577"/>
      <c r="D1172" s="578"/>
      <c r="E1172" s="578"/>
      <c r="F1172" s="578"/>
      <c r="G1172" s="579"/>
      <c r="H1172" s="295"/>
      <c r="I1172" s="296"/>
      <c r="J1172" s="297"/>
      <c r="K1172" s="305"/>
    </row>
    <row r="1173" spans="1:11" hidden="1" x14ac:dyDescent="0.25">
      <c r="A1173" s="262"/>
      <c r="B1173" s="294"/>
      <c r="C1173" s="577"/>
      <c r="D1173" s="578"/>
      <c r="E1173" s="578"/>
      <c r="F1173" s="578"/>
      <c r="G1173" s="579"/>
      <c r="H1173" s="295"/>
      <c r="I1173" s="296"/>
      <c r="J1173" s="297"/>
      <c r="K1173" s="305"/>
    </row>
    <row r="1174" spans="1:11" hidden="1" x14ac:dyDescent="0.25">
      <c r="A1174" s="262"/>
      <c r="B1174" s="262"/>
      <c r="C1174" s="669"/>
      <c r="D1174" s="670"/>
      <c r="E1174" s="670"/>
      <c r="F1174" s="670"/>
      <c r="G1174" s="671"/>
      <c r="H1174" s="272"/>
      <c r="I1174" s="300"/>
      <c r="J1174" s="274"/>
      <c r="K1174" s="306"/>
    </row>
    <row r="1175" spans="1:11" hidden="1" x14ac:dyDescent="0.25">
      <c r="A1175" s="262"/>
      <c r="B1175" s="262"/>
      <c r="C1175" s="669"/>
      <c r="D1175" s="670"/>
      <c r="E1175" s="670"/>
      <c r="F1175" s="670"/>
      <c r="G1175" s="671"/>
      <c r="H1175" s="272"/>
      <c r="I1175" s="300"/>
      <c r="J1175" s="274"/>
      <c r="K1175" s="306"/>
    </row>
    <row r="1176" spans="1:11" hidden="1" x14ac:dyDescent="0.25">
      <c r="A1176" s="262"/>
      <c r="B1176" s="262"/>
      <c r="C1176" s="669"/>
      <c r="D1176" s="670"/>
      <c r="E1176" s="670"/>
      <c r="F1176" s="670"/>
      <c r="G1176" s="671"/>
      <c r="H1176" s="272"/>
      <c r="I1176" s="300"/>
      <c r="J1176" s="274"/>
      <c r="K1176" s="306"/>
    </row>
    <row r="1177" spans="1:11" hidden="1" x14ac:dyDescent="0.25">
      <c r="A1177" s="262"/>
      <c r="B1177" s="262"/>
      <c r="C1177" s="669"/>
      <c r="D1177" s="670"/>
      <c r="E1177" s="670"/>
      <c r="F1177" s="670"/>
      <c r="G1177" s="671"/>
      <c r="H1177" s="272"/>
      <c r="I1177" s="300"/>
      <c r="J1177" s="274"/>
      <c r="K1177" s="306"/>
    </row>
    <row r="1178" spans="1:11" hidden="1" x14ac:dyDescent="0.25">
      <c r="A1178" s="262"/>
      <c r="B1178" s="262"/>
      <c r="C1178" s="669"/>
      <c r="D1178" s="670"/>
      <c r="E1178" s="670"/>
      <c r="F1178" s="670"/>
      <c r="G1178" s="671"/>
      <c r="H1178" s="272"/>
      <c r="I1178" s="300"/>
      <c r="J1178" s="274"/>
      <c r="K1178" s="306"/>
    </row>
    <row r="1179" spans="1:11" hidden="1" x14ac:dyDescent="0.25">
      <c r="A1179" s="262"/>
      <c r="B1179" s="262"/>
      <c r="C1179" s="669"/>
      <c r="D1179" s="670"/>
      <c r="E1179" s="670"/>
      <c r="F1179" s="670"/>
      <c r="G1179" s="671"/>
      <c r="H1179" s="272"/>
      <c r="I1179" s="300"/>
      <c r="J1179" s="274"/>
      <c r="K1179" s="306"/>
    </row>
    <row r="1180" spans="1:11" hidden="1" x14ac:dyDescent="0.25">
      <c r="A1180" s="262"/>
      <c r="B1180" s="262"/>
      <c r="C1180" s="669"/>
      <c r="D1180" s="670"/>
      <c r="E1180" s="670"/>
      <c r="F1180" s="670"/>
      <c r="G1180" s="671"/>
      <c r="H1180" s="272"/>
      <c r="I1180" s="300"/>
      <c r="J1180" s="274"/>
      <c r="K1180" s="306"/>
    </row>
    <row r="1181" spans="1:11" hidden="1" x14ac:dyDescent="0.25">
      <c r="A1181" s="262"/>
      <c r="B1181" s="262"/>
      <c r="C1181" s="669"/>
      <c r="D1181" s="670"/>
      <c r="E1181" s="670"/>
      <c r="F1181" s="670"/>
      <c r="G1181" s="671"/>
      <c r="H1181" s="272"/>
      <c r="I1181" s="300"/>
      <c r="J1181" s="274"/>
      <c r="K1181" s="306"/>
    </row>
    <row r="1182" spans="1:11" hidden="1" x14ac:dyDescent="0.25">
      <c r="A1182" s="262"/>
      <c r="B1182" s="262"/>
      <c r="C1182" s="669"/>
      <c r="D1182" s="670"/>
      <c r="E1182" s="670"/>
      <c r="F1182" s="670"/>
      <c r="G1182" s="671"/>
      <c r="H1182" s="272"/>
      <c r="I1182" s="300"/>
      <c r="J1182" s="274"/>
      <c r="K1182" s="306"/>
    </row>
    <row r="1183" spans="1:11" hidden="1" x14ac:dyDescent="0.25">
      <c r="A1183" s="262"/>
      <c r="B1183" s="262"/>
      <c r="C1183" s="669"/>
      <c r="D1183" s="670"/>
      <c r="E1183" s="670"/>
      <c r="F1183" s="670"/>
      <c r="G1183" s="671"/>
      <c r="H1183" s="272"/>
      <c r="I1183" s="300"/>
      <c r="J1183" s="274"/>
      <c r="K1183" s="306"/>
    </row>
    <row r="1184" spans="1:11" hidden="1" x14ac:dyDescent="0.25">
      <c r="A1184" s="262"/>
      <c r="B1184" s="262"/>
      <c r="C1184" s="669"/>
      <c r="D1184" s="670"/>
      <c r="E1184" s="670"/>
      <c r="F1184" s="670"/>
      <c r="G1184" s="671"/>
      <c r="H1184" s="272"/>
      <c r="I1184" s="300"/>
      <c r="J1184" s="274"/>
      <c r="K1184" s="306"/>
    </row>
    <row r="1185" spans="1:11" hidden="1" x14ac:dyDescent="0.25">
      <c r="A1185" s="262"/>
      <c r="B1185" s="262"/>
      <c r="C1185" s="669"/>
      <c r="D1185" s="670"/>
      <c r="E1185" s="670"/>
      <c r="F1185" s="670"/>
      <c r="G1185" s="671"/>
      <c r="H1185" s="272"/>
      <c r="I1185" s="300"/>
      <c r="J1185" s="274"/>
      <c r="K1185" s="306"/>
    </row>
    <row r="1186" spans="1:11" hidden="1" x14ac:dyDescent="0.25">
      <c r="A1186" s="262"/>
      <c r="B1186" s="262"/>
      <c r="C1186" s="669"/>
      <c r="D1186" s="670"/>
      <c r="E1186" s="670"/>
      <c r="F1186" s="670"/>
      <c r="G1186" s="671"/>
      <c r="H1186" s="272"/>
      <c r="I1186" s="300"/>
      <c r="J1186" s="274"/>
      <c r="K1186" s="306"/>
    </row>
    <row r="1187" spans="1:11" hidden="1" x14ac:dyDescent="0.25">
      <c r="A1187" s="262"/>
      <c r="B1187" s="262"/>
      <c r="C1187" s="669"/>
      <c r="D1187" s="670"/>
      <c r="E1187" s="670"/>
      <c r="F1187" s="670"/>
      <c r="G1187" s="671"/>
      <c r="H1187" s="272"/>
      <c r="I1187" s="300"/>
      <c r="J1187" s="274"/>
      <c r="K1187" s="306"/>
    </row>
    <row r="1188" spans="1:11" hidden="1" x14ac:dyDescent="0.25">
      <c r="A1188" s="262"/>
      <c r="B1188" s="262"/>
      <c r="C1188" s="669"/>
      <c r="D1188" s="670"/>
      <c r="E1188" s="670"/>
      <c r="F1188" s="670"/>
      <c r="G1188" s="671"/>
      <c r="H1188" s="272"/>
      <c r="I1188" s="300"/>
      <c r="J1188" s="274"/>
      <c r="K1188" s="306"/>
    </row>
    <row r="1189" spans="1:11" hidden="1" x14ac:dyDescent="0.25">
      <c r="A1189" s="262"/>
      <c r="B1189" s="262"/>
      <c r="C1189" s="669"/>
      <c r="D1189" s="670"/>
      <c r="E1189" s="670"/>
      <c r="F1189" s="670"/>
      <c r="G1189" s="671"/>
      <c r="H1189" s="272"/>
      <c r="I1189" s="300"/>
      <c r="J1189" s="274"/>
      <c r="K1189" s="306"/>
    </row>
    <row r="1190" spans="1:11" hidden="1" x14ac:dyDescent="0.25">
      <c r="A1190" s="262"/>
      <c r="B1190" s="262"/>
      <c r="C1190" s="669"/>
      <c r="D1190" s="670"/>
      <c r="E1190" s="670"/>
      <c r="F1190" s="670"/>
      <c r="G1190" s="671"/>
      <c r="H1190" s="272"/>
      <c r="I1190" s="300"/>
      <c r="J1190" s="274"/>
      <c r="K1190" s="306"/>
    </row>
    <row r="1191" spans="1:11" hidden="1" x14ac:dyDescent="0.25">
      <c r="A1191" s="262"/>
      <c r="B1191" s="262"/>
      <c r="C1191" s="669"/>
      <c r="D1191" s="670"/>
      <c r="E1191" s="670"/>
      <c r="F1191" s="670"/>
      <c r="G1191" s="671"/>
      <c r="H1191" s="272"/>
      <c r="I1191" s="300"/>
      <c r="J1191" s="274"/>
      <c r="K1191" s="306"/>
    </row>
    <row r="1192" spans="1:11" hidden="1" x14ac:dyDescent="0.25">
      <c r="A1192" s="262"/>
      <c r="B1192" s="262"/>
      <c r="C1192" s="669"/>
      <c r="D1192" s="670"/>
      <c r="E1192" s="670"/>
      <c r="F1192" s="670"/>
      <c r="G1192" s="671"/>
      <c r="H1192" s="272"/>
      <c r="I1192" s="300"/>
      <c r="J1192" s="274"/>
      <c r="K1192" s="306"/>
    </row>
    <row r="1193" spans="1:11" hidden="1" x14ac:dyDescent="0.25">
      <c r="A1193" s="262"/>
      <c r="B1193" s="262"/>
      <c r="C1193" s="669"/>
      <c r="D1193" s="670"/>
      <c r="E1193" s="670"/>
      <c r="F1193" s="670"/>
      <c r="G1193" s="671"/>
      <c r="H1193" s="272"/>
      <c r="I1193" s="300"/>
      <c r="J1193" s="274"/>
      <c r="K1193" s="306"/>
    </row>
    <row r="1194" spans="1:11" hidden="1" x14ac:dyDescent="0.25">
      <c r="A1194" s="262"/>
      <c r="B1194" s="262"/>
      <c r="C1194" s="669"/>
      <c r="D1194" s="670"/>
      <c r="E1194" s="670"/>
      <c r="F1194" s="670"/>
      <c r="G1194" s="671"/>
      <c r="H1194" s="272"/>
      <c r="I1194" s="300"/>
      <c r="J1194" s="274"/>
      <c r="K1194" s="306"/>
    </row>
    <row r="1195" spans="1:11" hidden="1" x14ac:dyDescent="0.25">
      <c r="A1195" s="262"/>
      <c r="B1195" s="262"/>
      <c r="C1195" s="669"/>
      <c r="D1195" s="670"/>
      <c r="E1195" s="670"/>
      <c r="F1195" s="670"/>
      <c r="G1195" s="671"/>
      <c r="H1195" s="272"/>
      <c r="I1195" s="300"/>
      <c r="J1195" s="274"/>
      <c r="K1195" s="306"/>
    </row>
    <row r="1196" spans="1:11" hidden="1" x14ac:dyDescent="0.25">
      <c r="A1196" s="262"/>
      <c r="B1196" s="262"/>
      <c r="C1196" s="669"/>
      <c r="D1196" s="670"/>
      <c r="E1196" s="670"/>
      <c r="F1196" s="670"/>
      <c r="G1196" s="671"/>
      <c r="H1196" s="272"/>
      <c r="I1196" s="300"/>
      <c r="J1196" s="274"/>
      <c r="K1196" s="306"/>
    </row>
    <row r="1197" spans="1:11" hidden="1" x14ac:dyDescent="0.25">
      <c r="A1197" s="262"/>
      <c r="B1197" s="262"/>
      <c r="C1197" s="669"/>
      <c r="D1197" s="670"/>
      <c r="E1197" s="670"/>
      <c r="F1197" s="670"/>
      <c r="G1197" s="671"/>
      <c r="H1197" s="272"/>
      <c r="I1197" s="300"/>
      <c r="J1197" s="274"/>
      <c r="K1197" s="306"/>
    </row>
    <row r="1198" spans="1:11" hidden="1" x14ac:dyDescent="0.25">
      <c r="A1198" s="262"/>
      <c r="B1198" s="262"/>
      <c r="C1198" s="669"/>
      <c r="D1198" s="670"/>
      <c r="E1198" s="670"/>
      <c r="F1198" s="670"/>
      <c r="G1198" s="671"/>
      <c r="H1198" s="272"/>
      <c r="I1198" s="300"/>
      <c r="J1198" s="274"/>
      <c r="K1198" s="306"/>
    </row>
    <row r="1199" spans="1:11" hidden="1" x14ac:dyDescent="0.25">
      <c r="A1199" s="262"/>
      <c r="B1199" s="262"/>
      <c r="C1199" s="669"/>
      <c r="D1199" s="670"/>
      <c r="E1199" s="670"/>
      <c r="F1199" s="670"/>
      <c r="G1199" s="671"/>
      <c r="H1199" s="272"/>
      <c r="I1199" s="300"/>
      <c r="J1199" s="274"/>
      <c r="K1199" s="306"/>
    </row>
    <row r="1200" spans="1:11" hidden="1" x14ac:dyDescent="0.25">
      <c r="A1200" s="262"/>
      <c r="B1200" s="262"/>
      <c r="C1200" s="669"/>
      <c r="D1200" s="670"/>
      <c r="E1200" s="670"/>
      <c r="F1200" s="670"/>
      <c r="G1200" s="671"/>
      <c r="H1200" s="272"/>
      <c r="I1200" s="300"/>
      <c r="J1200" s="274"/>
      <c r="K1200" s="306"/>
    </row>
    <row r="1201" spans="1:11" hidden="1" x14ac:dyDescent="0.25">
      <c r="A1201" s="262"/>
      <c r="B1201" s="262"/>
      <c r="C1201" s="669"/>
      <c r="D1201" s="670"/>
      <c r="E1201" s="670"/>
      <c r="F1201" s="670"/>
      <c r="G1201" s="671"/>
      <c r="H1201" s="272"/>
      <c r="I1201" s="300"/>
      <c r="J1201" s="274"/>
      <c r="K1201" s="306"/>
    </row>
    <row r="1202" spans="1:11" hidden="1" x14ac:dyDescent="0.25">
      <c r="A1202" s="262"/>
      <c r="B1202" s="262"/>
      <c r="C1202" s="669"/>
      <c r="D1202" s="670"/>
      <c r="E1202" s="670"/>
      <c r="F1202" s="670"/>
      <c r="G1202" s="671"/>
      <c r="H1202" s="272"/>
      <c r="I1202" s="300"/>
      <c r="J1202" s="274"/>
      <c r="K1202" s="306"/>
    </row>
    <row r="1203" spans="1:11" hidden="1" x14ac:dyDescent="0.25">
      <c r="A1203" s="262"/>
      <c r="B1203" s="262"/>
      <c r="C1203" s="669"/>
      <c r="D1203" s="670"/>
      <c r="E1203" s="670"/>
      <c r="F1203" s="670"/>
      <c r="G1203" s="671"/>
      <c r="H1203" s="272"/>
      <c r="I1203" s="300"/>
      <c r="J1203" s="274"/>
      <c r="K1203" s="306"/>
    </row>
    <row r="1204" spans="1:11" hidden="1" x14ac:dyDescent="0.25">
      <c r="A1204" s="262"/>
      <c r="B1204" s="262"/>
      <c r="C1204" s="669"/>
      <c r="D1204" s="670"/>
      <c r="E1204" s="670"/>
      <c r="F1204" s="670"/>
      <c r="G1204" s="671"/>
      <c r="H1204" s="272"/>
      <c r="I1204" s="300"/>
      <c r="J1204" s="274"/>
      <c r="K1204" s="306"/>
    </row>
    <row r="1205" spans="1:11" hidden="1" x14ac:dyDescent="0.25">
      <c r="A1205" s="262"/>
      <c r="B1205" s="262"/>
      <c r="C1205" s="669"/>
      <c r="D1205" s="670"/>
      <c r="E1205" s="670"/>
      <c r="F1205" s="670"/>
      <c r="G1205" s="671"/>
      <c r="H1205" s="272"/>
      <c r="I1205" s="300"/>
      <c r="J1205" s="274"/>
      <c r="K1205" s="306"/>
    </row>
    <row r="1206" spans="1:11" hidden="1" x14ac:dyDescent="0.25">
      <c r="A1206" s="262"/>
      <c r="B1206" s="262"/>
      <c r="C1206" s="669"/>
      <c r="D1206" s="670"/>
      <c r="E1206" s="670"/>
      <c r="F1206" s="670"/>
      <c r="G1206" s="671"/>
      <c r="H1206" s="272"/>
      <c r="I1206" s="300"/>
      <c r="J1206" s="274"/>
      <c r="K1206" s="306"/>
    </row>
    <row r="1207" spans="1:11" hidden="1" x14ac:dyDescent="0.25">
      <c r="A1207" s="262"/>
      <c r="B1207" s="262"/>
      <c r="C1207" s="669"/>
      <c r="D1207" s="670"/>
      <c r="E1207" s="670"/>
      <c r="F1207" s="670"/>
      <c r="G1207" s="671"/>
      <c r="H1207" s="272"/>
      <c r="I1207" s="300"/>
      <c r="J1207" s="274"/>
      <c r="K1207" s="306"/>
    </row>
    <row r="1208" spans="1:11" hidden="1" x14ac:dyDescent="0.25">
      <c r="A1208" s="262"/>
      <c r="B1208" s="262"/>
      <c r="C1208" s="669"/>
      <c r="D1208" s="670"/>
      <c r="E1208" s="670"/>
      <c r="F1208" s="670"/>
      <c r="G1208" s="671"/>
      <c r="H1208" s="272"/>
      <c r="I1208" s="300"/>
      <c r="J1208" s="274"/>
      <c r="K1208" s="306"/>
    </row>
    <row r="1209" spans="1:11" hidden="1" x14ac:dyDescent="0.25">
      <c r="A1209" s="262"/>
      <c r="B1209" s="262"/>
      <c r="C1209" s="669"/>
      <c r="D1209" s="670"/>
      <c r="E1209" s="670"/>
      <c r="F1209" s="670"/>
      <c r="G1209" s="671"/>
      <c r="H1209" s="272"/>
      <c r="I1209" s="300"/>
      <c r="J1209" s="274"/>
      <c r="K1209" s="306"/>
    </row>
    <row r="1210" spans="1:11" hidden="1" x14ac:dyDescent="0.25">
      <c r="A1210" s="262"/>
      <c r="B1210" s="262"/>
      <c r="C1210" s="669"/>
      <c r="D1210" s="670"/>
      <c r="E1210" s="670"/>
      <c r="F1210" s="670"/>
      <c r="G1210" s="671"/>
      <c r="H1210" s="272"/>
      <c r="I1210" s="300"/>
      <c r="J1210" s="274"/>
      <c r="K1210" s="306"/>
    </row>
    <row r="1211" spans="1:11" hidden="1" x14ac:dyDescent="0.25">
      <c r="A1211" s="262"/>
      <c r="B1211" s="262"/>
      <c r="C1211" s="669"/>
      <c r="D1211" s="670"/>
      <c r="E1211" s="670"/>
      <c r="F1211" s="670"/>
      <c r="G1211" s="671"/>
      <c r="H1211" s="272"/>
      <c r="I1211" s="300"/>
      <c r="J1211" s="274"/>
      <c r="K1211" s="306"/>
    </row>
    <row r="1212" spans="1:11" hidden="1" x14ac:dyDescent="0.25">
      <c r="A1212" s="262"/>
      <c r="B1212" s="262"/>
      <c r="C1212" s="669"/>
      <c r="D1212" s="670"/>
      <c r="E1212" s="670"/>
      <c r="F1212" s="670"/>
      <c r="G1212" s="671"/>
      <c r="H1212" s="272"/>
      <c r="I1212" s="300"/>
      <c r="J1212" s="274"/>
      <c r="K1212" s="306"/>
    </row>
    <row r="1213" spans="1:11" hidden="1" x14ac:dyDescent="0.25">
      <c r="A1213" s="262"/>
      <c r="B1213" s="262"/>
      <c r="C1213" s="669"/>
      <c r="D1213" s="670"/>
      <c r="E1213" s="670"/>
      <c r="F1213" s="670"/>
      <c r="G1213" s="671"/>
      <c r="H1213" s="272"/>
      <c r="I1213" s="300"/>
      <c r="J1213" s="274"/>
      <c r="K1213" s="306"/>
    </row>
    <row r="1214" spans="1:11" hidden="1" x14ac:dyDescent="0.25">
      <c r="A1214" s="568" t="s">
        <v>2027</v>
      </c>
      <c r="B1214" s="568"/>
      <c r="C1214" s="568"/>
      <c r="D1214" s="568"/>
      <c r="E1214" s="568"/>
      <c r="F1214" s="568"/>
      <c r="G1214" s="568"/>
      <c r="H1214" s="568"/>
      <c r="I1214" s="568"/>
      <c r="J1214" s="568"/>
      <c r="K1214" s="4" t="e">
        <f>SUM(K1161:K1213)</f>
        <v>#REF!</v>
      </c>
    </row>
  </sheetData>
  <sheetProtection algorithmName="SHA-512" hashValue="Wdy9U5Qn/i5FUnD0SKTQE+Dt3xXzaP8GsnK1nfOyEL66dqBVrvlx7faS1fHhuDCBjUh5wnWZJJndxwGQAiFcfg==" saltValue="lcHQyTaw2DFJg6061igtFQ==" spinCount="100000" sheet="1" objects="1" scenarios="1"/>
  <mergeCells count="1199">
    <mergeCell ref="C116:G116"/>
    <mergeCell ref="C117:G117"/>
    <mergeCell ref="C118:G118"/>
    <mergeCell ref="C119:G119"/>
    <mergeCell ref="A113:K114"/>
    <mergeCell ref="C110:G110"/>
    <mergeCell ref="C109:G109"/>
    <mergeCell ref="C107:G107"/>
    <mergeCell ref="C108:G108"/>
    <mergeCell ref="C115:G115"/>
    <mergeCell ref="C87:G87"/>
    <mergeCell ref="C88:G88"/>
    <mergeCell ref="C89:G89"/>
    <mergeCell ref="C90:G90"/>
    <mergeCell ref="C91:G91"/>
    <mergeCell ref="C92:G92"/>
    <mergeCell ref="C93:G93"/>
    <mergeCell ref="C97:G97"/>
    <mergeCell ref="C98:G98"/>
    <mergeCell ref="C99:G99"/>
    <mergeCell ref="C111:G111"/>
    <mergeCell ref="C169:G169"/>
    <mergeCell ref="C175:G175"/>
    <mergeCell ref="C192:G192"/>
    <mergeCell ref="C193:G193"/>
    <mergeCell ref="C194:G194"/>
    <mergeCell ref="C195:G195"/>
    <mergeCell ref="C184:G184"/>
    <mergeCell ref="C196:G196"/>
    <mergeCell ref="C197:G197"/>
    <mergeCell ref="C183:G183"/>
    <mergeCell ref="C187:G187"/>
    <mergeCell ref="C188:G188"/>
    <mergeCell ref="C189:G189"/>
    <mergeCell ref="C190:G190"/>
    <mergeCell ref="C178:G178"/>
    <mergeCell ref="C180:G180"/>
    <mergeCell ref="C182:G182"/>
    <mergeCell ref="C164:G164"/>
    <mergeCell ref="C165:G165"/>
    <mergeCell ref="C166:G166"/>
    <mergeCell ref="C167:G167"/>
    <mergeCell ref="C168:G168"/>
    <mergeCell ref="C170:G170"/>
    <mergeCell ref="C171:G171"/>
    <mergeCell ref="C172:G172"/>
    <mergeCell ref="C173:G173"/>
    <mergeCell ref="C174:G174"/>
    <mergeCell ref="C191:G191"/>
    <mergeCell ref="A185:K186"/>
    <mergeCell ref="A112:B112"/>
    <mergeCell ref="C112:G112"/>
    <mergeCell ref="C1211:G1211"/>
    <mergeCell ref="C1212:G1212"/>
    <mergeCell ref="C1164:G1164"/>
    <mergeCell ref="C1165:G1165"/>
    <mergeCell ref="C1166:G1166"/>
    <mergeCell ref="C1167:G1167"/>
    <mergeCell ref="C1168:G1168"/>
    <mergeCell ref="C1169:G1169"/>
    <mergeCell ref="C1170:G1170"/>
    <mergeCell ref="C1171:G1171"/>
    <mergeCell ref="C1172:G1172"/>
    <mergeCell ref="C1173:G1173"/>
    <mergeCell ref="C1174:G1174"/>
    <mergeCell ref="C1175:G1175"/>
    <mergeCell ref="C1176:G1176"/>
    <mergeCell ref="C1177:G1177"/>
    <mergeCell ref="C1178:G1178"/>
    <mergeCell ref="C1179:G1179"/>
    <mergeCell ref="C1213:G1213"/>
    <mergeCell ref="A1214:J1214"/>
    <mergeCell ref="C1181:G1181"/>
    <mergeCell ref="C1182:G1182"/>
    <mergeCell ref="C1183:G1183"/>
    <mergeCell ref="C1184:G1184"/>
    <mergeCell ref="C1185:G1185"/>
    <mergeCell ref="C1186:G1186"/>
    <mergeCell ref="C1187:G1187"/>
    <mergeCell ref="C1188:G1188"/>
    <mergeCell ref="C1189:G1189"/>
    <mergeCell ref="C1190:G1190"/>
    <mergeCell ref="C1191:G1191"/>
    <mergeCell ref="C1192:G1192"/>
    <mergeCell ref="C1193:G1193"/>
    <mergeCell ref="C1194:G1194"/>
    <mergeCell ref="C1195:G1195"/>
    <mergeCell ref="C1196:G1196"/>
    <mergeCell ref="C1197:G1197"/>
    <mergeCell ref="C1198:G1198"/>
    <mergeCell ref="C1199:G1199"/>
    <mergeCell ref="C1200:G1200"/>
    <mergeCell ref="C1201:G1201"/>
    <mergeCell ref="C1202:G1202"/>
    <mergeCell ref="C1203:G1203"/>
    <mergeCell ref="C1204:G1204"/>
    <mergeCell ref="C1205:G1205"/>
    <mergeCell ref="C1206:G1206"/>
    <mergeCell ref="C1207:G1207"/>
    <mergeCell ref="C1208:G1208"/>
    <mergeCell ref="C1209:G1209"/>
    <mergeCell ref="C1210:G1210"/>
    <mergeCell ref="C1141:G1141"/>
    <mergeCell ref="C1142:G1142"/>
    <mergeCell ref="C1143:G1143"/>
    <mergeCell ref="C1144:G1144"/>
    <mergeCell ref="C1145:G1145"/>
    <mergeCell ref="C1180:G1180"/>
    <mergeCell ref="C1146:G1146"/>
    <mergeCell ref="C1147:G1147"/>
    <mergeCell ref="C1148:G1148"/>
    <mergeCell ref="C1149:G1149"/>
    <mergeCell ref="C1150:G1150"/>
    <mergeCell ref="C1151:G1151"/>
    <mergeCell ref="C1152:G1152"/>
    <mergeCell ref="C1153:G1153"/>
    <mergeCell ref="C1154:G1154"/>
    <mergeCell ref="C1155:G1155"/>
    <mergeCell ref="C1156:G1156"/>
    <mergeCell ref="C1157:G1157"/>
    <mergeCell ref="A1158:J1158"/>
    <mergeCell ref="A1159:K1160"/>
    <mergeCell ref="A1161:J1161"/>
    <mergeCell ref="C1162:G1162"/>
    <mergeCell ref="C1163:G1163"/>
    <mergeCell ref="C1124:G1124"/>
    <mergeCell ref="C1125:G1125"/>
    <mergeCell ref="C1126:G1126"/>
    <mergeCell ref="C1127:G1127"/>
    <mergeCell ref="C1128:G1128"/>
    <mergeCell ref="C1129:G1129"/>
    <mergeCell ref="C1130:G1130"/>
    <mergeCell ref="C1131:G1131"/>
    <mergeCell ref="C1132:G1132"/>
    <mergeCell ref="C1133:G1133"/>
    <mergeCell ref="C1134:G1134"/>
    <mergeCell ref="C1135:G1135"/>
    <mergeCell ref="C1136:G1136"/>
    <mergeCell ref="C1137:G1137"/>
    <mergeCell ref="C1138:G1138"/>
    <mergeCell ref="C1139:G1139"/>
    <mergeCell ref="C1140:G1140"/>
    <mergeCell ref="C1107:G1107"/>
    <mergeCell ref="C1108:G1108"/>
    <mergeCell ref="C1109:G1109"/>
    <mergeCell ref="C1110:G1110"/>
    <mergeCell ref="C1111:G1111"/>
    <mergeCell ref="C1112:G1112"/>
    <mergeCell ref="C1113:G1113"/>
    <mergeCell ref="C1114:G1114"/>
    <mergeCell ref="C1115:G1115"/>
    <mergeCell ref="C1116:G1116"/>
    <mergeCell ref="C1117:G1117"/>
    <mergeCell ref="C1118:G1118"/>
    <mergeCell ref="C1119:G1119"/>
    <mergeCell ref="C1120:G1120"/>
    <mergeCell ref="C1121:G1121"/>
    <mergeCell ref="C1122:G1122"/>
    <mergeCell ref="C1123:G1123"/>
    <mergeCell ref="C1089:G1089"/>
    <mergeCell ref="C1090:G1090"/>
    <mergeCell ref="C1091:G1091"/>
    <mergeCell ref="C1092:G1092"/>
    <mergeCell ref="C1093:G1093"/>
    <mergeCell ref="C1094:G1094"/>
    <mergeCell ref="C1095:G1095"/>
    <mergeCell ref="C1096:G1096"/>
    <mergeCell ref="C1097:G1097"/>
    <mergeCell ref="C1098:G1098"/>
    <mergeCell ref="C1099:G1099"/>
    <mergeCell ref="C1100:G1100"/>
    <mergeCell ref="C1101:G1101"/>
    <mergeCell ref="A1102:J1102"/>
    <mergeCell ref="A1103:K1104"/>
    <mergeCell ref="A1105:J1105"/>
    <mergeCell ref="C1106:G1106"/>
    <mergeCell ref="C1072:G1072"/>
    <mergeCell ref="C1073:G1073"/>
    <mergeCell ref="C1074:G1074"/>
    <mergeCell ref="C1075:G1075"/>
    <mergeCell ref="C1076:G1076"/>
    <mergeCell ref="C1077:G1077"/>
    <mergeCell ref="C1078:G1078"/>
    <mergeCell ref="C1079:G1079"/>
    <mergeCell ref="C1080:G1080"/>
    <mergeCell ref="C1081:G1081"/>
    <mergeCell ref="C1082:G1082"/>
    <mergeCell ref="C1083:G1083"/>
    <mergeCell ref="C1084:G1084"/>
    <mergeCell ref="C1085:G1085"/>
    <mergeCell ref="C1086:G1086"/>
    <mergeCell ref="C1087:G1087"/>
    <mergeCell ref="C1088:G1088"/>
    <mergeCell ref="C1055:G1055"/>
    <mergeCell ref="C1056:G1056"/>
    <mergeCell ref="C1057:G1057"/>
    <mergeCell ref="C1058:G1058"/>
    <mergeCell ref="C1059:G1059"/>
    <mergeCell ref="C1060:G1060"/>
    <mergeCell ref="C1061:G1061"/>
    <mergeCell ref="C1062:G1062"/>
    <mergeCell ref="C1063:G1063"/>
    <mergeCell ref="C1064:G1064"/>
    <mergeCell ref="C1065:G1065"/>
    <mergeCell ref="C1066:G1066"/>
    <mergeCell ref="C1067:G1067"/>
    <mergeCell ref="C1068:G1068"/>
    <mergeCell ref="C1069:G1069"/>
    <mergeCell ref="C1070:G1070"/>
    <mergeCell ref="C1071:G1071"/>
    <mergeCell ref="C1037:G1037"/>
    <mergeCell ref="C1038:G1038"/>
    <mergeCell ref="C1039:G1039"/>
    <mergeCell ref="C1040:G1040"/>
    <mergeCell ref="C1041:G1041"/>
    <mergeCell ref="C1042:G1042"/>
    <mergeCell ref="C1043:G1043"/>
    <mergeCell ref="C1044:G1044"/>
    <mergeCell ref="C1045:G1045"/>
    <mergeCell ref="A1046:J1046"/>
    <mergeCell ref="A1047:K1048"/>
    <mergeCell ref="A1049:J1049"/>
    <mergeCell ref="C1050:G1050"/>
    <mergeCell ref="C1051:G1051"/>
    <mergeCell ref="C1052:G1052"/>
    <mergeCell ref="C1053:G1053"/>
    <mergeCell ref="C1054:G1054"/>
    <mergeCell ref="C1020:G1020"/>
    <mergeCell ref="C1021:G1021"/>
    <mergeCell ref="C1022:G1022"/>
    <mergeCell ref="C1023:G1023"/>
    <mergeCell ref="C1024:G1024"/>
    <mergeCell ref="C1025:G1025"/>
    <mergeCell ref="C1026:G1026"/>
    <mergeCell ref="C1027:G1027"/>
    <mergeCell ref="C1028:G1028"/>
    <mergeCell ref="C1029:G1029"/>
    <mergeCell ref="C1030:G1030"/>
    <mergeCell ref="C1031:G1031"/>
    <mergeCell ref="C1032:G1032"/>
    <mergeCell ref="C1033:G1033"/>
    <mergeCell ref="C1034:G1034"/>
    <mergeCell ref="C1035:G1035"/>
    <mergeCell ref="C1036:G1036"/>
    <mergeCell ref="C1003:G1003"/>
    <mergeCell ref="C1004:G1004"/>
    <mergeCell ref="C1005:G1005"/>
    <mergeCell ref="C1006:G1006"/>
    <mergeCell ref="C1007:G1007"/>
    <mergeCell ref="C1008:G1008"/>
    <mergeCell ref="C1009:G1009"/>
    <mergeCell ref="C1010:G1010"/>
    <mergeCell ref="C1011:G1011"/>
    <mergeCell ref="C1012:G1012"/>
    <mergeCell ref="C1013:G1013"/>
    <mergeCell ref="C1014:G1014"/>
    <mergeCell ref="C1015:G1015"/>
    <mergeCell ref="C1016:G1016"/>
    <mergeCell ref="C1017:G1017"/>
    <mergeCell ref="C1018:G1018"/>
    <mergeCell ref="C1019:G1019"/>
    <mergeCell ref="C985:G985"/>
    <mergeCell ref="C986:G986"/>
    <mergeCell ref="C987:G987"/>
    <mergeCell ref="C988:G988"/>
    <mergeCell ref="C989:G989"/>
    <mergeCell ref="A990:J990"/>
    <mergeCell ref="A991:K992"/>
    <mergeCell ref="A993:J993"/>
    <mergeCell ref="C994:G994"/>
    <mergeCell ref="C995:G995"/>
    <mergeCell ref="C996:G996"/>
    <mergeCell ref="C997:G997"/>
    <mergeCell ref="C998:G998"/>
    <mergeCell ref="C999:G999"/>
    <mergeCell ref="C1000:G1000"/>
    <mergeCell ref="C1001:G1001"/>
    <mergeCell ref="C1002:G1002"/>
    <mergeCell ref="C968:G968"/>
    <mergeCell ref="C969:G969"/>
    <mergeCell ref="C970:G970"/>
    <mergeCell ref="C971:G971"/>
    <mergeCell ref="C972:G972"/>
    <mergeCell ref="C973:G973"/>
    <mergeCell ref="C974:G974"/>
    <mergeCell ref="C975:G975"/>
    <mergeCell ref="C976:G976"/>
    <mergeCell ref="C977:G977"/>
    <mergeCell ref="C978:G978"/>
    <mergeCell ref="C979:G979"/>
    <mergeCell ref="C980:G980"/>
    <mergeCell ref="C981:G981"/>
    <mergeCell ref="C982:G982"/>
    <mergeCell ref="C983:G983"/>
    <mergeCell ref="C984:G984"/>
    <mergeCell ref="C951:G951"/>
    <mergeCell ref="C952:G952"/>
    <mergeCell ref="C953:G953"/>
    <mergeCell ref="C954:G954"/>
    <mergeCell ref="C955:G955"/>
    <mergeCell ref="C956:G956"/>
    <mergeCell ref="C957:G957"/>
    <mergeCell ref="C958:G958"/>
    <mergeCell ref="C959:G959"/>
    <mergeCell ref="C960:G960"/>
    <mergeCell ref="C961:G961"/>
    <mergeCell ref="C962:G962"/>
    <mergeCell ref="C963:G963"/>
    <mergeCell ref="C964:G964"/>
    <mergeCell ref="C965:G965"/>
    <mergeCell ref="C966:G966"/>
    <mergeCell ref="C967:G967"/>
    <mergeCell ref="C933:G933"/>
    <mergeCell ref="A934:J934"/>
    <mergeCell ref="A935:K936"/>
    <mergeCell ref="A937:J937"/>
    <mergeCell ref="C938:G938"/>
    <mergeCell ref="C939:G939"/>
    <mergeCell ref="C940:G940"/>
    <mergeCell ref="C941:G941"/>
    <mergeCell ref="C942:G942"/>
    <mergeCell ref="C943:G943"/>
    <mergeCell ref="C944:G944"/>
    <mergeCell ref="C945:G945"/>
    <mergeCell ref="C946:G946"/>
    <mergeCell ref="C947:G947"/>
    <mergeCell ref="C948:G948"/>
    <mergeCell ref="C949:G949"/>
    <mergeCell ref="C950:G950"/>
    <mergeCell ref="C916:G916"/>
    <mergeCell ref="C917:G917"/>
    <mergeCell ref="C918:G918"/>
    <mergeCell ref="C919:G919"/>
    <mergeCell ref="C920:G920"/>
    <mergeCell ref="C921:G921"/>
    <mergeCell ref="C922:G922"/>
    <mergeCell ref="C923:G923"/>
    <mergeCell ref="C924:G924"/>
    <mergeCell ref="C925:G925"/>
    <mergeCell ref="C926:G926"/>
    <mergeCell ref="C927:G927"/>
    <mergeCell ref="C928:G928"/>
    <mergeCell ref="C929:G929"/>
    <mergeCell ref="C930:G930"/>
    <mergeCell ref="C931:G931"/>
    <mergeCell ref="C932:G932"/>
    <mergeCell ref="C899:G899"/>
    <mergeCell ref="C900:G900"/>
    <mergeCell ref="C901:G901"/>
    <mergeCell ref="C902:G902"/>
    <mergeCell ref="C903:G903"/>
    <mergeCell ref="C904:G904"/>
    <mergeCell ref="C905:G905"/>
    <mergeCell ref="C906:G906"/>
    <mergeCell ref="C907:G907"/>
    <mergeCell ref="C908:G908"/>
    <mergeCell ref="C909:G909"/>
    <mergeCell ref="C910:G910"/>
    <mergeCell ref="C911:G911"/>
    <mergeCell ref="C912:G912"/>
    <mergeCell ref="C913:G913"/>
    <mergeCell ref="C914:G914"/>
    <mergeCell ref="C915:G915"/>
    <mergeCell ref="C882:G882"/>
    <mergeCell ref="C883:G883"/>
    <mergeCell ref="C884:G884"/>
    <mergeCell ref="C885:G885"/>
    <mergeCell ref="C886:G886"/>
    <mergeCell ref="C887:G887"/>
    <mergeCell ref="C888:G888"/>
    <mergeCell ref="C889:G889"/>
    <mergeCell ref="C890:G890"/>
    <mergeCell ref="C891:G891"/>
    <mergeCell ref="C892:G892"/>
    <mergeCell ref="C893:G893"/>
    <mergeCell ref="C894:G894"/>
    <mergeCell ref="C895:G895"/>
    <mergeCell ref="C896:G896"/>
    <mergeCell ref="C897:G897"/>
    <mergeCell ref="C898:G898"/>
    <mergeCell ref="C864:G864"/>
    <mergeCell ref="C865:G865"/>
    <mergeCell ref="C866:G866"/>
    <mergeCell ref="C867:G867"/>
    <mergeCell ref="C868:G868"/>
    <mergeCell ref="C869:G869"/>
    <mergeCell ref="C870:G870"/>
    <mergeCell ref="C871:G871"/>
    <mergeCell ref="C872:G872"/>
    <mergeCell ref="C873:G873"/>
    <mergeCell ref="C874:G874"/>
    <mergeCell ref="C875:G875"/>
    <mergeCell ref="C876:G876"/>
    <mergeCell ref="C877:G877"/>
    <mergeCell ref="A878:J878"/>
    <mergeCell ref="A879:K880"/>
    <mergeCell ref="A881:J881"/>
    <mergeCell ref="C847:G847"/>
    <mergeCell ref="C848:G848"/>
    <mergeCell ref="C849:G849"/>
    <mergeCell ref="C850:G850"/>
    <mergeCell ref="C851:G851"/>
    <mergeCell ref="C852:G852"/>
    <mergeCell ref="C853:G853"/>
    <mergeCell ref="C854:G854"/>
    <mergeCell ref="C855:G855"/>
    <mergeCell ref="C856:G856"/>
    <mergeCell ref="C857:G857"/>
    <mergeCell ref="C858:G858"/>
    <mergeCell ref="C859:G859"/>
    <mergeCell ref="C860:G860"/>
    <mergeCell ref="C861:G861"/>
    <mergeCell ref="C862:G862"/>
    <mergeCell ref="C863:G863"/>
    <mergeCell ref="C830:G830"/>
    <mergeCell ref="C831:G831"/>
    <mergeCell ref="C832:G832"/>
    <mergeCell ref="C833:G833"/>
    <mergeCell ref="C834:G834"/>
    <mergeCell ref="C835:G835"/>
    <mergeCell ref="C836:G836"/>
    <mergeCell ref="C837:G837"/>
    <mergeCell ref="C838:G838"/>
    <mergeCell ref="C839:G839"/>
    <mergeCell ref="C840:G840"/>
    <mergeCell ref="C841:G841"/>
    <mergeCell ref="C842:G842"/>
    <mergeCell ref="C843:G843"/>
    <mergeCell ref="C844:G844"/>
    <mergeCell ref="C845:G845"/>
    <mergeCell ref="C846:G846"/>
    <mergeCell ref="C812:G812"/>
    <mergeCell ref="C813:G813"/>
    <mergeCell ref="C814:G814"/>
    <mergeCell ref="C815:G815"/>
    <mergeCell ref="C816:G816"/>
    <mergeCell ref="C817:G817"/>
    <mergeCell ref="C818:G818"/>
    <mergeCell ref="C819:G819"/>
    <mergeCell ref="C820:G820"/>
    <mergeCell ref="C821:G821"/>
    <mergeCell ref="A822:J822"/>
    <mergeCell ref="A823:K824"/>
    <mergeCell ref="A825:J825"/>
    <mergeCell ref="C826:G826"/>
    <mergeCell ref="C827:G827"/>
    <mergeCell ref="C828:G828"/>
    <mergeCell ref="C829:G829"/>
    <mergeCell ref="C795:G795"/>
    <mergeCell ref="C796:G796"/>
    <mergeCell ref="C797:G797"/>
    <mergeCell ref="C798:G798"/>
    <mergeCell ref="C799:G799"/>
    <mergeCell ref="C800:G800"/>
    <mergeCell ref="C801:G801"/>
    <mergeCell ref="C802:G802"/>
    <mergeCell ref="C803:G803"/>
    <mergeCell ref="C804:G804"/>
    <mergeCell ref="C805:G805"/>
    <mergeCell ref="C806:G806"/>
    <mergeCell ref="C807:G807"/>
    <mergeCell ref="C808:G808"/>
    <mergeCell ref="C809:G809"/>
    <mergeCell ref="C810:G810"/>
    <mergeCell ref="C811:G811"/>
    <mergeCell ref="C778:G778"/>
    <mergeCell ref="C779:G779"/>
    <mergeCell ref="C780:G780"/>
    <mergeCell ref="C781:G781"/>
    <mergeCell ref="C782:G782"/>
    <mergeCell ref="C783:G783"/>
    <mergeCell ref="C784:G784"/>
    <mergeCell ref="C785:G785"/>
    <mergeCell ref="C786:G786"/>
    <mergeCell ref="C787:G787"/>
    <mergeCell ref="C788:G788"/>
    <mergeCell ref="C789:G789"/>
    <mergeCell ref="C790:G790"/>
    <mergeCell ref="C791:G791"/>
    <mergeCell ref="C792:G792"/>
    <mergeCell ref="C793:G793"/>
    <mergeCell ref="C794:G794"/>
    <mergeCell ref="C760:G760"/>
    <mergeCell ref="C761:G761"/>
    <mergeCell ref="C762:G762"/>
    <mergeCell ref="C763:G763"/>
    <mergeCell ref="C764:G764"/>
    <mergeCell ref="C765:G765"/>
    <mergeCell ref="A766:J766"/>
    <mergeCell ref="A767:K768"/>
    <mergeCell ref="A769:J769"/>
    <mergeCell ref="C770:G770"/>
    <mergeCell ref="C771:G771"/>
    <mergeCell ref="C772:G772"/>
    <mergeCell ref="C773:G773"/>
    <mergeCell ref="C774:G774"/>
    <mergeCell ref="C775:G775"/>
    <mergeCell ref="C776:G776"/>
    <mergeCell ref="C777:G777"/>
    <mergeCell ref="C743:G743"/>
    <mergeCell ref="C744:G744"/>
    <mergeCell ref="C745:G745"/>
    <mergeCell ref="C746:G746"/>
    <mergeCell ref="C747:G747"/>
    <mergeCell ref="C748:G748"/>
    <mergeCell ref="C749:G749"/>
    <mergeCell ref="C750:G750"/>
    <mergeCell ref="C751:G751"/>
    <mergeCell ref="C752:G752"/>
    <mergeCell ref="C753:G753"/>
    <mergeCell ref="C754:G754"/>
    <mergeCell ref="C755:G755"/>
    <mergeCell ref="C756:G756"/>
    <mergeCell ref="C757:G757"/>
    <mergeCell ref="C758:G758"/>
    <mergeCell ref="C759:G759"/>
    <mergeCell ref="C726:G726"/>
    <mergeCell ref="C727:G727"/>
    <mergeCell ref="C728:G728"/>
    <mergeCell ref="C729:G729"/>
    <mergeCell ref="C730:G730"/>
    <mergeCell ref="C731:G731"/>
    <mergeCell ref="C732:G732"/>
    <mergeCell ref="C733:G733"/>
    <mergeCell ref="C734:G734"/>
    <mergeCell ref="C735:G735"/>
    <mergeCell ref="C736:G736"/>
    <mergeCell ref="C737:G737"/>
    <mergeCell ref="C738:G738"/>
    <mergeCell ref="C739:G739"/>
    <mergeCell ref="C740:G740"/>
    <mergeCell ref="C741:G741"/>
    <mergeCell ref="C742:G742"/>
    <mergeCell ref="C708:G708"/>
    <mergeCell ref="C709:G709"/>
    <mergeCell ref="A710:J710"/>
    <mergeCell ref="A711:K712"/>
    <mergeCell ref="A713:J713"/>
    <mergeCell ref="C714:G714"/>
    <mergeCell ref="C715:G715"/>
    <mergeCell ref="C716:G716"/>
    <mergeCell ref="C717:G717"/>
    <mergeCell ref="C718:G718"/>
    <mergeCell ref="C719:G719"/>
    <mergeCell ref="C720:G720"/>
    <mergeCell ref="C721:G721"/>
    <mergeCell ref="C722:G722"/>
    <mergeCell ref="C723:G723"/>
    <mergeCell ref="C724:G724"/>
    <mergeCell ref="C725:G725"/>
    <mergeCell ref="C691:G691"/>
    <mergeCell ref="C692:G692"/>
    <mergeCell ref="C693:G693"/>
    <mergeCell ref="C694:G694"/>
    <mergeCell ref="C695:G695"/>
    <mergeCell ref="C696:G696"/>
    <mergeCell ref="C697:G697"/>
    <mergeCell ref="C698:G698"/>
    <mergeCell ref="C699:G699"/>
    <mergeCell ref="C700:G700"/>
    <mergeCell ref="C701:G701"/>
    <mergeCell ref="C702:G702"/>
    <mergeCell ref="C703:G703"/>
    <mergeCell ref="C704:G704"/>
    <mergeCell ref="C705:G705"/>
    <mergeCell ref="C706:G706"/>
    <mergeCell ref="C707:G707"/>
    <mergeCell ref="C674:G674"/>
    <mergeCell ref="C675:G675"/>
    <mergeCell ref="C676:G676"/>
    <mergeCell ref="C677:G677"/>
    <mergeCell ref="C678:G678"/>
    <mergeCell ref="C679:G679"/>
    <mergeCell ref="C680:G680"/>
    <mergeCell ref="C681:G681"/>
    <mergeCell ref="C682:G682"/>
    <mergeCell ref="C683:G683"/>
    <mergeCell ref="C684:G684"/>
    <mergeCell ref="C685:G685"/>
    <mergeCell ref="C686:G686"/>
    <mergeCell ref="C687:G687"/>
    <mergeCell ref="C688:G688"/>
    <mergeCell ref="C689:G689"/>
    <mergeCell ref="C690:G690"/>
    <mergeCell ref="A657:J657"/>
    <mergeCell ref="C658:G658"/>
    <mergeCell ref="C659:G659"/>
    <mergeCell ref="C660:G660"/>
    <mergeCell ref="C661:G661"/>
    <mergeCell ref="C662:G662"/>
    <mergeCell ref="C663:G663"/>
    <mergeCell ref="C664:G664"/>
    <mergeCell ref="C665:G665"/>
    <mergeCell ref="C666:G666"/>
    <mergeCell ref="C667:G667"/>
    <mergeCell ref="C668:G668"/>
    <mergeCell ref="C669:G669"/>
    <mergeCell ref="C670:G670"/>
    <mergeCell ref="C671:G671"/>
    <mergeCell ref="C672:G672"/>
    <mergeCell ref="C673:G673"/>
    <mergeCell ref="C639:G639"/>
    <mergeCell ref="C640:G640"/>
    <mergeCell ref="C641:G641"/>
    <mergeCell ref="C642:G642"/>
    <mergeCell ref="C643:G643"/>
    <mergeCell ref="C644:G644"/>
    <mergeCell ref="C645:G645"/>
    <mergeCell ref="C646:G646"/>
    <mergeCell ref="C647:G647"/>
    <mergeCell ref="C648:G648"/>
    <mergeCell ref="C649:G649"/>
    <mergeCell ref="C650:G650"/>
    <mergeCell ref="C651:G651"/>
    <mergeCell ref="C652:G652"/>
    <mergeCell ref="C653:G653"/>
    <mergeCell ref="A654:J654"/>
    <mergeCell ref="A655:K656"/>
    <mergeCell ref="C622:G622"/>
    <mergeCell ref="C623:G623"/>
    <mergeCell ref="C624:G624"/>
    <mergeCell ref="C625:G625"/>
    <mergeCell ref="C626:G626"/>
    <mergeCell ref="C627:G627"/>
    <mergeCell ref="C628:G628"/>
    <mergeCell ref="C629:G629"/>
    <mergeCell ref="C630:G630"/>
    <mergeCell ref="C631:G631"/>
    <mergeCell ref="C632:G632"/>
    <mergeCell ref="C633:G633"/>
    <mergeCell ref="C634:G634"/>
    <mergeCell ref="C635:G635"/>
    <mergeCell ref="C636:G636"/>
    <mergeCell ref="C637:G637"/>
    <mergeCell ref="C638:G638"/>
    <mergeCell ref="C605:G605"/>
    <mergeCell ref="C606:G606"/>
    <mergeCell ref="C607:G607"/>
    <mergeCell ref="C608:G608"/>
    <mergeCell ref="C609:G609"/>
    <mergeCell ref="C610:G610"/>
    <mergeCell ref="C611:G611"/>
    <mergeCell ref="C612:G612"/>
    <mergeCell ref="C613:G613"/>
    <mergeCell ref="C614:G614"/>
    <mergeCell ref="C615:G615"/>
    <mergeCell ref="C616:G616"/>
    <mergeCell ref="C617:G617"/>
    <mergeCell ref="C618:G618"/>
    <mergeCell ref="C619:G619"/>
    <mergeCell ref="C620:G620"/>
    <mergeCell ref="C621:G621"/>
    <mergeCell ref="C587:G587"/>
    <mergeCell ref="C588:G588"/>
    <mergeCell ref="C589:G589"/>
    <mergeCell ref="C590:G590"/>
    <mergeCell ref="C591:G591"/>
    <mergeCell ref="C592:G592"/>
    <mergeCell ref="C593:G593"/>
    <mergeCell ref="C594:G594"/>
    <mergeCell ref="C595:G595"/>
    <mergeCell ref="C596:G596"/>
    <mergeCell ref="C597:G597"/>
    <mergeCell ref="A598:J598"/>
    <mergeCell ref="A599:K600"/>
    <mergeCell ref="A601:J601"/>
    <mergeCell ref="C602:G602"/>
    <mergeCell ref="C603:G603"/>
    <mergeCell ref="C604:G604"/>
    <mergeCell ref="C570:G570"/>
    <mergeCell ref="C571:G571"/>
    <mergeCell ref="C572:G572"/>
    <mergeCell ref="C573:G573"/>
    <mergeCell ref="C574:G574"/>
    <mergeCell ref="C575:G575"/>
    <mergeCell ref="C576:G576"/>
    <mergeCell ref="C577:G577"/>
    <mergeCell ref="C578:G578"/>
    <mergeCell ref="C579:G579"/>
    <mergeCell ref="C580:G580"/>
    <mergeCell ref="C581:G581"/>
    <mergeCell ref="C582:G582"/>
    <mergeCell ref="C583:G583"/>
    <mergeCell ref="C584:G584"/>
    <mergeCell ref="C585:G585"/>
    <mergeCell ref="C586:G586"/>
    <mergeCell ref="C553:G553"/>
    <mergeCell ref="C554:G554"/>
    <mergeCell ref="C555:G555"/>
    <mergeCell ref="C556:G556"/>
    <mergeCell ref="C557:G557"/>
    <mergeCell ref="C558:G558"/>
    <mergeCell ref="C559:G559"/>
    <mergeCell ref="C560:G560"/>
    <mergeCell ref="C561:G561"/>
    <mergeCell ref="C562:G562"/>
    <mergeCell ref="C563:G563"/>
    <mergeCell ref="C564:G564"/>
    <mergeCell ref="C565:G565"/>
    <mergeCell ref="C566:G566"/>
    <mergeCell ref="C567:G567"/>
    <mergeCell ref="C568:G568"/>
    <mergeCell ref="C569:G569"/>
    <mergeCell ref="C535:G535"/>
    <mergeCell ref="C536:G536"/>
    <mergeCell ref="C537:G537"/>
    <mergeCell ref="C538:G538"/>
    <mergeCell ref="C539:G539"/>
    <mergeCell ref="C540:G540"/>
    <mergeCell ref="C541:G541"/>
    <mergeCell ref="A542:J542"/>
    <mergeCell ref="A543:K544"/>
    <mergeCell ref="A545:J545"/>
    <mergeCell ref="C546:G546"/>
    <mergeCell ref="C547:G547"/>
    <mergeCell ref="C548:G548"/>
    <mergeCell ref="C549:G549"/>
    <mergeCell ref="C550:G550"/>
    <mergeCell ref="C551:G551"/>
    <mergeCell ref="C552:G552"/>
    <mergeCell ref="C518:G518"/>
    <mergeCell ref="C519:G519"/>
    <mergeCell ref="C520:G520"/>
    <mergeCell ref="C521:G521"/>
    <mergeCell ref="C522:G522"/>
    <mergeCell ref="C523:G523"/>
    <mergeCell ref="C524:G524"/>
    <mergeCell ref="C525:G525"/>
    <mergeCell ref="C526:G526"/>
    <mergeCell ref="C527:G527"/>
    <mergeCell ref="C528:G528"/>
    <mergeCell ref="C529:G529"/>
    <mergeCell ref="C530:G530"/>
    <mergeCell ref="C531:G531"/>
    <mergeCell ref="C532:G532"/>
    <mergeCell ref="C533:G533"/>
    <mergeCell ref="C534:G534"/>
    <mergeCell ref="C501:G501"/>
    <mergeCell ref="C502:G502"/>
    <mergeCell ref="C503:G503"/>
    <mergeCell ref="C504:G504"/>
    <mergeCell ref="C505:G505"/>
    <mergeCell ref="C506:G506"/>
    <mergeCell ref="C507:G507"/>
    <mergeCell ref="C508:G508"/>
    <mergeCell ref="C509:G509"/>
    <mergeCell ref="C510:G510"/>
    <mergeCell ref="C511:G511"/>
    <mergeCell ref="C512:G512"/>
    <mergeCell ref="C513:G513"/>
    <mergeCell ref="C514:G514"/>
    <mergeCell ref="C515:G515"/>
    <mergeCell ref="C516:G516"/>
    <mergeCell ref="C517:G517"/>
    <mergeCell ref="C483:G483"/>
    <mergeCell ref="C484:G484"/>
    <mergeCell ref="C485:G485"/>
    <mergeCell ref="A486:J486"/>
    <mergeCell ref="A487:K488"/>
    <mergeCell ref="A489:J489"/>
    <mergeCell ref="C490:G490"/>
    <mergeCell ref="C491:G491"/>
    <mergeCell ref="C492:G492"/>
    <mergeCell ref="C493:G493"/>
    <mergeCell ref="C494:G494"/>
    <mergeCell ref="C495:G495"/>
    <mergeCell ref="C496:G496"/>
    <mergeCell ref="C497:G497"/>
    <mergeCell ref="C498:G498"/>
    <mergeCell ref="C499:G499"/>
    <mergeCell ref="C500:G500"/>
    <mergeCell ref="C466:G466"/>
    <mergeCell ref="C467:G467"/>
    <mergeCell ref="C468:G468"/>
    <mergeCell ref="C469:G469"/>
    <mergeCell ref="C470:G470"/>
    <mergeCell ref="C471:G471"/>
    <mergeCell ref="C472:G472"/>
    <mergeCell ref="C473:G473"/>
    <mergeCell ref="C474:G474"/>
    <mergeCell ref="C475:G475"/>
    <mergeCell ref="C476:G476"/>
    <mergeCell ref="C477:G477"/>
    <mergeCell ref="C478:G478"/>
    <mergeCell ref="C479:G479"/>
    <mergeCell ref="C480:G480"/>
    <mergeCell ref="C481:G481"/>
    <mergeCell ref="C482:G482"/>
    <mergeCell ref="C449:G449"/>
    <mergeCell ref="C450:G450"/>
    <mergeCell ref="C451:G451"/>
    <mergeCell ref="C452:G452"/>
    <mergeCell ref="C453:G453"/>
    <mergeCell ref="C454:G454"/>
    <mergeCell ref="C455:G455"/>
    <mergeCell ref="C456:G456"/>
    <mergeCell ref="C457:G457"/>
    <mergeCell ref="C458:G458"/>
    <mergeCell ref="C459:G459"/>
    <mergeCell ref="C460:G460"/>
    <mergeCell ref="C461:G461"/>
    <mergeCell ref="C462:G462"/>
    <mergeCell ref="C463:G463"/>
    <mergeCell ref="C464:G464"/>
    <mergeCell ref="C465:G465"/>
    <mergeCell ref="A431:K432"/>
    <mergeCell ref="A433:J433"/>
    <mergeCell ref="C434:G434"/>
    <mergeCell ref="C435:G435"/>
    <mergeCell ref="C436:G436"/>
    <mergeCell ref="C437:G437"/>
    <mergeCell ref="C438:G438"/>
    <mergeCell ref="C439:G439"/>
    <mergeCell ref="C440:G440"/>
    <mergeCell ref="C441:G441"/>
    <mergeCell ref="C442:G442"/>
    <mergeCell ref="C443:G443"/>
    <mergeCell ref="C444:G444"/>
    <mergeCell ref="C445:G445"/>
    <mergeCell ref="C446:G446"/>
    <mergeCell ref="C447:G447"/>
    <mergeCell ref="C448:G448"/>
    <mergeCell ref="C414:G414"/>
    <mergeCell ref="C415:G415"/>
    <mergeCell ref="C416:G416"/>
    <mergeCell ref="C417:G417"/>
    <mergeCell ref="C418:G418"/>
    <mergeCell ref="C419:G419"/>
    <mergeCell ref="C420:G420"/>
    <mergeCell ref="C421:G421"/>
    <mergeCell ref="C422:G422"/>
    <mergeCell ref="C423:G423"/>
    <mergeCell ref="C424:G424"/>
    <mergeCell ref="C425:G425"/>
    <mergeCell ref="C426:G426"/>
    <mergeCell ref="C427:G427"/>
    <mergeCell ref="C428:G428"/>
    <mergeCell ref="C429:G429"/>
    <mergeCell ref="A430:J430"/>
    <mergeCell ref="C397:G397"/>
    <mergeCell ref="C398:G398"/>
    <mergeCell ref="C399:G399"/>
    <mergeCell ref="C400:G400"/>
    <mergeCell ref="C401:G401"/>
    <mergeCell ref="C402:G402"/>
    <mergeCell ref="C403:G403"/>
    <mergeCell ref="C404:G404"/>
    <mergeCell ref="C405:G405"/>
    <mergeCell ref="C406:G406"/>
    <mergeCell ref="C407:G407"/>
    <mergeCell ref="C408:G408"/>
    <mergeCell ref="C409:G409"/>
    <mergeCell ref="C410:G410"/>
    <mergeCell ref="C411:G411"/>
    <mergeCell ref="C412:G412"/>
    <mergeCell ref="C413:G413"/>
    <mergeCell ref="C380:G380"/>
    <mergeCell ref="C381:G381"/>
    <mergeCell ref="C382:G382"/>
    <mergeCell ref="C383:G383"/>
    <mergeCell ref="C384:G384"/>
    <mergeCell ref="C385:G385"/>
    <mergeCell ref="C386:G386"/>
    <mergeCell ref="C387:G387"/>
    <mergeCell ref="C388:G388"/>
    <mergeCell ref="C389:G389"/>
    <mergeCell ref="C390:G390"/>
    <mergeCell ref="C391:G391"/>
    <mergeCell ref="C392:G392"/>
    <mergeCell ref="C393:G393"/>
    <mergeCell ref="C394:G394"/>
    <mergeCell ref="C395:G395"/>
    <mergeCell ref="C396:G396"/>
    <mergeCell ref="C362:G362"/>
    <mergeCell ref="C363:G363"/>
    <mergeCell ref="C364:G364"/>
    <mergeCell ref="C365:G365"/>
    <mergeCell ref="C366:G366"/>
    <mergeCell ref="C367:G367"/>
    <mergeCell ref="C368:G368"/>
    <mergeCell ref="C369:G369"/>
    <mergeCell ref="C370:G370"/>
    <mergeCell ref="C371:G371"/>
    <mergeCell ref="C372:G372"/>
    <mergeCell ref="C373:G373"/>
    <mergeCell ref="A374:J374"/>
    <mergeCell ref="A375:K376"/>
    <mergeCell ref="A377:J377"/>
    <mergeCell ref="C378:G378"/>
    <mergeCell ref="C379:G379"/>
    <mergeCell ref="C345:G345"/>
    <mergeCell ref="C346:G346"/>
    <mergeCell ref="C347:G347"/>
    <mergeCell ref="C348:G348"/>
    <mergeCell ref="C349:G349"/>
    <mergeCell ref="C350:G350"/>
    <mergeCell ref="C351:G351"/>
    <mergeCell ref="C352:G352"/>
    <mergeCell ref="C353:G353"/>
    <mergeCell ref="C354:G354"/>
    <mergeCell ref="C355:G355"/>
    <mergeCell ref="C356:G356"/>
    <mergeCell ref="C357:G357"/>
    <mergeCell ref="C358:G358"/>
    <mergeCell ref="C359:G359"/>
    <mergeCell ref="C360:G360"/>
    <mergeCell ref="C361:G361"/>
    <mergeCell ref="C328:G328"/>
    <mergeCell ref="C329:G329"/>
    <mergeCell ref="C330:G330"/>
    <mergeCell ref="C331:G331"/>
    <mergeCell ref="C332:G332"/>
    <mergeCell ref="C333:G333"/>
    <mergeCell ref="C334:G334"/>
    <mergeCell ref="C335:G335"/>
    <mergeCell ref="C336:G336"/>
    <mergeCell ref="C337:G337"/>
    <mergeCell ref="C338:G338"/>
    <mergeCell ref="C339:G339"/>
    <mergeCell ref="C340:G340"/>
    <mergeCell ref="C341:G341"/>
    <mergeCell ref="C342:G342"/>
    <mergeCell ref="C343:G343"/>
    <mergeCell ref="C344:G344"/>
    <mergeCell ref="C310:G310"/>
    <mergeCell ref="C311:G311"/>
    <mergeCell ref="C312:G312"/>
    <mergeCell ref="C313:G313"/>
    <mergeCell ref="C314:G314"/>
    <mergeCell ref="C315:G315"/>
    <mergeCell ref="C316:G316"/>
    <mergeCell ref="C317:G317"/>
    <mergeCell ref="A318:J318"/>
    <mergeCell ref="A319:K320"/>
    <mergeCell ref="A321:J321"/>
    <mergeCell ref="C322:G322"/>
    <mergeCell ref="C323:G323"/>
    <mergeCell ref="C324:G324"/>
    <mergeCell ref="C325:G325"/>
    <mergeCell ref="C326:G326"/>
    <mergeCell ref="C327:G327"/>
    <mergeCell ref="C293:G293"/>
    <mergeCell ref="C294:G294"/>
    <mergeCell ref="C295:G295"/>
    <mergeCell ref="C296:G296"/>
    <mergeCell ref="C297:G297"/>
    <mergeCell ref="C298:G298"/>
    <mergeCell ref="C299:G299"/>
    <mergeCell ref="C300:G300"/>
    <mergeCell ref="C301:G301"/>
    <mergeCell ref="C302:G302"/>
    <mergeCell ref="C303:G303"/>
    <mergeCell ref="C304:G304"/>
    <mergeCell ref="C305:G305"/>
    <mergeCell ref="C306:G306"/>
    <mergeCell ref="C307:G307"/>
    <mergeCell ref="C308:G308"/>
    <mergeCell ref="C309:G309"/>
    <mergeCell ref="C276:G276"/>
    <mergeCell ref="C277:G277"/>
    <mergeCell ref="C278:G278"/>
    <mergeCell ref="C279:G279"/>
    <mergeCell ref="C280:G280"/>
    <mergeCell ref="C281:G281"/>
    <mergeCell ref="C282:G282"/>
    <mergeCell ref="C283:G283"/>
    <mergeCell ref="C284:G284"/>
    <mergeCell ref="C285:G285"/>
    <mergeCell ref="C286:G286"/>
    <mergeCell ref="C287:G287"/>
    <mergeCell ref="C288:G288"/>
    <mergeCell ref="C289:G289"/>
    <mergeCell ref="C290:G290"/>
    <mergeCell ref="C291:G291"/>
    <mergeCell ref="C292:G292"/>
    <mergeCell ref="C258:G258"/>
    <mergeCell ref="C259:G259"/>
    <mergeCell ref="C260:G260"/>
    <mergeCell ref="C261:G261"/>
    <mergeCell ref="A262:J262"/>
    <mergeCell ref="A263:K264"/>
    <mergeCell ref="A265:J265"/>
    <mergeCell ref="C266:G266"/>
    <mergeCell ref="C267:G267"/>
    <mergeCell ref="C268:G268"/>
    <mergeCell ref="C269:G269"/>
    <mergeCell ref="C270:G270"/>
    <mergeCell ref="C271:G271"/>
    <mergeCell ref="C272:G272"/>
    <mergeCell ref="C273:G273"/>
    <mergeCell ref="C274:G274"/>
    <mergeCell ref="C275:G275"/>
    <mergeCell ref="C241:G241"/>
    <mergeCell ref="C242:G242"/>
    <mergeCell ref="C243:G243"/>
    <mergeCell ref="C244:G244"/>
    <mergeCell ref="C245:G245"/>
    <mergeCell ref="C246:G246"/>
    <mergeCell ref="C247:G247"/>
    <mergeCell ref="C248:G248"/>
    <mergeCell ref="C249:G249"/>
    <mergeCell ref="C250:G250"/>
    <mergeCell ref="C251:G251"/>
    <mergeCell ref="C252:G252"/>
    <mergeCell ref="C253:G253"/>
    <mergeCell ref="C254:G254"/>
    <mergeCell ref="C255:G255"/>
    <mergeCell ref="C256:G256"/>
    <mergeCell ref="C257:G257"/>
    <mergeCell ref="C224:G224"/>
    <mergeCell ref="C225:G225"/>
    <mergeCell ref="C226:G226"/>
    <mergeCell ref="C227:G227"/>
    <mergeCell ref="C228:G228"/>
    <mergeCell ref="C229:G229"/>
    <mergeCell ref="C230:G230"/>
    <mergeCell ref="C231:G231"/>
    <mergeCell ref="C232:G232"/>
    <mergeCell ref="C233:G233"/>
    <mergeCell ref="C234:G234"/>
    <mergeCell ref="C235:G235"/>
    <mergeCell ref="C236:G236"/>
    <mergeCell ref="C237:G237"/>
    <mergeCell ref="C238:G238"/>
    <mergeCell ref="C239:G239"/>
    <mergeCell ref="C240:G240"/>
    <mergeCell ref="A209:J209"/>
    <mergeCell ref="C210:G210"/>
    <mergeCell ref="C211:G211"/>
    <mergeCell ref="C205:G205"/>
    <mergeCell ref="A206:B206"/>
    <mergeCell ref="C212:G212"/>
    <mergeCell ref="C213:G213"/>
    <mergeCell ref="C214:G214"/>
    <mergeCell ref="C215:G215"/>
    <mergeCell ref="C216:G216"/>
    <mergeCell ref="C217:G217"/>
    <mergeCell ref="C218:G218"/>
    <mergeCell ref="C219:G219"/>
    <mergeCell ref="C220:G220"/>
    <mergeCell ref="C221:G221"/>
    <mergeCell ref="C222:G222"/>
    <mergeCell ref="C223:G223"/>
    <mergeCell ref="C206:G206"/>
    <mergeCell ref="A184:B184"/>
    <mergeCell ref="A207:K208"/>
    <mergeCell ref="C198:G198"/>
    <mergeCell ref="C199:G199"/>
    <mergeCell ref="C200:G200"/>
    <mergeCell ref="C201:G201"/>
    <mergeCell ref="C202:G202"/>
    <mergeCell ref="C203:G203"/>
    <mergeCell ref="C204:G204"/>
    <mergeCell ref="A153:K154"/>
    <mergeCell ref="C151:G151"/>
    <mergeCell ref="C138:G138"/>
    <mergeCell ref="C140:G140"/>
    <mergeCell ref="C141:G141"/>
    <mergeCell ref="C142:G142"/>
    <mergeCell ref="C145:G145"/>
    <mergeCell ref="C147:G147"/>
    <mergeCell ref="C155:G155"/>
    <mergeCell ref="C156:G156"/>
    <mergeCell ref="C157:G157"/>
    <mergeCell ref="C159:G159"/>
    <mergeCell ref="C158:G158"/>
    <mergeCell ref="A162:K163"/>
    <mergeCell ref="C160:G160"/>
    <mergeCell ref="C176:G176"/>
    <mergeCell ref="C177:G177"/>
    <mergeCell ref="C179:G179"/>
    <mergeCell ref="C181:G181"/>
    <mergeCell ref="A152:B152"/>
    <mergeCell ref="C152:G152"/>
    <mergeCell ref="A161:B161"/>
    <mergeCell ref="C161:G161"/>
    <mergeCell ref="L147:L149"/>
    <mergeCell ref="M147:M149"/>
    <mergeCell ref="C148:G148"/>
    <mergeCell ref="C149:G149"/>
    <mergeCell ref="C150:G150"/>
    <mergeCell ref="C120:G120"/>
    <mergeCell ref="C121:G121"/>
    <mergeCell ref="C122:G122"/>
    <mergeCell ref="C123:G123"/>
    <mergeCell ref="C126:G126"/>
    <mergeCell ref="C127:G127"/>
    <mergeCell ref="C128:G128"/>
    <mergeCell ref="C129:G129"/>
    <mergeCell ref="C130:G130"/>
    <mergeCell ref="C131:G131"/>
    <mergeCell ref="C132:G132"/>
    <mergeCell ref="C133:G133"/>
    <mergeCell ref="C136:G136"/>
    <mergeCell ref="C137:G137"/>
    <mergeCell ref="C139:G139"/>
    <mergeCell ref="C143:G143"/>
    <mergeCell ref="C144:G144"/>
    <mergeCell ref="C146:G146"/>
    <mergeCell ref="C124:G124"/>
    <mergeCell ref="C125:G125"/>
    <mergeCell ref="C134:G134"/>
    <mergeCell ref="C135:G135"/>
    <mergeCell ref="C100:G100"/>
    <mergeCell ref="C101:G101"/>
    <mergeCell ref="C103:G103"/>
    <mergeCell ref="A95:K96"/>
    <mergeCell ref="C104:G104"/>
    <mergeCell ref="C105:G105"/>
    <mergeCell ref="C106:G106"/>
    <mergeCell ref="C83:G83"/>
    <mergeCell ref="A67:K68"/>
    <mergeCell ref="C73:G73"/>
    <mergeCell ref="C74:G74"/>
    <mergeCell ref="C75:G75"/>
    <mergeCell ref="C76:G76"/>
    <mergeCell ref="C57:G57"/>
    <mergeCell ref="C58:G58"/>
    <mergeCell ref="C59:G59"/>
    <mergeCell ref="C60:G60"/>
    <mergeCell ref="C61:G61"/>
    <mergeCell ref="C62:G62"/>
    <mergeCell ref="C63:G63"/>
    <mergeCell ref="C64:G64"/>
    <mergeCell ref="C65:G65"/>
    <mergeCell ref="C85:G85"/>
    <mergeCell ref="C86:G86"/>
    <mergeCell ref="C84:G84"/>
    <mergeCell ref="A66:B66"/>
    <mergeCell ref="C66:G66"/>
    <mergeCell ref="A94:B94"/>
    <mergeCell ref="C94:G94"/>
    <mergeCell ref="C50:G50"/>
    <mergeCell ref="C51:G51"/>
    <mergeCell ref="C52:G52"/>
    <mergeCell ref="C53:G53"/>
    <mergeCell ref="C54:G54"/>
    <mergeCell ref="C55:G55"/>
    <mergeCell ref="C56:G56"/>
    <mergeCell ref="C69:G69"/>
    <mergeCell ref="C70:G70"/>
    <mergeCell ref="C71:G71"/>
    <mergeCell ref="C72:G72"/>
    <mergeCell ref="C77:G77"/>
    <mergeCell ref="C78:G78"/>
    <mergeCell ref="C79:G79"/>
    <mergeCell ref="C80:G80"/>
    <mergeCell ref="C81:G81"/>
    <mergeCell ref="C82:G82"/>
    <mergeCell ref="M31:M35"/>
    <mergeCell ref="C33:G33"/>
    <mergeCell ref="C34:G34"/>
    <mergeCell ref="C35:G35"/>
    <mergeCell ref="C36:G36"/>
    <mergeCell ref="C37:G37"/>
    <mergeCell ref="C38:G38"/>
    <mergeCell ref="C39:G39"/>
    <mergeCell ref="C23:G23"/>
    <mergeCell ref="C24:G24"/>
    <mergeCell ref="C25:G25"/>
    <mergeCell ref="C32:G32"/>
    <mergeCell ref="C40:G40"/>
    <mergeCell ref="C41:G41"/>
    <mergeCell ref="C42:G42"/>
    <mergeCell ref="C43:G43"/>
    <mergeCell ref="C44:G44"/>
    <mergeCell ref="C26:G26"/>
    <mergeCell ref="C27:G27"/>
    <mergeCell ref="C28:G28"/>
    <mergeCell ref="C29:G29"/>
    <mergeCell ref="C30:G30"/>
    <mergeCell ref="C31:G31"/>
    <mergeCell ref="C45:G45"/>
    <mergeCell ref="C46:G46"/>
    <mergeCell ref="C47:G47"/>
    <mergeCell ref="C48:G48"/>
    <mergeCell ref="C49:G49"/>
    <mergeCell ref="A20:K21"/>
    <mergeCell ref="C22:G22"/>
    <mergeCell ref="C18:G18"/>
    <mergeCell ref="A1:K1"/>
    <mergeCell ref="A2:K2"/>
    <mergeCell ref="A3:K3"/>
    <mergeCell ref="A4:B4"/>
    <mergeCell ref="C4:G4"/>
    <mergeCell ref="A5:K6"/>
    <mergeCell ref="C7:G7"/>
    <mergeCell ref="C8:G8"/>
    <mergeCell ref="C9:G9"/>
    <mergeCell ref="C10:G10"/>
    <mergeCell ref="C11:G11"/>
    <mergeCell ref="C12:G12"/>
    <mergeCell ref="C13:G13"/>
    <mergeCell ref="C14:G14"/>
    <mergeCell ref="C15:G15"/>
    <mergeCell ref="C16:G16"/>
    <mergeCell ref="C17:G17"/>
    <mergeCell ref="A19:B19"/>
    <mergeCell ref="C19:G19"/>
  </mergeCells>
  <pageMargins left="0.70866141732283472" right="0.70866141732283472" top="0.74803149606299213" bottom="0.74803149606299213" header="0.31496062992125984" footer="0.31496062992125984"/>
  <pageSetup scale="67" firstPageNumber="82" orientation="portrait" useFirstPageNumber="1" horizontalDpi="300" r:id="rId1"/>
  <headerFooter>
    <oddFooter>&amp;RC3-&amp;P</oddFooter>
  </headerFooter>
  <rowBreaks count="1" manualBreakCount="1">
    <brk id="65" max="10"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582F05-771A-4F35-98C5-605D0992A50B}">
  <sheetPr>
    <tabColor theme="9" tint="0.79998168889431442"/>
  </sheetPr>
  <dimension ref="A10:J10"/>
  <sheetViews>
    <sheetView view="pageBreakPreview" topLeftCell="A4" zoomScaleNormal="100" zoomScaleSheetLayoutView="100" workbookViewId="0">
      <selection activeCell="M17" sqref="M17"/>
    </sheetView>
  </sheetViews>
  <sheetFormatPr defaultColWidth="8.88671875" defaultRowHeight="13.8" x14ac:dyDescent="0.25"/>
  <cols>
    <col min="1" max="16384" width="8.88671875" style="1"/>
  </cols>
  <sheetData>
    <row r="10" spans="1:10" ht="21" x14ac:dyDescent="0.4">
      <c r="A10" s="519" t="s">
        <v>2028</v>
      </c>
      <c r="B10" s="519"/>
      <c r="C10" s="519"/>
      <c r="D10" s="519"/>
      <c r="E10" s="519"/>
      <c r="F10" s="519"/>
      <c r="G10" s="519"/>
      <c r="H10" s="519"/>
      <c r="I10" s="519"/>
      <c r="J10" s="519"/>
    </row>
  </sheetData>
  <sheetProtection algorithmName="SHA-512" hashValue="KwFueYnWf9uEsc12JnstTvPxQ0gZgR+FsM04Fo0GBqLWUVawPi53p6KU8IXNU+jTe2Yt6cnuy8O0xKF+i/ZiAw==" saltValue="+HZ/vwIzgjl8ve4/mIBLTw==" spinCount="100000" sheet="1" objects="1" scenarios="1"/>
  <mergeCells count="1">
    <mergeCell ref="A10:J10"/>
  </mergeCells>
  <pageMargins left="0.70866141732283472" right="0.70866141732283472" top="0.74803149606299213" bottom="0.74803149606299213" header="0.31496062992125984" footer="0.31496062992125984"/>
  <pageSetup firstPageNumber="90" orientation="portrait" useFirstPageNumber="1" horizontalDpi="300" r:id="rId1"/>
  <headerFooter>
    <oddHeader>&amp;L&amp;"Calibrint,Regular"&amp;K000000CONTRACT SANRAL NRA R.573-020-2019/5R 
FOR THE UPGRADING OF NATIONAL ROAD R573 SECTION 2: WORK PACKAGE B FROM KM 36.20 TO KM 48.16</oddHeader>
    <oddFooter>&amp;RC3-&amp;P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3C2753-DCB1-4DF7-A25D-E8B1FB13AB0D}">
  <sheetPr>
    <tabColor theme="9" tint="0.79998168889431442"/>
  </sheetPr>
  <dimension ref="A1:O291"/>
  <sheetViews>
    <sheetView view="pageBreakPreview" zoomScaleNormal="100" zoomScaleSheetLayoutView="100" workbookViewId="0">
      <selection activeCell="J286" sqref="J286"/>
    </sheetView>
  </sheetViews>
  <sheetFormatPr defaultColWidth="8.88671875" defaultRowHeight="13.2" x14ac:dyDescent="0.25"/>
  <cols>
    <col min="1" max="1" width="7.6640625" style="2" customWidth="1"/>
    <col min="2" max="2" width="10.6640625" style="2" bestFit="1" customWidth="1"/>
    <col min="3" max="3" width="4.6640625" style="2" customWidth="1"/>
    <col min="4" max="6" width="8.88671875" style="2"/>
    <col min="7" max="7" width="17.88671875" style="2" customWidth="1"/>
    <col min="8" max="8" width="13.6640625" style="2" bestFit="1" customWidth="1"/>
    <col min="9" max="10" width="12.6640625" style="2" customWidth="1"/>
    <col min="11" max="11" width="16.109375" style="2" customWidth="1"/>
    <col min="12" max="12" width="8.88671875" style="2"/>
    <col min="13" max="13" width="13.109375" style="2" bestFit="1" customWidth="1"/>
    <col min="14" max="16384" width="8.88671875" style="2"/>
  </cols>
  <sheetData>
    <row r="1" spans="1:14" ht="13.2" customHeight="1" x14ac:dyDescent="0.25">
      <c r="A1" s="600" t="s">
        <v>1</v>
      </c>
      <c r="B1" s="600"/>
      <c r="C1" s="600"/>
      <c r="D1" s="600"/>
      <c r="E1" s="600"/>
      <c r="F1" s="600"/>
      <c r="G1" s="600"/>
      <c r="H1" s="600"/>
      <c r="I1" s="600"/>
      <c r="J1" s="600"/>
      <c r="K1" s="600"/>
    </row>
    <row r="2" spans="1:14" x14ac:dyDescent="0.25">
      <c r="A2" s="600" t="s">
        <v>2</v>
      </c>
      <c r="B2" s="600"/>
      <c r="C2" s="600"/>
      <c r="D2" s="600"/>
      <c r="E2" s="600"/>
      <c r="F2" s="600"/>
      <c r="G2" s="600"/>
      <c r="H2" s="600"/>
      <c r="I2" s="600"/>
      <c r="J2" s="600"/>
      <c r="K2" s="600"/>
      <c r="L2" s="55"/>
      <c r="M2" s="55"/>
      <c r="N2" s="55"/>
    </row>
    <row r="3" spans="1:14" x14ac:dyDescent="0.25">
      <c r="A3" s="600" t="s">
        <v>2029</v>
      </c>
      <c r="B3" s="600"/>
      <c r="C3" s="600"/>
      <c r="D3" s="600"/>
      <c r="E3" s="600"/>
      <c r="F3" s="600"/>
      <c r="G3" s="600"/>
      <c r="H3" s="600"/>
      <c r="I3" s="600"/>
      <c r="J3" s="600"/>
      <c r="K3" s="600"/>
      <c r="L3" s="55"/>
      <c r="M3" s="55"/>
      <c r="N3" s="55"/>
    </row>
    <row r="4" spans="1:14" ht="26.4" customHeight="1" x14ac:dyDescent="0.25">
      <c r="A4" s="601" t="s">
        <v>3</v>
      </c>
      <c r="B4" s="602"/>
      <c r="C4" s="603" t="s">
        <v>4</v>
      </c>
      <c r="D4" s="604"/>
      <c r="E4" s="604"/>
      <c r="F4" s="604"/>
      <c r="G4" s="605"/>
      <c r="H4" s="82" t="s">
        <v>5</v>
      </c>
      <c r="I4" s="82" t="s">
        <v>6</v>
      </c>
      <c r="J4" s="82" t="s">
        <v>7</v>
      </c>
      <c r="K4" s="3" t="s">
        <v>8</v>
      </c>
    </row>
    <row r="5" spans="1:14" ht="12.75" customHeight="1" x14ac:dyDescent="0.25">
      <c r="A5" s="589" t="s">
        <v>564</v>
      </c>
      <c r="B5" s="606"/>
      <c r="C5" s="606"/>
      <c r="D5" s="606"/>
      <c r="E5" s="606"/>
      <c r="F5" s="606"/>
      <c r="G5" s="606"/>
      <c r="H5" s="606"/>
      <c r="I5" s="606"/>
      <c r="J5" s="606"/>
      <c r="K5" s="607"/>
    </row>
    <row r="6" spans="1:14" ht="12.75" customHeight="1" x14ac:dyDescent="0.25">
      <c r="A6" s="608"/>
      <c r="B6" s="609"/>
      <c r="C6" s="609"/>
      <c r="D6" s="609"/>
      <c r="E6" s="609"/>
      <c r="F6" s="609"/>
      <c r="G6" s="609"/>
      <c r="H6" s="609"/>
      <c r="I6" s="609"/>
      <c r="J6" s="609"/>
      <c r="K6" s="610"/>
    </row>
    <row r="7" spans="1:14" x14ac:dyDescent="0.25">
      <c r="A7" s="56"/>
      <c r="B7" s="56"/>
      <c r="C7" s="611"/>
      <c r="D7" s="612"/>
      <c r="E7" s="612"/>
      <c r="F7" s="612"/>
      <c r="G7" s="613"/>
      <c r="H7" s="57"/>
      <c r="I7" s="72"/>
      <c r="J7" s="73"/>
      <c r="K7" s="11"/>
    </row>
    <row r="8" spans="1:14" ht="12.75" customHeight="1" x14ac:dyDescent="0.25">
      <c r="A8" s="58" t="s">
        <v>565</v>
      </c>
      <c r="B8" s="99"/>
      <c r="C8" s="614" t="s">
        <v>566</v>
      </c>
      <c r="D8" s="615"/>
      <c r="E8" s="615"/>
      <c r="F8" s="615"/>
      <c r="G8" s="616"/>
      <c r="H8" s="60"/>
      <c r="I8" s="64"/>
      <c r="J8" s="63"/>
      <c r="K8" s="74"/>
    </row>
    <row r="9" spans="1:14" ht="12.75" customHeight="1" x14ac:dyDescent="0.25">
      <c r="A9" s="58"/>
      <c r="B9" s="99"/>
      <c r="C9" s="520"/>
      <c r="D9" s="527"/>
      <c r="E9" s="527"/>
      <c r="F9" s="527"/>
      <c r="G9" s="528"/>
      <c r="H9" s="60"/>
      <c r="I9" s="64"/>
      <c r="J9" s="63"/>
      <c r="K9" s="74"/>
    </row>
    <row r="10" spans="1:14" s="318" customFormat="1" ht="26.4" customHeight="1" x14ac:dyDescent="0.25">
      <c r="A10" s="44"/>
      <c r="B10" s="45" t="s">
        <v>567</v>
      </c>
      <c r="C10" s="520" t="s">
        <v>568</v>
      </c>
      <c r="D10" s="527"/>
      <c r="E10" s="527"/>
      <c r="F10" s="527"/>
      <c r="G10" s="528"/>
      <c r="H10" s="37" t="s">
        <v>1709</v>
      </c>
      <c r="I10" s="39">
        <v>1650</v>
      </c>
      <c r="J10" s="18"/>
      <c r="K10" s="8">
        <f>ROUNDUP(IF(H10&lt;&gt;"",I10*J10,""),2)</f>
        <v>0</v>
      </c>
    </row>
    <row r="11" spans="1:14" ht="13.5" customHeight="1" x14ac:dyDescent="0.25">
      <c r="A11" s="44"/>
      <c r="B11" s="45"/>
      <c r="C11" s="520"/>
      <c r="D11" s="527"/>
      <c r="E11" s="527"/>
      <c r="F11" s="527"/>
      <c r="G11" s="528"/>
      <c r="H11" s="37"/>
      <c r="I11" s="39"/>
      <c r="J11" s="40"/>
      <c r="K11" s="8"/>
    </row>
    <row r="12" spans="1:14" ht="12.75" customHeight="1" x14ac:dyDescent="0.25">
      <c r="A12" s="58" t="s">
        <v>571</v>
      </c>
      <c r="B12" s="102"/>
      <c r="C12" s="521" t="s">
        <v>572</v>
      </c>
      <c r="D12" s="537"/>
      <c r="E12" s="537"/>
      <c r="F12" s="537"/>
      <c r="G12" s="538"/>
      <c r="H12" s="37"/>
      <c r="I12" s="39"/>
      <c r="J12" s="40"/>
      <c r="K12" s="8"/>
    </row>
    <row r="13" spans="1:14" ht="12.75" customHeight="1" x14ac:dyDescent="0.25">
      <c r="A13" s="59"/>
      <c r="B13" s="102"/>
      <c r="C13" s="520"/>
      <c r="D13" s="527"/>
      <c r="E13" s="527"/>
      <c r="F13" s="527"/>
      <c r="G13" s="528"/>
      <c r="H13" s="37"/>
      <c r="I13" s="39"/>
      <c r="J13" s="40"/>
      <c r="K13" s="8"/>
    </row>
    <row r="14" spans="1:14" ht="26.4" customHeight="1" x14ac:dyDescent="0.25">
      <c r="A14" s="59"/>
      <c r="B14" s="99" t="s">
        <v>573</v>
      </c>
      <c r="C14" s="520" t="s">
        <v>574</v>
      </c>
      <c r="D14" s="527"/>
      <c r="E14" s="527"/>
      <c r="F14" s="527"/>
      <c r="G14" s="528"/>
      <c r="H14" s="37"/>
      <c r="I14" s="39"/>
      <c r="J14" s="40"/>
      <c r="K14" s="8"/>
    </row>
    <row r="15" spans="1:14" ht="12.75" customHeight="1" x14ac:dyDescent="0.25">
      <c r="A15" s="59"/>
      <c r="B15" s="99"/>
      <c r="C15" s="520"/>
      <c r="D15" s="527"/>
      <c r="E15" s="527"/>
      <c r="F15" s="527"/>
      <c r="G15" s="528"/>
      <c r="H15" s="37"/>
      <c r="I15" s="39"/>
      <c r="J15" s="40"/>
      <c r="K15" s="8"/>
    </row>
    <row r="16" spans="1:14" s="318" customFormat="1" ht="14.25" customHeight="1" x14ac:dyDescent="0.25">
      <c r="A16" s="59"/>
      <c r="B16" s="99" t="s">
        <v>78</v>
      </c>
      <c r="C16" s="520" t="s">
        <v>575</v>
      </c>
      <c r="D16" s="527"/>
      <c r="E16" s="527"/>
      <c r="F16" s="527"/>
      <c r="G16" s="528"/>
      <c r="H16" s="319" t="s">
        <v>2030</v>
      </c>
      <c r="I16" s="39">
        <v>8000</v>
      </c>
      <c r="J16" s="18"/>
      <c r="K16" s="8">
        <f>ROUNDUP(IF(H16&lt;&gt;"",I16*J16,""),2)</f>
        <v>0</v>
      </c>
      <c r="L16" s="89"/>
    </row>
    <row r="17" spans="1:15" ht="13.2" customHeight="1" x14ac:dyDescent="0.25">
      <c r="A17" s="59"/>
      <c r="B17" s="59"/>
      <c r="C17" s="545"/>
      <c r="D17" s="595"/>
      <c r="E17" s="595"/>
      <c r="F17" s="595"/>
      <c r="G17" s="596"/>
      <c r="H17" s="60"/>
      <c r="I17" s="64"/>
      <c r="J17" s="63"/>
      <c r="K17" s="74"/>
    </row>
    <row r="18" spans="1:15" ht="13.2" customHeight="1" x14ac:dyDescent="0.25">
      <c r="A18" s="65"/>
      <c r="B18" s="65"/>
      <c r="C18" s="623"/>
      <c r="D18" s="624"/>
      <c r="E18" s="624"/>
      <c r="F18" s="624"/>
      <c r="G18" s="625"/>
      <c r="H18" s="66"/>
      <c r="I18" s="67"/>
      <c r="J18" s="68"/>
      <c r="K18" s="79"/>
    </row>
    <row r="19" spans="1:15" s="35" customFormat="1" x14ac:dyDescent="0.25">
      <c r="A19" s="522" t="s">
        <v>583</v>
      </c>
      <c r="B19" s="522"/>
      <c r="C19" s="522" t="s">
        <v>117</v>
      </c>
      <c r="D19" s="522"/>
      <c r="E19" s="522"/>
      <c r="F19" s="522"/>
      <c r="G19" s="522"/>
      <c r="H19" s="116"/>
      <c r="I19" s="116"/>
      <c r="J19" s="116"/>
      <c r="K19" s="42">
        <f>SUM(K8:K18)</f>
        <v>0</v>
      </c>
    </row>
    <row r="20" spans="1:15" ht="12.75" customHeight="1" x14ac:dyDescent="0.25">
      <c r="A20" s="589" t="s">
        <v>1134</v>
      </c>
      <c r="B20" s="590"/>
      <c r="C20" s="590"/>
      <c r="D20" s="590"/>
      <c r="E20" s="590"/>
      <c r="F20" s="590"/>
      <c r="G20" s="590"/>
      <c r="H20" s="590"/>
      <c r="I20" s="590"/>
      <c r="J20" s="590"/>
      <c r="K20" s="591"/>
    </row>
    <row r="21" spans="1:15" ht="12.75" customHeight="1" x14ac:dyDescent="0.25">
      <c r="A21" s="592"/>
      <c r="B21" s="593"/>
      <c r="C21" s="593"/>
      <c r="D21" s="593"/>
      <c r="E21" s="593"/>
      <c r="F21" s="593"/>
      <c r="G21" s="593"/>
      <c r="H21" s="593"/>
      <c r="I21" s="593"/>
      <c r="J21" s="593"/>
      <c r="K21" s="594"/>
    </row>
    <row r="22" spans="1:15" x14ac:dyDescent="0.25">
      <c r="A22" s="320"/>
      <c r="B22" s="320"/>
      <c r="C22" s="701"/>
      <c r="D22" s="702"/>
      <c r="E22" s="702"/>
      <c r="F22" s="702"/>
      <c r="G22" s="703"/>
      <c r="H22" s="321"/>
      <c r="I22" s="322"/>
      <c r="J22" s="323"/>
      <c r="K22" s="324"/>
      <c r="M22" s="55"/>
      <c r="N22" s="55"/>
      <c r="O22" s="55"/>
    </row>
    <row r="23" spans="1:15" ht="12.75" customHeight="1" x14ac:dyDescent="0.25">
      <c r="A23" s="58" t="s">
        <v>1135</v>
      </c>
      <c r="B23" s="325"/>
      <c r="C23" s="614" t="s">
        <v>1136</v>
      </c>
      <c r="D23" s="615"/>
      <c r="E23" s="615"/>
      <c r="F23" s="615"/>
      <c r="G23" s="616"/>
      <c r="H23" s="60"/>
      <c r="I23" s="64"/>
      <c r="J23" s="63"/>
      <c r="K23" s="74"/>
    </row>
    <row r="24" spans="1:15" ht="13.2" customHeight="1" x14ac:dyDescent="0.25">
      <c r="A24" s="326"/>
      <c r="B24" s="325"/>
      <c r="C24" s="521"/>
      <c r="D24" s="537"/>
      <c r="E24" s="537"/>
      <c r="F24" s="537"/>
      <c r="G24" s="538"/>
      <c r="H24" s="37"/>
      <c r="I24" s="39"/>
      <c r="J24" s="40"/>
      <c r="K24" s="8"/>
      <c r="M24" s="55"/>
      <c r="N24" s="55"/>
      <c r="O24" s="55"/>
    </row>
    <row r="25" spans="1:15" ht="26.4" customHeight="1" x14ac:dyDescent="0.25">
      <c r="A25" s="46"/>
      <c r="B25" s="99" t="s">
        <v>1137</v>
      </c>
      <c r="C25" s="520" t="s">
        <v>1138</v>
      </c>
      <c r="D25" s="527"/>
      <c r="E25" s="527"/>
      <c r="F25" s="527"/>
      <c r="G25" s="528"/>
      <c r="H25" s="37"/>
      <c r="I25" s="39"/>
      <c r="J25" s="40"/>
      <c r="K25" s="8"/>
      <c r="M25" s="55"/>
      <c r="N25" s="55"/>
      <c r="O25" s="55"/>
    </row>
    <row r="26" spans="1:15" ht="12.75" customHeight="1" x14ac:dyDescent="0.25">
      <c r="A26" s="59"/>
      <c r="B26" s="99"/>
      <c r="C26" s="545"/>
      <c r="D26" s="595"/>
      <c r="E26" s="595"/>
      <c r="F26" s="595"/>
      <c r="G26" s="596"/>
      <c r="H26" s="60"/>
      <c r="I26" s="64"/>
      <c r="J26" s="63"/>
      <c r="K26" s="74"/>
      <c r="M26" s="55"/>
      <c r="N26" s="55"/>
      <c r="O26" s="55"/>
    </row>
    <row r="27" spans="1:15" ht="13.5" customHeight="1" x14ac:dyDescent="0.25">
      <c r="A27" s="59"/>
      <c r="B27" s="99" t="s">
        <v>81</v>
      </c>
      <c r="C27" s="520" t="s">
        <v>1139</v>
      </c>
      <c r="D27" s="527"/>
      <c r="E27" s="527"/>
      <c r="F27" s="527"/>
      <c r="G27" s="528"/>
      <c r="H27" s="37" t="s">
        <v>1709</v>
      </c>
      <c r="I27" s="39">
        <v>1650</v>
      </c>
      <c r="J27" s="18"/>
      <c r="K27" s="8">
        <f>ROUNDUP(IF(H27&lt;&gt;"",I27*J27,""),2)</f>
        <v>0</v>
      </c>
      <c r="M27" s="55"/>
      <c r="N27" s="55"/>
      <c r="O27" s="55"/>
    </row>
    <row r="28" spans="1:15" ht="13.5" customHeight="1" x14ac:dyDescent="0.25">
      <c r="A28" s="59"/>
      <c r="B28" s="59"/>
      <c r="C28" s="545"/>
      <c r="D28" s="595"/>
      <c r="E28" s="595"/>
      <c r="F28" s="595"/>
      <c r="G28" s="596"/>
      <c r="H28" s="60"/>
      <c r="I28" s="64"/>
      <c r="J28" s="63"/>
      <c r="K28" s="74"/>
      <c r="M28" s="55"/>
      <c r="N28" s="55"/>
      <c r="O28" s="55"/>
    </row>
    <row r="29" spans="1:15" x14ac:dyDescent="0.25">
      <c r="A29" s="59"/>
      <c r="B29" s="59"/>
      <c r="C29" s="545"/>
      <c r="D29" s="595"/>
      <c r="E29" s="595"/>
      <c r="F29" s="595"/>
      <c r="G29" s="596"/>
      <c r="H29" s="60"/>
      <c r="I29" s="64"/>
      <c r="J29" s="63"/>
      <c r="K29" s="74"/>
      <c r="M29" s="55"/>
      <c r="N29" s="327"/>
      <c r="O29" s="55"/>
    </row>
    <row r="30" spans="1:15" x14ac:dyDescent="0.25">
      <c r="A30" s="65"/>
      <c r="B30" s="65"/>
      <c r="C30" s="623"/>
      <c r="D30" s="624"/>
      <c r="E30" s="624"/>
      <c r="F30" s="624"/>
      <c r="G30" s="625"/>
      <c r="H30" s="66"/>
      <c r="I30" s="67"/>
      <c r="J30" s="68"/>
      <c r="K30" s="79"/>
    </row>
    <row r="31" spans="1:15" s="35" customFormat="1" x14ac:dyDescent="0.25">
      <c r="A31" s="522" t="s">
        <v>1148</v>
      </c>
      <c r="B31" s="522"/>
      <c r="C31" s="522" t="s">
        <v>117</v>
      </c>
      <c r="D31" s="522"/>
      <c r="E31" s="522"/>
      <c r="F31" s="522"/>
      <c r="G31" s="522"/>
      <c r="H31" s="116"/>
      <c r="I31" s="116"/>
      <c r="J31" s="116"/>
      <c r="K31" s="42">
        <f>SUM(K23:K30)</f>
        <v>0</v>
      </c>
    </row>
    <row r="32" spans="1:15" ht="12.75" customHeight="1" x14ac:dyDescent="0.25">
      <c r="A32" s="589" t="s">
        <v>1349</v>
      </c>
      <c r="B32" s="590"/>
      <c r="C32" s="590"/>
      <c r="D32" s="590"/>
      <c r="E32" s="590"/>
      <c r="F32" s="590"/>
      <c r="G32" s="590"/>
      <c r="H32" s="590"/>
      <c r="I32" s="590"/>
      <c r="J32" s="590"/>
      <c r="K32" s="591"/>
    </row>
    <row r="33" spans="1:11" ht="12.75" customHeight="1" x14ac:dyDescent="0.25">
      <c r="A33" s="592"/>
      <c r="B33" s="593"/>
      <c r="C33" s="593"/>
      <c r="D33" s="593"/>
      <c r="E33" s="593"/>
      <c r="F33" s="593"/>
      <c r="G33" s="593"/>
      <c r="H33" s="593"/>
      <c r="I33" s="593"/>
      <c r="J33" s="593"/>
      <c r="K33" s="594"/>
    </row>
    <row r="34" spans="1:11" x14ac:dyDescent="0.25">
      <c r="A34" s="328"/>
      <c r="B34" s="56"/>
      <c r="C34" s="611"/>
      <c r="D34" s="612"/>
      <c r="E34" s="612"/>
      <c r="F34" s="612"/>
      <c r="G34" s="613"/>
      <c r="H34" s="57"/>
      <c r="I34" s="72"/>
      <c r="J34" s="73"/>
      <c r="K34" s="70"/>
    </row>
    <row r="35" spans="1:11" ht="12.75" customHeight="1" x14ac:dyDescent="0.25">
      <c r="A35" s="58" t="s">
        <v>1356</v>
      </c>
      <c r="B35" s="99"/>
      <c r="C35" s="614" t="s">
        <v>1357</v>
      </c>
      <c r="D35" s="615"/>
      <c r="E35" s="615"/>
      <c r="F35" s="615"/>
      <c r="G35" s="616"/>
      <c r="H35" s="60"/>
      <c r="I35" s="60"/>
      <c r="J35" s="60"/>
      <c r="K35" s="9"/>
    </row>
    <row r="36" spans="1:11" ht="13.2" customHeight="1" x14ac:dyDescent="0.25">
      <c r="A36" s="44"/>
      <c r="B36" s="45"/>
      <c r="C36" s="521"/>
      <c r="D36" s="537"/>
      <c r="E36" s="537"/>
      <c r="F36" s="537"/>
      <c r="G36" s="538"/>
      <c r="H36" s="37"/>
      <c r="I36" s="37"/>
      <c r="J36" s="37"/>
      <c r="K36" s="7"/>
    </row>
    <row r="37" spans="1:11" ht="13.5" customHeight="1" x14ac:dyDescent="0.25">
      <c r="A37" s="44"/>
      <c r="B37" s="45" t="s">
        <v>1916</v>
      </c>
      <c r="C37" s="520" t="s">
        <v>1917</v>
      </c>
      <c r="D37" s="527"/>
      <c r="E37" s="527"/>
      <c r="F37" s="527"/>
      <c r="G37" s="528"/>
      <c r="H37" s="37" t="s">
        <v>2031</v>
      </c>
      <c r="I37" s="39">
        <v>20</v>
      </c>
      <c r="J37" s="18"/>
      <c r="K37" s="8">
        <f>ROUNDUP(IF(H37&lt;&gt;"",I37*J37,""),2)</f>
        <v>0</v>
      </c>
    </row>
    <row r="38" spans="1:11" ht="13.2" customHeight="1" x14ac:dyDescent="0.25">
      <c r="A38" s="44"/>
      <c r="B38" s="45"/>
      <c r="C38" s="520"/>
      <c r="D38" s="527"/>
      <c r="E38" s="527"/>
      <c r="F38" s="527"/>
      <c r="G38" s="528"/>
      <c r="H38" s="37"/>
      <c r="I38" s="39"/>
      <c r="J38" s="40"/>
      <c r="K38" s="8"/>
    </row>
    <row r="39" spans="1:11" ht="13.2" customHeight="1" x14ac:dyDescent="0.25">
      <c r="A39" s="58" t="s">
        <v>2032</v>
      </c>
      <c r="B39" s="45"/>
      <c r="C39" s="521" t="s">
        <v>2033</v>
      </c>
      <c r="D39" s="537"/>
      <c r="E39" s="537"/>
      <c r="F39" s="537"/>
      <c r="G39" s="538"/>
      <c r="H39" s="37"/>
      <c r="I39" s="39"/>
      <c r="J39" s="40"/>
      <c r="K39" s="8"/>
    </row>
    <row r="40" spans="1:11" ht="13.2" customHeight="1" x14ac:dyDescent="0.25">
      <c r="A40" s="44"/>
      <c r="B40" s="45"/>
      <c r="C40" s="520"/>
      <c r="D40" s="527"/>
      <c r="E40" s="527"/>
      <c r="F40" s="527"/>
      <c r="G40" s="528"/>
      <c r="H40" s="37"/>
      <c r="I40" s="39"/>
      <c r="J40" s="40"/>
      <c r="K40" s="8"/>
    </row>
    <row r="41" spans="1:11" ht="13.2" customHeight="1" x14ac:dyDescent="0.25">
      <c r="A41" s="44"/>
      <c r="B41" s="45" t="s">
        <v>2034</v>
      </c>
      <c r="C41" s="520" t="s">
        <v>2035</v>
      </c>
      <c r="D41" s="527"/>
      <c r="E41" s="527"/>
      <c r="F41" s="527"/>
      <c r="G41" s="528"/>
      <c r="H41" s="37" t="s">
        <v>2031</v>
      </c>
      <c r="I41" s="39">
        <v>50</v>
      </c>
      <c r="J41" s="18"/>
      <c r="K41" s="8">
        <f>J41*I41</f>
        <v>0</v>
      </c>
    </row>
    <row r="42" spans="1:11" ht="13.2" customHeight="1" x14ac:dyDescent="0.25">
      <c r="A42" s="44"/>
      <c r="B42" s="84"/>
      <c r="C42" s="620"/>
      <c r="D42" s="621"/>
      <c r="E42" s="621"/>
      <c r="F42" s="621"/>
      <c r="G42" s="622"/>
      <c r="H42" s="37"/>
      <c r="I42" s="39"/>
      <c r="J42" s="40"/>
      <c r="K42" s="8"/>
    </row>
    <row r="43" spans="1:11" ht="13.5" customHeight="1" x14ac:dyDescent="0.25">
      <c r="A43" s="58" t="s">
        <v>2036</v>
      </c>
      <c r="B43" s="45"/>
      <c r="C43" s="521" t="s">
        <v>2037</v>
      </c>
      <c r="D43" s="537"/>
      <c r="E43" s="537"/>
      <c r="F43" s="537"/>
      <c r="G43" s="538"/>
      <c r="H43" s="37" t="s">
        <v>1709</v>
      </c>
      <c r="I43" s="39">
        <v>3</v>
      </c>
      <c r="J43" s="18"/>
      <c r="K43" s="8">
        <f>ROUNDUP(IF(H43&lt;&gt;"",I43*J43,""),2)</f>
        <v>0</v>
      </c>
    </row>
    <row r="44" spans="1:11" ht="13.5" customHeight="1" x14ac:dyDescent="0.25">
      <c r="A44" s="58"/>
      <c r="B44" s="59"/>
      <c r="C44" s="545"/>
      <c r="D44" s="595"/>
      <c r="E44" s="595"/>
      <c r="F44" s="595"/>
      <c r="G44" s="596"/>
      <c r="H44" s="60"/>
      <c r="I44" s="64"/>
      <c r="J44" s="63"/>
      <c r="K44" s="9"/>
    </row>
    <row r="45" spans="1:11" x14ac:dyDescent="0.25">
      <c r="A45" s="65"/>
      <c r="B45" s="65"/>
      <c r="C45" s="623"/>
      <c r="D45" s="624"/>
      <c r="E45" s="624"/>
      <c r="F45" s="624"/>
      <c r="G45" s="625"/>
      <c r="H45" s="66"/>
      <c r="I45" s="67"/>
      <c r="J45" s="68"/>
      <c r="K45" s="10"/>
    </row>
    <row r="46" spans="1:11" s="35" customFormat="1" x14ac:dyDescent="0.25">
      <c r="A46" s="522" t="s">
        <v>1370</v>
      </c>
      <c r="B46" s="522"/>
      <c r="C46" s="522" t="s">
        <v>117</v>
      </c>
      <c r="D46" s="522"/>
      <c r="E46" s="522"/>
      <c r="F46" s="522"/>
      <c r="G46" s="522"/>
      <c r="H46" s="116"/>
      <c r="I46" s="116"/>
      <c r="J46" s="116"/>
      <c r="K46" s="42">
        <f>SUM(K35:K45)</f>
        <v>0</v>
      </c>
    </row>
    <row r="47" spans="1:11" x14ac:dyDescent="0.25">
      <c r="A47" s="589" t="s">
        <v>1742</v>
      </c>
      <c r="B47" s="590"/>
      <c r="C47" s="590"/>
      <c r="D47" s="590"/>
      <c r="E47" s="590"/>
      <c r="F47" s="590"/>
      <c r="G47" s="590"/>
      <c r="H47" s="590"/>
      <c r="I47" s="590"/>
      <c r="J47" s="590"/>
      <c r="K47" s="591"/>
    </row>
    <row r="48" spans="1:11" ht="12.75" customHeight="1" x14ac:dyDescent="0.25">
      <c r="A48" s="592"/>
      <c r="B48" s="593"/>
      <c r="C48" s="593"/>
      <c r="D48" s="593"/>
      <c r="E48" s="593"/>
      <c r="F48" s="593"/>
      <c r="G48" s="593"/>
      <c r="H48" s="593"/>
      <c r="I48" s="593"/>
      <c r="J48" s="593"/>
      <c r="K48" s="594"/>
    </row>
    <row r="49" spans="1:12" x14ac:dyDescent="0.25">
      <c r="A49" s="329"/>
      <c r="B49" s="56"/>
      <c r="C49" s="629"/>
      <c r="D49" s="630"/>
      <c r="E49" s="630"/>
      <c r="F49" s="630"/>
      <c r="G49" s="631"/>
      <c r="H49" s="57"/>
      <c r="I49" s="57"/>
      <c r="J49" s="57"/>
      <c r="K49" s="70"/>
      <c r="L49" s="55"/>
    </row>
    <row r="50" spans="1:12" x14ac:dyDescent="0.25">
      <c r="A50" s="101" t="s">
        <v>1751</v>
      </c>
      <c r="B50" s="45"/>
      <c r="C50" s="626" t="s">
        <v>1752</v>
      </c>
      <c r="D50" s="627"/>
      <c r="E50" s="627"/>
      <c r="F50" s="627"/>
      <c r="G50" s="628"/>
      <c r="H50" s="37"/>
      <c r="I50" s="39"/>
      <c r="J50" s="40"/>
      <c r="K50" s="8"/>
      <c r="L50" s="55"/>
    </row>
    <row r="51" spans="1:12" x14ac:dyDescent="0.25">
      <c r="A51" s="44"/>
      <c r="B51" s="45"/>
      <c r="C51" s="583"/>
      <c r="D51" s="584"/>
      <c r="E51" s="584"/>
      <c r="F51" s="584"/>
      <c r="G51" s="585"/>
      <c r="H51" s="37"/>
      <c r="I51" s="39"/>
      <c r="J51" s="40"/>
      <c r="K51" s="8"/>
      <c r="L51" s="55"/>
    </row>
    <row r="52" spans="1:12" ht="26.4" customHeight="1" x14ac:dyDescent="0.25">
      <c r="A52" s="44"/>
      <c r="B52" s="45" t="s">
        <v>1753</v>
      </c>
      <c r="C52" s="520" t="s">
        <v>1754</v>
      </c>
      <c r="D52" s="527"/>
      <c r="E52" s="527"/>
      <c r="F52" s="527"/>
      <c r="G52" s="528"/>
      <c r="H52" s="37"/>
      <c r="I52" s="39"/>
      <c r="J52" s="40"/>
      <c r="K52" s="8"/>
      <c r="L52" s="55"/>
    </row>
    <row r="53" spans="1:12" ht="12.75" customHeight="1" x14ac:dyDescent="0.25">
      <c r="A53" s="46"/>
      <c r="B53" s="45"/>
      <c r="C53" s="632"/>
      <c r="D53" s="633"/>
      <c r="E53" s="633"/>
      <c r="F53" s="633"/>
      <c r="G53" s="634"/>
      <c r="H53" s="37"/>
      <c r="I53" s="39"/>
      <c r="J53" s="40"/>
      <c r="K53" s="8"/>
      <c r="L53" s="55"/>
    </row>
    <row r="54" spans="1:12" ht="13.8" x14ac:dyDescent="0.25">
      <c r="A54" s="46"/>
      <c r="B54" s="45" t="s">
        <v>78</v>
      </c>
      <c r="C54" s="632" t="s">
        <v>1755</v>
      </c>
      <c r="D54" s="633"/>
      <c r="E54" s="633"/>
      <c r="F54" s="633"/>
      <c r="G54" s="634"/>
      <c r="H54" s="60" t="s">
        <v>1756</v>
      </c>
      <c r="I54" s="39">
        <v>550</v>
      </c>
      <c r="J54" s="18"/>
      <c r="K54" s="8">
        <f>ROUNDUP(IF(H54&lt;&gt;"",I54*J54,""),2)</f>
        <v>0</v>
      </c>
      <c r="L54" s="55"/>
    </row>
    <row r="55" spans="1:12" x14ac:dyDescent="0.25">
      <c r="A55" s="46"/>
      <c r="B55" s="45"/>
      <c r="C55" s="632"/>
      <c r="D55" s="633"/>
      <c r="E55" s="633"/>
      <c r="F55" s="633"/>
      <c r="G55" s="634"/>
      <c r="H55" s="37"/>
      <c r="I55" s="39"/>
      <c r="J55" s="40"/>
      <c r="K55" s="8"/>
    </row>
    <row r="56" spans="1:12" ht="13.8" x14ac:dyDescent="0.25">
      <c r="A56" s="46"/>
      <c r="B56" s="45" t="s">
        <v>81</v>
      </c>
      <c r="C56" s="632" t="s">
        <v>1757</v>
      </c>
      <c r="D56" s="633"/>
      <c r="E56" s="633"/>
      <c r="F56" s="633"/>
      <c r="G56" s="634"/>
      <c r="H56" s="60" t="s">
        <v>1756</v>
      </c>
      <c r="I56" s="39">
        <v>150</v>
      </c>
      <c r="J56" s="18"/>
      <c r="K56" s="8">
        <f>ROUNDUP(IF(H56&lt;&gt;"",I56*J56,""),2)</f>
        <v>0</v>
      </c>
    </row>
    <row r="57" spans="1:12" x14ac:dyDescent="0.25">
      <c r="A57" s="46"/>
      <c r="B57" s="45"/>
      <c r="C57" s="632"/>
      <c r="D57" s="633"/>
      <c r="E57" s="633"/>
      <c r="F57" s="633"/>
      <c r="G57" s="634"/>
      <c r="H57" s="37"/>
      <c r="I57" s="39"/>
      <c r="J57" s="40"/>
      <c r="K57" s="8"/>
    </row>
    <row r="58" spans="1:12" ht="13.2" customHeight="1" x14ac:dyDescent="0.25">
      <c r="A58" s="46"/>
      <c r="B58" s="45" t="s">
        <v>83</v>
      </c>
      <c r="C58" s="632" t="s">
        <v>1989</v>
      </c>
      <c r="D58" s="633"/>
      <c r="E58" s="633"/>
      <c r="F58" s="633"/>
      <c r="G58" s="634"/>
      <c r="H58" s="60" t="s">
        <v>1756</v>
      </c>
      <c r="I58" s="39">
        <v>150</v>
      </c>
      <c r="J58" s="18"/>
      <c r="K58" s="8">
        <f>ROUNDUP(IF(H58&lt;&gt;"",I58*J58,""),2)</f>
        <v>0</v>
      </c>
    </row>
    <row r="59" spans="1:12" x14ac:dyDescent="0.25">
      <c r="A59" s="46"/>
      <c r="B59" s="45"/>
      <c r="C59" s="632"/>
      <c r="D59" s="633"/>
      <c r="E59" s="633"/>
      <c r="F59" s="633"/>
      <c r="G59" s="634"/>
      <c r="H59" s="37"/>
      <c r="I59" s="39"/>
      <c r="J59" s="40"/>
      <c r="K59" s="8"/>
    </row>
    <row r="60" spans="1:12" ht="26.4" customHeight="1" x14ac:dyDescent="0.25">
      <c r="A60" s="59"/>
      <c r="B60" s="45" t="s">
        <v>1760</v>
      </c>
      <c r="C60" s="520" t="s">
        <v>2038</v>
      </c>
      <c r="D60" s="527"/>
      <c r="E60" s="527"/>
      <c r="F60" s="527"/>
      <c r="G60" s="528"/>
      <c r="H60" s="60" t="s">
        <v>1756</v>
      </c>
      <c r="I60" s="39">
        <v>50</v>
      </c>
      <c r="J60" s="18"/>
      <c r="K60" s="8">
        <f t="shared" ref="K60" si="0">ROUNDUP(IF(H60&lt;&gt;"",I60*J60,""),2)</f>
        <v>0</v>
      </c>
    </row>
    <row r="61" spans="1:12" ht="13.5" customHeight="1" x14ac:dyDescent="0.25">
      <c r="A61" s="59"/>
      <c r="B61" s="99"/>
      <c r="C61" s="586"/>
      <c r="D61" s="587"/>
      <c r="E61" s="587"/>
      <c r="F61" s="587"/>
      <c r="G61" s="588"/>
      <c r="H61" s="60"/>
      <c r="I61" s="39"/>
      <c r="J61" s="40"/>
      <c r="K61" s="8"/>
    </row>
    <row r="62" spans="1:12" ht="26.4" customHeight="1" x14ac:dyDescent="0.25">
      <c r="A62" s="59"/>
      <c r="B62" s="99" t="s">
        <v>1762</v>
      </c>
      <c r="C62" s="520" t="s">
        <v>1763</v>
      </c>
      <c r="D62" s="527"/>
      <c r="E62" s="527"/>
      <c r="F62" s="527"/>
      <c r="G62" s="528"/>
      <c r="H62" s="60" t="s">
        <v>1756</v>
      </c>
      <c r="I62" s="39">
        <v>50</v>
      </c>
      <c r="J62" s="18"/>
      <c r="K62" s="8">
        <f>ROUNDUP(IF(H62&lt;&gt;"",I62*J62,""),2)</f>
        <v>0</v>
      </c>
    </row>
    <row r="63" spans="1:12" ht="13.5" customHeight="1" x14ac:dyDescent="0.25">
      <c r="A63" s="59"/>
      <c r="B63" s="99"/>
      <c r="C63" s="520"/>
      <c r="D63" s="527"/>
      <c r="E63" s="527"/>
      <c r="F63" s="527"/>
      <c r="G63" s="528"/>
      <c r="H63" s="60"/>
      <c r="I63" s="39"/>
      <c r="J63" s="63"/>
      <c r="K63" s="8"/>
    </row>
    <row r="64" spans="1:12" ht="13.8" x14ac:dyDescent="0.25">
      <c r="A64" s="59"/>
      <c r="B64" s="99" t="s">
        <v>1925</v>
      </c>
      <c r="C64" s="520" t="s">
        <v>1926</v>
      </c>
      <c r="D64" s="527"/>
      <c r="E64" s="527"/>
      <c r="F64" s="527"/>
      <c r="G64" s="528"/>
      <c r="H64" s="60" t="s">
        <v>1756</v>
      </c>
      <c r="I64" s="39">
        <v>25</v>
      </c>
      <c r="J64" s="18"/>
      <c r="K64" s="8">
        <f>ROUNDUP(IF(H64&lt;&gt;"",I64*J64,""),2)</f>
        <v>0</v>
      </c>
    </row>
    <row r="65" spans="1:12" ht="13.5" customHeight="1" x14ac:dyDescent="0.25">
      <c r="A65" s="59"/>
      <c r="B65" s="99"/>
      <c r="C65" s="586"/>
      <c r="D65" s="587"/>
      <c r="E65" s="587"/>
      <c r="F65" s="587"/>
      <c r="G65" s="588"/>
      <c r="H65" s="60"/>
      <c r="I65" s="64"/>
      <c r="J65" s="40"/>
      <c r="K65" s="8"/>
    </row>
    <row r="66" spans="1:12" x14ac:dyDescent="0.25">
      <c r="A66" s="101" t="s">
        <v>1764</v>
      </c>
      <c r="B66" s="99"/>
      <c r="C66" s="521" t="s">
        <v>1765</v>
      </c>
      <c r="D66" s="537"/>
      <c r="E66" s="537"/>
      <c r="F66" s="537"/>
      <c r="G66" s="538"/>
      <c r="H66" s="60"/>
      <c r="I66" s="64"/>
      <c r="J66" s="40"/>
      <c r="K66" s="8"/>
    </row>
    <row r="67" spans="1:12" ht="12.75" customHeight="1" x14ac:dyDescent="0.25">
      <c r="A67" s="58"/>
      <c r="B67" s="99"/>
      <c r="C67" s="520"/>
      <c r="D67" s="527"/>
      <c r="E67" s="527"/>
      <c r="F67" s="527"/>
      <c r="G67" s="528"/>
      <c r="H67" s="60"/>
      <c r="I67" s="64"/>
      <c r="J67" s="40"/>
      <c r="K67" s="8"/>
    </row>
    <row r="68" spans="1:12" x14ac:dyDescent="0.25">
      <c r="A68" s="58"/>
      <c r="B68" s="45" t="s">
        <v>1766</v>
      </c>
      <c r="C68" s="520" t="s">
        <v>1767</v>
      </c>
      <c r="D68" s="527"/>
      <c r="E68" s="527"/>
      <c r="F68" s="527"/>
      <c r="G68" s="528"/>
      <c r="H68" s="60" t="s">
        <v>21</v>
      </c>
      <c r="I68" s="39">
        <v>1</v>
      </c>
      <c r="J68" s="18"/>
      <c r="K68" s="8">
        <f>ROUNDUP(IF(H68&lt;&gt;"",I68*J68,""),2)</f>
        <v>0</v>
      </c>
      <c r="L68" s="55"/>
    </row>
    <row r="69" spans="1:12" ht="12.75" customHeight="1" x14ac:dyDescent="0.25">
      <c r="A69" s="58"/>
      <c r="B69" s="45"/>
      <c r="C69" s="520"/>
      <c r="D69" s="527"/>
      <c r="E69" s="527"/>
      <c r="F69" s="527"/>
      <c r="G69" s="528"/>
      <c r="H69" s="60"/>
      <c r="I69" s="39"/>
      <c r="J69" s="40"/>
      <c r="K69" s="8"/>
      <c r="L69" s="55"/>
    </row>
    <row r="70" spans="1:12" x14ac:dyDescent="0.25">
      <c r="A70" s="101"/>
      <c r="B70" s="99" t="s">
        <v>1768</v>
      </c>
      <c r="C70" s="520" t="s">
        <v>1769</v>
      </c>
      <c r="D70" s="527"/>
      <c r="E70" s="527"/>
      <c r="F70" s="527"/>
      <c r="G70" s="528"/>
      <c r="H70" s="60" t="s">
        <v>21</v>
      </c>
      <c r="I70" s="39">
        <v>1</v>
      </c>
      <c r="J70" s="18"/>
      <c r="K70" s="8">
        <f t="shared" ref="K70" si="1">ROUNDUP(IF(H70&lt;&gt;"",I70*J70,""),2)</f>
        <v>0</v>
      </c>
      <c r="L70" s="55"/>
    </row>
    <row r="71" spans="1:12" ht="12.75" customHeight="1" x14ac:dyDescent="0.25">
      <c r="A71" s="58"/>
      <c r="B71" s="99"/>
      <c r="C71" s="520"/>
      <c r="D71" s="527"/>
      <c r="E71" s="527"/>
      <c r="F71" s="527"/>
      <c r="G71" s="528"/>
      <c r="H71" s="60"/>
      <c r="I71" s="39"/>
      <c r="J71" s="40"/>
      <c r="K71" s="8"/>
    </row>
    <row r="72" spans="1:12" ht="12.75" customHeight="1" x14ac:dyDescent="0.25">
      <c r="A72" s="58" t="s">
        <v>1770</v>
      </c>
      <c r="B72" s="45"/>
      <c r="C72" s="521" t="s">
        <v>1990</v>
      </c>
      <c r="D72" s="537"/>
      <c r="E72" s="537"/>
      <c r="F72" s="537"/>
      <c r="G72" s="538"/>
      <c r="H72" s="60"/>
      <c r="I72" s="39"/>
      <c r="J72" s="40"/>
      <c r="K72" s="8"/>
      <c r="L72" s="47"/>
    </row>
    <row r="73" spans="1:12" ht="12.75" customHeight="1" x14ac:dyDescent="0.25">
      <c r="A73" s="101"/>
      <c r="B73" s="99"/>
      <c r="C73" s="520"/>
      <c r="D73" s="527"/>
      <c r="E73" s="527"/>
      <c r="F73" s="527"/>
      <c r="G73" s="528"/>
      <c r="H73" s="60"/>
      <c r="I73" s="39"/>
      <c r="J73" s="40"/>
      <c r="K73" s="8"/>
    </row>
    <row r="74" spans="1:12" ht="13.2" customHeight="1" x14ac:dyDescent="0.25">
      <c r="A74" s="58"/>
      <c r="B74" s="99" t="s">
        <v>1772</v>
      </c>
      <c r="C74" s="520" t="s">
        <v>1773</v>
      </c>
      <c r="D74" s="527"/>
      <c r="E74" s="527"/>
      <c r="F74" s="527"/>
      <c r="G74" s="528"/>
      <c r="H74" s="60" t="s">
        <v>1756</v>
      </c>
      <c r="I74" s="39">
        <v>500</v>
      </c>
      <c r="J74" s="18"/>
      <c r="K74" s="8">
        <f>ROUNDUP(IF(H74&lt;&gt;"",I74*J74,""),2)</f>
        <v>0</v>
      </c>
    </row>
    <row r="75" spans="1:12" ht="13.5" customHeight="1" x14ac:dyDescent="0.25">
      <c r="A75" s="58"/>
      <c r="B75" s="45"/>
      <c r="C75" s="520"/>
      <c r="D75" s="527"/>
      <c r="E75" s="527"/>
      <c r="F75" s="527"/>
      <c r="G75" s="528"/>
      <c r="H75" s="60"/>
      <c r="I75" s="39"/>
      <c r="J75" s="40"/>
      <c r="K75" s="8"/>
    </row>
    <row r="76" spans="1:12" ht="13.8" x14ac:dyDescent="0.25">
      <c r="A76" s="101"/>
      <c r="B76" s="99" t="s">
        <v>1774</v>
      </c>
      <c r="C76" s="520" t="s">
        <v>1775</v>
      </c>
      <c r="D76" s="527"/>
      <c r="E76" s="527"/>
      <c r="F76" s="527"/>
      <c r="G76" s="528"/>
      <c r="H76" s="60" t="s">
        <v>1756</v>
      </c>
      <c r="I76" s="39">
        <v>100</v>
      </c>
      <c r="J76" s="18"/>
      <c r="K76" s="8">
        <f t="shared" ref="K76" si="2">ROUNDUP(IF(H76&lt;&gt;"",I76*J76,""),2)</f>
        <v>0</v>
      </c>
    </row>
    <row r="77" spans="1:12" ht="13.5" customHeight="1" x14ac:dyDescent="0.25">
      <c r="A77" s="58"/>
      <c r="B77" s="99"/>
      <c r="C77" s="586"/>
      <c r="D77" s="587"/>
      <c r="E77" s="587"/>
      <c r="F77" s="587"/>
      <c r="G77" s="588"/>
      <c r="H77" s="60"/>
      <c r="I77" s="39"/>
      <c r="J77" s="63"/>
      <c r="K77" s="8"/>
    </row>
    <row r="78" spans="1:12" ht="27" customHeight="1" x14ac:dyDescent="0.25">
      <c r="A78" s="58" t="s">
        <v>1776</v>
      </c>
      <c r="B78" s="45"/>
      <c r="C78" s="521" t="s">
        <v>1777</v>
      </c>
      <c r="D78" s="537"/>
      <c r="E78" s="537"/>
      <c r="F78" s="537"/>
      <c r="G78" s="538"/>
      <c r="H78" s="60" t="s">
        <v>1778</v>
      </c>
      <c r="I78" s="39">
        <v>200</v>
      </c>
      <c r="J78" s="18"/>
      <c r="K78" s="8">
        <f>ROUNDUP(IF(H78&lt;&gt;"",I78*J78,""),2)</f>
        <v>0</v>
      </c>
    </row>
    <row r="79" spans="1:12" ht="13.5" customHeight="1" x14ac:dyDescent="0.25">
      <c r="A79" s="58"/>
      <c r="B79" s="45"/>
      <c r="C79" s="521"/>
      <c r="D79" s="537"/>
      <c r="E79" s="537"/>
      <c r="F79" s="537"/>
      <c r="G79" s="538"/>
      <c r="H79" s="60"/>
      <c r="I79" s="64"/>
      <c r="J79" s="40"/>
      <c r="K79" s="8"/>
    </row>
    <row r="80" spans="1:12" ht="36.75" customHeight="1" x14ac:dyDescent="0.25">
      <c r="A80" s="332" t="s">
        <v>1779</v>
      </c>
      <c r="B80" s="173"/>
      <c r="C80" s="648" t="s">
        <v>1780</v>
      </c>
      <c r="D80" s="570"/>
      <c r="E80" s="570"/>
      <c r="F80" s="570"/>
      <c r="G80" s="571"/>
      <c r="H80" s="317" t="s">
        <v>1781</v>
      </c>
      <c r="I80" s="245">
        <v>5400</v>
      </c>
      <c r="J80" s="19"/>
      <c r="K80" s="194">
        <f t="shared" ref="K80" si="3">ROUNDUP(IF(H80&lt;&gt;"",I80*J80,""),2)</f>
        <v>0</v>
      </c>
    </row>
    <row r="81" spans="1:11" ht="13.5" customHeight="1" x14ac:dyDescent="0.25">
      <c r="A81" s="58"/>
      <c r="B81" s="99"/>
      <c r="C81" s="586"/>
      <c r="D81" s="587"/>
      <c r="E81" s="587"/>
      <c r="F81" s="587"/>
      <c r="G81" s="588"/>
      <c r="H81" s="60"/>
      <c r="I81" s="39"/>
      <c r="J81" s="40"/>
      <c r="K81" s="8"/>
    </row>
    <row r="82" spans="1:11" x14ac:dyDescent="0.25">
      <c r="A82" s="58" t="s">
        <v>1782</v>
      </c>
      <c r="B82" s="99"/>
      <c r="C82" s="583" t="s">
        <v>1783</v>
      </c>
      <c r="D82" s="584"/>
      <c r="E82" s="584"/>
      <c r="F82" s="584"/>
      <c r="G82" s="585"/>
      <c r="H82" s="60"/>
      <c r="I82" s="39"/>
      <c r="J82" s="40"/>
      <c r="K82" s="8"/>
    </row>
    <row r="83" spans="1:11" x14ac:dyDescent="0.25">
      <c r="A83" s="58"/>
      <c r="B83" s="99"/>
      <c r="C83" s="632"/>
      <c r="D83" s="633"/>
      <c r="E83" s="633"/>
      <c r="F83" s="633"/>
      <c r="G83" s="634"/>
      <c r="H83" s="60"/>
      <c r="I83" s="39"/>
      <c r="J83" s="40"/>
      <c r="K83" s="8"/>
    </row>
    <row r="84" spans="1:11" ht="13.8" x14ac:dyDescent="0.25">
      <c r="A84" s="58"/>
      <c r="B84" s="99" t="s">
        <v>2039</v>
      </c>
      <c r="C84" s="632" t="s">
        <v>2040</v>
      </c>
      <c r="D84" s="633"/>
      <c r="E84" s="633"/>
      <c r="F84" s="633"/>
      <c r="G84" s="634"/>
      <c r="H84" s="60" t="s">
        <v>1756</v>
      </c>
      <c r="I84" s="39">
        <v>20</v>
      </c>
      <c r="J84" s="18"/>
      <c r="K84" s="8">
        <f t="shared" ref="K84" si="4">ROUNDUP(IF(H84&lt;&gt;"",I84*J84,""),2)</f>
        <v>0</v>
      </c>
    </row>
    <row r="85" spans="1:11" x14ac:dyDescent="0.25">
      <c r="A85" s="59"/>
      <c r="B85" s="99"/>
      <c r="C85" s="632"/>
      <c r="D85" s="633"/>
      <c r="E85" s="633"/>
      <c r="F85" s="633"/>
      <c r="G85" s="634"/>
      <c r="H85" s="60"/>
      <c r="I85" s="39"/>
      <c r="J85" s="40"/>
      <c r="K85" s="8"/>
    </row>
    <row r="86" spans="1:11" ht="13.8" x14ac:dyDescent="0.25">
      <c r="A86" s="59"/>
      <c r="B86" s="99" t="s">
        <v>1784</v>
      </c>
      <c r="C86" s="632" t="s">
        <v>1785</v>
      </c>
      <c r="D86" s="633"/>
      <c r="E86" s="633"/>
      <c r="F86" s="633"/>
      <c r="G86" s="634"/>
      <c r="H86" s="60" t="s">
        <v>1756</v>
      </c>
      <c r="I86" s="39">
        <v>15</v>
      </c>
      <c r="J86" s="18"/>
      <c r="K86" s="8">
        <f t="shared" ref="K86" si="5">ROUNDUP(IF(H86&lt;&gt;"",I86*J86,""),2)</f>
        <v>0</v>
      </c>
    </row>
    <row r="87" spans="1:11" x14ac:dyDescent="0.25">
      <c r="A87" s="59"/>
      <c r="B87" s="59"/>
      <c r="C87" s="545"/>
      <c r="D87" s="595"/>
      <c r="E87" s="595"/>
      <c r="F87" s="595"/>
      <c r="G87" s="596"/>
      <c r="H87" s="60"/>
      <c r="I87" s="64"/>
      <c r="J87" s="63"/>
      <c r="K87" s="9"/>
    </row>
    <row r="88" spans="1:11" x14ac:dyDescent="0.25">
      <c r="A88" s="59"/>
      <c r="B88" s="59"/>
      <c r="C88" s="545"/>
      <c r="D88" s="595"/>
      <c r="E88" s="595"/>
      <c r="F88" s="595"/>
      <c r="G88" s="596"/>
      <c r="H88" s="60"/>
      <c r="I88" s="64"/>
      <c r="J88" s="63"/>
      <c r="K88" s="9"/>
    </row>
    <row r="89" spans="1:11" x14ac:dyDescent="0.25">
      <c r="A89" s="59"/>
      <c r="B89" s="59"/>
      <c r="C89" s="545"/>
      <c r="D89" s="595"/>
      <c r="E89" s="595"/>
      <c r="F89" s="595"/>
      <c r="G89" s="596"/>
      <c r="H89" s="60"/>
      <c r="I89" s="64"/>
      <c r="J89" s="63"/>
      <c r="K89" s="9"/>
    </row>
    <row r="90" spans="1:11" s="35" customFormat="1" x14ac:dyDescent="0.25">
      <c r="A90" s="522" t="s">
        <v>1788</v>
      </c>
      <c r="B90" s="522"/>
      <c r="C90" s="522" t="s">
        <v>117</v>
      </c>
      <c r="D90" s="522"/>
      <c r="E90" s="522"/>
      <c r="F90" s="522"/>
      <c r="G90" s="522"/>
      <c r="H90" s="116"/>
      <c r="I90" s="116"/>
      <c r="J90" s="116"/>
      <c r="K90" s="42">
        <f>SUM(K50:K89)</f>
        <v>0</v>
      </c>
    </row>
    <row r="91" spans="1:11" x14ac:dyDescent="0.25">
      <c r="A91" s="589" t="s">
        <v>1789</v>
      </c>
      <c r="B91" s="590"/>
      <c r="C91" s="590"/>
      <c r="D91" s="590"/>
      <c r="E91" s="590"/>
      <c r="F91" s="590"/>
      <c r="G91" s="590"/>
      <c r="H91" s="590"/>
      <c r="I91" s="590"/>
      <c r="J91" s="590"/>
      <c r="K91" s="591"/>
    </row>
    <row r="92" spans="1:11" ht="12.75" customHeight="1" x14ac:dyDescent="0.25">
      <c r="A92" s="592"/>
      <c r="B92" s="593"/>
      <c r="C92" s="593"/>
      <c r="D92" s="593"/>
      <c r="E92" s="593"/>
      <c r="F92" s="593"/>
      <c r="G92" s="593"/>
      <c r="H92" s="593"/>
      <c r="I92" s="593"/>
      <c r="J92" s="593"/>
      <c r="K92" s="594"/>
    </row>
    <row r="93" spans="1:11" x14ac:dyDescent="0.25">
      <c r="A93" s="56"/>
      <c r="B93" s="56"/>
      <c r="C93" s="645"/>
      <c r="D93" s="646"/>
      <c r="E93" s="646"/>
      <c r="F93" s="646"/>
      <c r="G93" s="647"/>
      <c r="H93" s="57"/>
      <c r="I93" s="72"/>
      <c r="J93" s="73"/>
      <c r="K93" s="11"/>
    </row>
    <row r="94" spans="1:11" x14ac:dyDescent="0.25">
      <c r="A94" s="44" t="s">
        <v>1790</v>
      </c>
      <c r="B94" s="45" t="s">
        <v>78</v>
      </c>
      <c r="C94" s="521" t="s">
        <v>2041</v>
      </c>
      <c r="D94" s="537"/>
      <c r="E94" s="537"/>
      <c r="F94" s="537"/>
      <c r="G94" s="538"/>
      <c r="H94" s="37"/>
      <c r="I94" s="39"/>
      <c r="J94" s="40"/>
      <c r="K94" s="8"/>
    </row>
    <row r="95" spans="1:11" ht="12.75" customHeight="1" x14ac:dyDescent="0.25">
      <c r="A95" s="46"/>
      <c r="B95" s="45"/>
      <c r="C95" s="632"/>
      <c r="D95" s="633"/>
      <c r="E95" s="633"/>
      <c r="F95" s="633"/>
      <c r="G95" s="634"/>
      <c r="H95" s="37"/>
      <c r="I95" s="39"/>
      <c r="J95" s="40"/>
      <c r="K95" s="8"/>
    </row>
    <row r="96" spans="1:11" ht="13.8" x14ac:dyDescent="0.25">
      <c r="A96" s="59"/>
      <c r="B96" s="45" t="s">
        <v>413</v>
      </c>
      <c r="C96" s="632" t="s">
        <v>2042</v>
      </c>
      <c r="D96" s="633"/>
      <c r="E96" s="633"/>
      <c r="F96" s="633"/>
      <c r="G96" s="634"/>
      <c r="H96" s="60" t="s">
        <v>1794</v>
      </c>
      <c r="I96" s="39">
        <v>100</v>
      </c>
      <c r="J96" s="18"/>
      <c r="K96" s="8">
        <f>ROUNDUP(IF(H96&lt;&gt;"",I96*J96,""),2)</f>
        <v>0</v>
      </c>
    </row>
    <row r="97" spans="1:12" x14ac:dyDescent="0.25">
      <c r="A97" s="59"/>
      <c r="B97" s="45"/>
      <c r="C97" s="632"/>
      <c r="D97" s="633"/>
      <c r="E97" s="633"/>
      <c r="F97" s="633"/>
      <c r="G97" s="634"/>
      <c r="H97" s="77"/>
      <c r="I97" s="39"/>
      <c r="J97" s="40"/>
      <c r="K97" s="8"/>
    </row>
    <row r="98" spans="1:12" ht="13.8" x14ac:dyDescent="0.25">
      <c r="A98" s="59"/>
      <c r="B98" s="45" t="s">
        <v>415</v>
      </c>
      <c r="C98" s="632" t="s">
        <v>2043</v>
      </c>
      <c r="D98" s="633"/>
      <c r="E98" s="633"/>
      <c r="F98" s="633"/>
      <c r="G98" s="634"/>
      <c r="H98" s="60" t="s">
        <v>1794</v>
      </c>
      <c r="I98" s="39">
        <v>105</v>
      </c>
      <c r="J98" s="18"/>
      <c r="K98" s="8">
        <f t="shared" ref="K98" si="6">ROUNDUP(IF(H98&lt;&gt;"",I98*J98,""),2)</f>
        <v>0</v>
      </c>
    </row>
    <row r="99" spans="1:12" x14ac:dyDescent="0.25">
      <c r="A99" s="59"/>
      <c r="B99" s="99"/>
      <c r="C99" s="586"/>
      <c r="D99" s="587"/>
      <c r="E99" s="587"/>
      <c r="F99" s="587"/>
      <c r="G99" s="588"/>
      <c r="H99" s="60"/>
      <c r="I99" s="39"/>
      <c r="J99" s="40"/>
      <c r="K99" s="8"/>
    </row>
    <row r="100" spans="1:12" x14ac:dyDescent="0.25">
      <c r="A100" s="59"/>
      <c r="B100" s="99" t="s">
        <v>81</v>
      </c>
      <c r="C100" s="521" t="s">
        <v>2044</v>
      </c>
      <c r="D100" s="537"/>
      <c r="E100" s="537"/>
      <c r="F100" s="537"/>
      <c r="G100" s="538"/>
      <c r="H100" s="60"/>
      <c r="I100" s="39"/>
      <c r="J100" s="40"/>
      <c r="K100" s="8"/>
    </row>
    <row r="101" spans="1:12" ht="12.75" customHeight="1" x14ac:dyDescent="0.25">
      <c r="A101" s="59"/>
      <c r="B101" s="99"/>
      <c r="C101" s="632"/>
      <c r="D101" s="633"/>
      <c r="E101" s="633"/>
      <c r="F101" s="633"/>
      <c r="G101" s="634"/>
      <c r="H101" s="60"/>
      <c r="I101" s="39"/>
      <c r="J101" s="40"/>
      <c r="K101" s="8"/>
    </row>
    <row r="102" spans="1:12" ht="13.2" customHeight="1" x14ac:dyDescent="0.25">
      <c r="A102" s="59"/>
      <c r="B102" s="99" t="s">
        <v>413</v>
      </c>
      <c r="C102" s="632" t="s">
        <v>2043</v>
      </c>
      <c r="D102" s="633"/>
      <c r="E102" s="633"/>
      <c r="F102" s="633"/>
      <c r="G102" s="634"/>
      <c r="H102" s="60" t="s">
        <v>1797</v>
      </c>
      <c r="I102" s="39">
        <v>145</v>
      </c>
      <c r="J102" s="18"/>
      <c r="K102" s="8">
        <f t="shared" ref="K102" si="7">ROUNDUP(IF(H102&lt;&gt;"",I102*J102,""),2)</f>
        <v>0</v>
      </c>
    </row>
    <row r="103" spans="1:12" ht="13.2" customHeight="1" x14ac:dyDescent="0.25">
      <c r="A103" s="59"/>
      <c r="B103" s="99"/>
      <c r="C103" s="632"/>
      <c r="D103" s="633"/>
      <c r="E103" s="633"/>
      <c r="F103" s="633"/>
      <c r="G103" s="634"/>
      <c r="H103" s="60"/>
      <c r="I103" s="39"/>
      <c r="J103" s="40"/>
      <c r="K103" s="8"/>
      <c r="L103" s="47"/>
    </row>
    <row r="104" spans="1:12" x14ac:dyDescent="0.25">
      <c r="A104" s="59"/>
      <c r="B104" s="99" t="s">
        <v>1050</v>
      </c>
      <c r="C104" s="632" t="s">
        <v>2045</v>
      </c>
      <c r="D104" s="633"/>
      <c r="E104" s="633"/>
      <c r="F104" s="633"/>
      <c r="G104" s="634"/>
      <c r="H104" s="60" t="s">
        <v>1797</v>
      </c>
      <c r="I104" s="245">
        <v>3350</v>
      </c>
      <c r="J104" s="18"/>
      <c r="K104" s="8">
        <f t="shared" ref="K104" si="8">ROUNDUP(IF(H104&lt;&gt;"",I104*J104,""),2)</f>
        <v>0</v>
      </c>
    </row>
    <row r="105" spans="1:12" ht="13.2" customHeight="1" x14ac:dyDescent="0.25">
      <c r="A105" s="59"/>
      <c r="B105" s="99"/>
      <c r="C105" s="632"/>
      <c r="D105" s="633"/>
      <c r="E105" s="633"/>
      <c r="F105" s="633"/>
      <c r="G105" s="634"/>
      <c r="H105" s="60"/>
      <c r="I105" s="39"/>
      <c r="J105" s="40"/>
      <c r="K105" s="8"/>
    </row>
    <row r="106" spans="1:12" x14ac:dyDescent="0.25">
      <c r="A106" s="59"/>
      <c r="B106" s="99" t="s">
        <v>1624</v>
      </c>
      <c r="C106" s="632" t="s">
        <v>2046</v>
      </c>
      <c r="D106" s="633"/>
      <c r="E106" s="633"/>
      <c r="F106" s="633"/>
      <c r="G106" s="634"/>
      <c r="H106" s="60" t="s">
        <v>1797</v>
      </c>
      <c r="I106" s="39">
        <v>105</v>
      </c>
      <c r="J106" s="18"/>
      <c r="K106" s="8">
        <f t="shared" ref="K106" si="9">ROUNDUP(IF(H106&lt;&gt;"",I106*J106,""),2)</f>
        <v>0</v>
      </c>
    </row>
    <row r="107" spans="1:12" x14ac:dyDescent="0.25">
      <c r="A107" s="59"/>
      <c r="B107" s="99"/>
      <c r="C107" s="632"/>
      <c r="D107" s="633"/>
      <c r="E107" s="633"/>
      <c r="F107" s="633"/>
      <c r="G107" s="634"/>
      <c r="H107" s="60"/>
      <c r="I107" s="39"/>
      <c r="J107" s="40"/>
      <c r="K107" s="8"/>
    </row>
    <row r="108" spans="1:12" x14ac:dyDescent="0.25">
      <c r="A108" s="59"/>
      <c r="B108" s="99" t="s">
        <v>2047</v>
      </c>
      <c r="C108" s="632" t="s">
        <v>2048</v>
      </c>
      <c r="D108" s="633"/>
      <c r="E108" s="633"/>
      <c r="F108" s="633"/>
      <c r="G108" s="634"/>
      <c r="H108" s="60" t="s">
        <v>1797</v>
      </c>
      <c r="I108" s="39">
        <v>20</v>
      </c>
      <c r="J108" s="18"/>
      <c r="K108" s="8">
        <f t="shared" ref="K108" si="10">ROUNDUP(IF(H108&lt;&gt;"",I108*J108,""),2)</f>
        <v>0</v>
      </c>
    </row>
    <row r="109" spans="1:12" x14ac:dyDescent="0.25">
      <c r="A109" s="59"/>
      <c r="B109" s="99"/>
      <c r="C109" s="586"/>
      <c r="D109" s="587"/>
      <c r="E109" s="587"/>
      <c r="F109" s="587"/>
      <c r="G109" s="588"/>
      <c r="H109" s="60"/>
      <c r="I109" s="39"/>
      <c r="J109" s="40"/>
      <c r="K109" s="8"/>
    </row>
    <row r="110" spans="1:12" x14ac:dyDescent="0.25">
      <c r="A110" s="58" t="s">
        <v>1800</v>
      </c>
      <c r="B110" s="99"/>
      <c r="C110" s="583" t="s">
        <v>2049</v>
      </c>
      <c r="D110" s="584"/>
      <c r="E110" s="584"/>
      <c r="F110" s="584"/>
      <c r="G110" s="585"/>
      <c r="H110" s="60"/>
      <c r="I110" s="39"/>
      <c r="J110" s="40"/>
      <c r="K110" s="8"/>
    </row>
    <row r="111" spans="1:12" x14ac:dyDescent="0.25">
      <c r="A111" s="58"/>
      <c r="B111" s="99"/>
      <c r="C111" s="632"/>
      <c r="D111" s="633"/>
      <c r="E111" s="633"/>
      <c r="F111" s="633"/>
      <c r="G111" s="634"/>
      <c r="H111" s="60"/>
      <c r="I111" s="39"/>
      <c r="J111" s="40"/>
      <c r="K111" s="8"/>
    </row>
    <row r="112" spans="1:12" x14ac:dyDescent="0.25">
      <c r="A112" s="58"/>
      <c r="B112" s="99" t="s">
        <v>81</v>
      </c>
      <c r="C112" s="632" t="s">
        <v>2050</v>
      </c>
      <c r="D112" s="633"/>
      <c r="E112" s="633"/>
      <c r="F112" s="633"/>
      <c r="G112" s="634"/>
      <c r="H112" s="60"/>
      <c r="I112" s="39"/>
      <c r="J112" s="40"/>
      <c r="K112" s="8"/>
    </row>
    <row r="113" spans="1:13" x14ac:dyDescent="0.25">
      <c r="A113" s="58"/>
      <c r="B113" s="99"/>
      <c r="C113" s="632"/>
      <c r="D113" s="633"/>
      <c r="E113" s="633"/>
      <c r="F113" s="633"/>
      <c r="G113" s="634"/>
      <c r="H113" s="60"/>
      <c r="I113" s="39"/>
      <c r="J113" s="40"/>
      <c r="K113" s="8"/>
    </row>
    <row r="114" spans="1:13" x14ac:dyDescent="0.25">
      <c r="A114" s="58"/>
      <c r="B114" s="99" t="s">
        <v>413</v>
      </c>
      <c r="C114" s="632" t="s">
        <v>2051</v>
      </c>
      <c r="D114" s="633"/>
      <c r="E114" s="633"/>
      <c r="F114" s="633"/>
      <c r="G114" s="634"/>
      <c r="H114" s="60" t="s">
        <v>1797</v>
      </c>
      <c r="I114" s="39">
        <v>275</v>
      </c>
      <c r="J114" s="18"/>
      <c r="K114" s="8">
        <f t="shared" ref="K114" si="11">ROUNDUP(IF(H114&lt;&gt;"",I114*J114,""),2)</f>
        <v>0</v>
      </c>
    </row>
    <row r="115" spans="1:13" x14ac:dyDescent="0.25">
      <c r="A115" s="58"/>
      <c r="B115" s="99"/>
      <c r="C115" s="632"/>
      <c r="D115" s="633"/>
      <c r="E115" s="633"/>
      <c r="F115" s="633"/>
      <c r="G115" s="634"/>
      <c r="H115" s="60"/>
      <c r="I115" s="39"/>
      <c r="J115" s="40"/>
      <c r="K115" s="8"/>
    </row>
    <row r="116" spans="1:13" x14ac:dyDescent="0.25">
      <c r="A116" s="58"/>
      <c r="B116" s="99" t="s">
        <v>415</v>
      </c>
      <c r="C116" s="632" t="s">
        <v>2048</v>
      </c>
      <c r="D116" s="633"/>
      <c r="E116" s="633"/>
      <c r="F116" s="633"/>
      <c r="G116" s="634"/>
      <c r="H116" s="60" t="s">
        <v>1797</v>
      </c>
      <c r="I116" s="39">
        <v>140</v>
      </c>
      <c r="J116" s="18"/>
      <c r="K116" s="8">
        <f t="shared" ref="K116" si="12">ROUNDUP(IF(H116&lt;&gt;"",I116*J116,""),2)</f>
        <v>0</v>
      </c>
    </row>
    <row r="117" spans="1:13" x14ac:dyDescent="0.25">
      <c r="A117" s="58"/>
      <c r="B117" s="99"/>
      <c r="C117" s="586"/>
      <c r="D117" s="587"/>
      <c r="E117" s="587"/>
      <c r="F117" s="587"/>
      <c r="G117" s="588"/>
      <c r="H117" s="60"/>
      <c r="I117" s="39"/>
      <c r="J117" s="40"/>
      <c r="K117" s="8"/>
    </row>
    <row r="118" spans="1:13" x14ac:dyDescent="0.25">
      <c r="A118" s="58" t="s">
        <v>1806</v>
      </c>
      <c r="B118" s="99"/>
      <c r="C118" s="583" t="s">
        <v>1807</v>
      </c>
      <c r="D118" s="584"/>
      <c r="E118" s="584"/>
      <c r="F118" s="584"/>
      <c r="G118" s="585"/>
      <c r="H118" s="60"/>
      <c r="I118" s="39"/>
      <c r="J118" s="40"/>
      <c r="K118" s="8"/>
    </row>
    <row r="119" spans="1:13" x14ac:dyDescent="0.25">
      <c r="A119" s="58"/>
      <c r="B119" s="99"/>
      <c r="C119" s="586"/>
      <c r="D119" s="587"/>
      <c r="E119" s="587"/>
      <c r="F119" s="587"/>
      <c r="G119" s="588"/>
      <c r="H119" s="60"/>
      <c r="I119" s="39"/>
      <c r="J119" s="40"/>
      <c r="K119" s="8"/>
    </row>
    <row r="120" spans="1:13" x14ac:dyDescent="0.25">
      <c r="A120" s="58"/>
      <c r="B120" s="99" t="s">
        <v>78</v>
      </c>
      <c r="C120" s="632" t="s">
        <v>2052</v>
      </c>
      <c r="D120" s="633"/>
      <c r="E120" s="633"/>
      <c r="F120" s="633"/>
      <c r="G120" s="634"/>
      <c r="H120" s="60" t="s">
        <v>1797</v>
      </c>
      <c r="I120" s="39">
        <v>3</v>
      </c>
      <c r="J120" s="18"/>
      <c r="K120" s="8">
        <f t="shared" ref="K120" si="13">ROUNDUP(IF(H120&lt;&gt;"",I120*J120,""),2)</f>
        <v>0</v>
      </c>
    </row>
    <row r="121" spans="1:13" x14ac:dyDescent="0.25">
      <c r="A121" s="59"/>
      <c r="B121" s="99"/>
      <c r="C121" s="632"/>
      <c r="D121" s="633"/>
      <c r="E121" s="633"/>
      <c r="F121" s="633"/>
      <c r="G121" s="634"/>
      <c r="H121" s="60"/>
      <c r="I121" s="39"/>
      <c r="J121" s="40"/>
      <c r="K121" s="8"/>
    </row>
    <row r="122" spans="1:13" x14ac:dyDescent="0.25">
      <c r="A122" s="59"/>
      <c r="B122" s="99" t="s">
        <v>81</v>
      </c>
      <c r="C122" s="632" t="s">
        <v>2053</v>
      </c>
      <c r="D122" s="633"/>
      <c r="E122" s="633"/>
      <c r="F122" s="633"/>
      <c r="G122" s="634"/>
      <c r="H122" s="60" t="s">
        <v>1797</v>
      </c>
      <c r="I122" s="39">
        <v>8.5</v>
      </c>
      <c r="J122" s="18"/>
      <c r="K122" s="8">
        <f t="shared" ref="K122" si="14">ROUNDUP(IF(H122&lt;&gt;"",I122*J122,""),2)</f>
        <v>0</v>
      </c>
    </row>
    <row r="123" spans="1:13" x14ac:dyDescent="0.25">
      <c r="A123" s="59"/>
      <c r="B123" s="99"/>
      <c r="C123" s="586"/>
      <c r="D123" s="587"/>
      <c r="E123" s="587"/>
      <c r="F123" s="587"/>
      <c r="G123" s="588"/>
      <c r="H123" s="60"/>
      <c r="I123" s="39"/>
      <c r="J123" s="40"/>
      <c r="K123" s="8"/>
    </row>
    <row r="124" spans="1:13" x14ac:dyDescent="0.25">
      <c r="A124" s="58" t="s">
        <v>2054</v>
      </c>
      <c r="B124" s="99"/>
      <c r="C124" s="521" t="s">
        <v>2055</v>
      </c>
      <c r="D124" s="537"/>
      <c r="E124" s="537"/>
      <c r="F124" s="537"/>
      <c r="G124" s="538"/>
      <c r="H124" s="60"/>
      <c r="I124" s="39"/>
      <c r="J124" s="40"/>
      <c r="K124" s="8"/>
      <c r="M124" s="104"/>
    </row>
    <row r="125" spans="1:13" ht="13.2" customHeight="1" x14ac:dyDescent="0.25">
      <c r="A125" s="59"/>
      <c r="B125" s="99"/>
      <c r="C125" s="586"/>
      <c r="D125" s="587"/>
      <c r="E125" s="587"/>
      <c r="F125" s="587"/>
      <c r="G125" s="588"/>
      <c r="H125" s="60"/>
      <c r="I125" s="39"/>
      <c r="J125" s="40"/>
      <c r="K125" s="8"/>
    </row>
    <row r="126" spans="1:13" ht="60" customHeight="1" x14ac:dyDescent="0.25">
      <c r="A126" s="315"/>
      <c r="B126" s="316" t="s">
        <v>2056</v>
      </c>
      <c r="C126" s="682" t="s">
        <v>2057</v>
      </c>
      <c r="D126" s="683"/>
      <c r="E126" s="683"/>
      <c r="F126" s="683"/>
      <c r="G126" s="684"/>
      <c r="H126" s="317" t="s">
        <v>1797</v>
      </c>
      <c r="I126" s="165">
        <v>140</v>
      </c>
      <c r="J126" s="19"/>
      <c r="K126" s="194">
        <f>ROUNDUP(IF(H126&lt;&gt;"",I126*J126,""),2)</f>
        <v>0</v>
      </c>
    </row>
    <row r="127" spans="1:13" ht="12.75" customHeight="1" x14ac:dyDescent="0.25">
      <c r="A127" s="59"/>
      <c r="B127" s="59"/>
      <c r="C127" s="586"/>
      <c r="D127" s="587"/>
      <c r="E127" s="587"/>
      <c r="F127" s="587"/>
      <c r="G127" s="588"/>
      <c r="H127" s="60"/>
      <c r="I127" s="64"/>
      <c r="J127" s="63"/>
      <c r="K127" s="74"/>
    </row>
    <row r="128" spans="1:13" x14ac:dyDescent="0.25">
      <c r="A128" s="59"/>
      <c r="B128" s="59"/>
      <c r="C128" s="586"/>
      <c r="D128" s="587"/>
      <c r="E128" s="587"/>
      <c r="F128" s="587"/>
      <c r="G128" s="588"/>
      <c r="H128" s="60"/>
      <c r="I128" s="64"/>
      <c r="J128" s="63"/>
      <c r="K128" s="74"/>
    </row>
    <row r="129" spans="1:12" s="35" customFormat="1" x14ac:dyDescent="0.25">
      <c r="A129" s="522" t="s">
        <v>1809</v>
      </c>
      <c r="B129" s="522"/>
      <c r="C129" s="522" t="s">
        <v>117</v>
      </c>
      <c r="D129" s="522"/>
      <c r="E129" s="522"/>
      <c r="F129" s="522"/>
      <c r="G129" s="522"/>
      <c r="H129" s="116"/>
      <c r="I129" s="116"/>
      <c r="J129" s="116"/>
      <c r="K129" s="42">
        <f>SUM(K94:K128)</f>
        <v>0</v>
      </c>
    </row>
    <row r="130" spans="1:12" x14ac:dyDescent="0.25">
      <c r="A130" s="589" t="s">
        <v>1810</v>
      </c>
      <c r="B130" s="590"/>
      <c r="C130" s="590"/>
      <c r="D130" s="590"/>
      <c r="E130" s="590"/>
      <c r="F130" s="590"/>
      <c r="G130" s="590"/>
      <c r="H130" s="590"/>
      <c r="I130" s="590"/>
      <c r="J130" s="590"/>
      <c r="K130" s="591"/>
    </row>
    <row r="131" spans="1:12" ht="12.75" customHeight="1" x14ac:dyDescent="0.25">
      <c r="A131" s="592"/>
      <c r="B131" s="593"/>
      <c r="C131" s="593"/>
      <c r="D131" s="593"/>
      <c r="E131" s="593"/>
      <c r="F131" s="593"/>
      <c r="G131" s="593"/>
      <c r="H131" s="593"/>
      <c r="I131" s="593"/>
      <c r="J131" s="593"/>
      <c r="K131" s="594"/>
    </row>
    <row r="132" spans="1:12" x14ac:dyDescent="0.25">
      <c r="A132" s="56"/>
      <c r="B132" s="56"/>
      <c r="C132" s="645"/>
      <c r="D132" s="646"/>
      <c r="E132" s="646"/>
      <c r="F132" s="646"/>
      <c r="G132" s="647"/>
      <c r="H132" s="57"/>
      <c r="I132" s="72"/>
      <c r="J132" s="73"/>
      <c r="K132" s="11"/>
    </row>
    <row r="133" spans="1:12" x14ac:dyDescent="0.25">
      <c r="A133" s="44" t="s">
        <v>1811</v>
      </c>
      <c r="B133" s="45"/>
      <c r="C133" s="521" t="s">
        <v>1937</v>
      </c>
      <c r="D133" s="537"/>
      <c r="E133" s="537"/>
      <c r="F133" s="537"/>
      <c r="G133" s="538"/>
      <c r="H133" s="37"/>
      <c r="I133" s="39"/>
      <c r="J133" s="40"/>
      <c r="K133" s="8"/>
    </row>
    <row r="134" spans="1:12" ht="12.75" customHeight="1" x14ac:dyDescent="0.25">
      <c r="A134" s="46"/>
      <c r="B134" s="45"/>
      <c r="C134" s="632"/>
      <c r="D134" s="633"/>
      <c r="E134" s="633"/>
      <c r="F134" s="633"/>
      <c r="G134" s="634"/>
      <c r="H134" s="37"/>
      <c r="I134" s="39"/>
      <c r="J134" s="40"/>
      <c r="K134" s="8"/>
    </row>
    <row r="135" spans="1:12" x14ac:dyDescent="0.25">
      <c r="A135" s="59"/>
      <c r="B135" s="99" t="s">
        <v>2058</v>
      </c>
      <c r="C135" s="632" t="s">
        <v>2059</v>
      </c>
      <c r="D135" s="633"/>
      <c r="E135" s="633"/>
      <c r="F135" s="633"/>
      <c r="G135" s="634"/>
      <c r="H135" s="60"/>
      <c r="I135" s="64"/>
      <c r="J135" s="63"/>
      <c r="K135" s="74"/>
    </row>
    <row r="136" spans="1:12" x14ac:dyDescent="0.25">
      <c r="A136" s="59"/>
      <c r="B136" s="102"/>
      <c r="C136" s="586"/>
      <c r="D136" s="587"/>
      <c r="E136" s="587"/>
      <c r="F136" s="587"/>
      <c r="G136" s="588"/>
      <c r="H136" s="77"/>
      <c r="I136" s="81"/>
      <c r="J136" s="75"/>
      <c r="K136" s="76"/>
    </row>
    <row r="137" spans="1:12" ht="12.75" customHeight="1" x14ac:dyDescent="0.25">
      <c r="A137" s="59"/>
      <c r="B137" s="99" t="s">
        <v>78</v>
      </c>
      <c r="C137" s="632" t="s">
        <v>2060</v>
      </c>
      <c r="D137" s="633"/>
      <c r="E137" s="633"/>
      <c r="F137" s="633"/>
      <c r="G137" s="634"/>
      <c r="H137" s="60" t="s">
        <v>1814</v>
      </c>
      <c r="I137" s="39">
        <v>1</v>
      </c>
      <c r="J137" s="18"/>
      <c r="K137" s="8">
        <f>ROUNDUP(IF(H137&lt;&gt;"",I137*J137,""),2)</f>
        <v>0</v>
      </c>
    </row>
    <row r="138" spans="1:12" x14ac:dyDescent="0.25">
      <c r="A138" s="59"/>
      <c r="B138" s="99"/>
      <c r="C138" s="632"/>
      <c r="D138" s="633"/>
      <c r="E138" s="633"/>
      <c r="F138" s="633"/>
      <c r="G138" s="634"/>
      <c r="H138" s="60"/>
      <c r="I138" s="39"/>
      <c r="J138" s="40"/>
      <c r="K138" s="8"/>
    </row>
    <row r="139" spans="1:12" x14ac:dyDescent="0.25">
      <c r="A139" s="59"/>
      <c r="B139" s="99" t="s">
        <v>81</v>
      </c>
      <c r="C139" s="632" t="s">
        <v>2061</v>
      </c>
      <c r="D139" s="633"/>
      <c r="E139" s="633"/>
      <c r="F139" s="633"/>
      <c r="G139" s="634"/>
      <c r="H139" s="60" t="s">
        <v>1814</v>
      </c>
      <c r="I139" s="39">
        <v>42</v>
      </c>
      <c r="J139" s="18"/>
      <c r="K139" s="8">
        <f>ROUNDUP(IF(H139&lt;&gt;"",I139*J139,""),2)</f>
        <v>0</v>
      </c>
    </row>
    <row r="140" spans="1:12" x14ac:dyDescent="0.25">
      <c r="A140" s="59"/>
      <c r="B140" s="99"/>
      <c r="C140" s="632"/>
      <c r="D140" s="633"/>
      <c r="E140" s="633"/>
      <c r="F140" s="633"/>
      <c r="G140" s="634"/>
      <c r="H140" s="60"/>
      <c r="I140" s="39"/>
      <c r="J140" s="40"/>
      <c r="K140" s="8"/>
    </row>
    <row r="141" spans="1:12" ht="12.75" customHeight="1" x14ac:dyDescent="0.25">
      <c r="A141" s="58" t="s">
        <v>1816</v>
      </c>
      <c r="B141" s="99"/>
      <c r="C141" s="521" t="s">
        <v>1817</v>
      </c>
      <c r="D141" s="537"/>
      <c r="E141" s="537"/>
      <c r="F141" s="537"/>
      <c r="G141" s="538"/>
      <c r="H141" s="60" t="s">
        <v>1814</v>
      </c>
      <c r="I141" s="39">
        <v>5</v>
      </c>
      <c r="J141" s="18"/>
      <c r="K141" s="8">
        <f>ROUNDUP(IF(H141&lt;&gt;"",I141*J141,""),2)</f>
        <v>0</v>
      </c>
    </row>
    <row r="142" spans="1:12" ht="12.75" customHeight="1" x14ac:dyDescent="0.25">
      <c r="A142" s="59"/>
      <c r="B142" s="59"/>
      <c r="C142" s="586"/>
      <c r="D142" s="587"/>
      <c r="E142" s="587"/>
      <c r="F142" s="587"/>
      <c r="G142" s="588"/>
      <c r="H142" s="60"/>
      <c r="I142" s="64"/>
      <c r="J142" s="63"/>
      <c r="K142" s="74"/>
      <c r="L142" s="47"/>
    </row>
    <row r="143" spans="1:12" x14ac:dyDescent="0.25">
      <c r="A143" s="65"/>
      <c r="B143" s="65"/>
      <c r="C143" s="672"/>
      <c r="D143" s="673"/>
      <c r="E143" s="673"/>
      <c r="F143" s="673"/>
      <c r="G143" s="674"/>
      <c r="H143" s="66"/>
      <c r="I143" s="67"/>
      <c r="J143" s="68"/>
      <c r="K143" s="79"/>
    </row>
    <row r="144" spans="1:12" s="35" customFormat="1" x14ac:dyDescent="0.25">
      <c r="A144" s="522" t="s">
        <v>1818</v>
      </c>
      <c r="B144" s="522"/>
      <c r="C144" s="522" t="s">
        <v>117</v>
      </c>
      <c r="D144" s="522"/>
      <c r="E144" s="522"/>
      <c r="F144" s="522"/>
      <c r="G144" s="522"/>
      <c r="H144" s="116"/>
      <c r="I144" s="116"/>
      <c r="J144" s="116"/>
      <c r="K144" s="42">
        <f>SUM(K133:K143)</f>
        <v>0</v>
      </c>
    </row>
    <row r="145" spans="1:12" x14ac:dyDescent="0.25">
      <c r="A145" s="589" t="s">
        <v>1819</v>
      </c>
      <c r="B145" s="590"/>
      <c r="C145" s="590"/>
      <c r="D145" s="590"/>
      <c r="E145" s="590"/>
      <c r="F145" s="590"/>
      <c r="G145" s="590"/>
      <c r="H145" s="590"/>
      <c r="I145" s="590"/>
      <c r="J145" s="590"/>
      <c r="K145" s="591"/>
    </row>
    <row r="146" spans="1:12" ht="12.75" customHeight="1" x14ac:dyDescent="0.25">
      <c r="A146" s="592"/>
      <c r="B146" s="593"/>
      <c r="C146" s="593"/>
      <c r="D146" s="593"/>
      <c r="E146" s="593"/>
      <c r="F146" s="593"/>
      <c r="G146" s="593"/>
      <c r="H146" s="593"/>
      <c r="I146" s="593"/>
      <c r="J146" s="593"/>
      <c r="K146" s="594"/>
    </row>
    <row r="147" spans="1:12" x14ac:dyDescent="0.25">
      <c r="A147" s="56"/>
      <c r="B147" s="56"/>
      <c r="C147" s="645"/>
      <c r="D147" s="646"/>
      <c r="E147" s="646"/>
      <c r="F147" s="646"/>
      <c r="G147" s="647"/>
      <c r="H147" s="57"/>
      <c r="I147" s="72"/>
      <c r="J147" s="73"/>
      <c r="K147" s="11"/>
    </row>
    <row r="148" spans="1:12" x14ac:dyDescent="0.25">
      <c r="A148" s="44" t="s">
        <v>1820</v>
      </c>
      <c r="B148" s="45"/>
      <c r="C148" s="521" t="s">
        <v>2062</v>
      </c>
      <c r="D148" s="537"/>
      <c r="E148" s="537"/>
      <c r="F148" s="537"/>
      <c r="G148" s="538"/>
      <c r="H148" s="37"/>
      <c r="I148" s="39"/>
      <c r="J148" s="40"/>
      <c r="K148" s="8"/>
    </row>
    <row r="149" spans="1:12" ht="12.75" customHeight="1" x14ac:dyDescent="0.25">
      <c r="A149" s="46"/>
      <c r="B149" s="45"/>
      <c r="C149" s="632"/>
      <c r="D149" s="633"/>
      <c r="E149" s="633"/>
      <c r="F149" s="633"/>
      <c r="G149" s="634"/>
      <c r="H149" s="37"/>
      <c r="I149" s="39"/>
      <c r="J149" s="40"/>
      <c r="K149" s="8"/>
    </row>
    <row r="150" spans="1:12" x14ac:dyDescent="0.25">
      <c r="A150" s="59"/>
      <c r="B150" s="45" t="s">
        <v>2063</v>
      </c>
      <c r="C150" s="632" t="s">
        <v>2064</v>
      </c>
      <c r="D150" s="633"/>
      <c r="E150" s="633"/>
      <c r="F150" s="633"/>
      <c r="G150" s="634"/>
      <c r="H150" s="60"/>
      <c r="I150" s="64"/>
      <c r="J150" s="63"/>
      <c r="K150" s="74"/>
      <c r="L150" s="100"/>
    </row>
    <row r="151" spans="1:12" x14ac:dyDescent="0.25">
      <c r="A151" s="59"/>
      <c r="B151" s="45"/>
      <c r="C151" s="632"/>
      <c r="D151" s="633"/>
      <c r="E151" s="633"/>
      <c r="F151" s="633"/>
      <c r="G151" s="634"/>
      <c r="H151" s="77"/>
      <c r="I151" s="81"/>
      <c r="J151" s="75"/>
      <c r="K151" s="76"/>
    </row>
    <row r="152" spans="1:12" ht="13.8" x14ac:dyDescent="0.25">
      <c r="A152" s="59"/>
      <c r="B152" s="45" t="s">
        <v>78</v>
      </c>
      <c r="C152" s="632" t="s">
        <v>2065</v>
      </c>
      <c r="D152" s="633"/>
      <c r="E152" s="633"/>
      <c r="F152" s="633"/>
      <c r="G152" s="634"/>
      <c r="H152" s="60" t="s">
        <v>1756</v>
      </c>
      <c r="I152" s="39">
        <v>55</v>
      </c>
      <c r="J152" s="18"/>
      <c r="K152" s="8">
        <f>ROUNDUP(IF(H152&lt;&gt;"",I152*J152,""),2)</f>
        <v>0</v>
      </c>
    </row>
    <row r="153" spans="1:12" ht="12.75" customHeight="1" x14ac:dyDescent="0.25">
      <c r="A153" s="59"/>
      <c r="B153" s="45"/>
      <c r="C153" s="632"/>
      <c r="D153" s="633"/>
      <c r="E153" s="633"/>
      <c r="F153" s="633"/>
      <c r="G153" s="634"/>
      <c r="H153" s="60"/>
      <c r="I153" s="39"/>
      <c r="J153" s="40"/>
      <c r="K153" s="8"/>
    </row>
    <row r="154" spans="1:12" x14ac:dyDescent="0.25">
      <c r="A154" s="59"/>
      <c r="B154" s="45" t="s">
        <v>1822</v>
      </c>
      <c r="C154" s="632" t="s">
        <v>1823</v>
      </c>
      <c r="D154" s="633"/>
      <c r="E154" s="633"/>
      <c r="F154" s="633"/>
      <c r="G154" s="634"/>
      <c r="H154" s="60"/>
      <c r="I154" s="39"/>
      <c r="J154" s="40"/>
      <c r="K154" s="8"/>
    </row>
    <row r="155" spans="1:12" x14ac:dyDescent="0.25">
      <c r="A155" s="59"/>
      <c r="B155" s="45"/>
      <c r="C155" s="632"/>
      <c r="D155" s="633"/>
      <c r="E155" s="633"/>
      <c r="F155" s="633"/>
      <c r="G155" s="634"/>
      <c r="H155" s="77"/>
      <c r="I155" s="39"/>
      <c r="J155" s="40"/>
      <c r="K155" s="8"/>
    </row>
    <row r="156" spans="1:12" ht="13.8" x14ac:dyDescent="0.25">
      <c r="A156" s="59"/>
      <c r="B156" s="45" t="s">
        <v>78</v>
      </c>
      <c r="C156" s="632" t="s">
        <v>2066</v>
      </c>
      <c r="D156" s="633"/>
      <c r="E156" s="633"/>
      <c r="F156" s="633"/>
      <c r="G156" s="634"/>
      <c r="H156" s="60" t="s">
        <v>1756</v>
      </c>
      <c r="I156" s="39">
        <v>80</v>
      </c>
      <c r="J156" s="18"/>
      <c r="K156" s="8">
        <f>ROUNDUP(IF(H156&lt;&gt;"",I156*J156,""),2)</f>
        <v>0</v>
      </c>
    </row>
    <row r="157" spans="1:12" ht="12.75" customHeight="1" x14ac:dyDescent="0.25">
      <c r="A157" s="59"/>
      <c r="B157" s="45"/>
      <c r="C157" s="632"/>
      <c r="D157" s="633"/>
      <c r="E157" s="633"/>
      <c r="F157" s="633"/>
      <c r="G157" s="634"/>
      <c r="H157" s="60"/>
      <c r="I157" s="39"/>
      <c r="J157" s="40"/>
      <c r="K157" s="8"/>
    </row>
    <row r="158" spans="1:12" ht="13.8" x14ac:dyDescent="0.25">
      <c r="A158" s="59"/>
      <c r="B158" s="45" t="s">
        <v>81</v>
      </c>
      <c r="C158" s="632" t="s">
        <v>2067</v>
      </c>
      <c r="D158" s="633"/>
      <c r="E158" s="633"/>
      <c r="F158" s="633"/>
      <c r="G158" s="634"/>
      <c r="H158" s="60" t="s">
        <v>1756</v>
      </c>
      <c r="I158" s="39">
        <v>15</v>
      </c>
      <c r="J158" s="18"/>
      <c r="K158" s="8">
        <f>ROUNDUP(IF(H158&lt;&gt;"",I158*J158,""),2)</f>
        <v>0</v>
      </c>
    </row>
    <row r="159" spans="1:12" x14ac:dyDescent="0.25">
      <c r="A159" s="59"/>
      <c r="B159" s="99"/>
      <c r="C159" s="632"/>
      <c r="D159" s="633"/>
      <c r="E159" s="633"/>
      <c r="F159" s="633"/>
      <c r="G159" s="634"/>
      <c r="H159" s="60"/>
      <c r="I159" s="39"/>
      <c r="J159" s="40"/>
      <c r="K159" s="8"/>
    </row>
    <row r="160" spans="1:12" ht="13.8" x14ac:dyDescent="0.25">
      <c r="A160" s="59"/>
      <c r="B160" s="45" t="s">
        <v>83</v>
      </c>
      <c r="C160" s="632" t="s">
        <v>2068</v>
      </c>
      <c r="D160" s="633"/>
      <c r="E160" s="633"/>
      <c r="F160" s="633"/>
      <c r="G160" s="634"/>
      <c r="H160" s="60" t="s">
        <v>1756</v>
      </c>
      <c r="I160" s="39">
        <v>160</v>
      </c>
      <c r="J160" s="18"/>
      <c r="K160" s="8">
        <f>ROUNDUP(IF(H160&lt;&gt;"",I160*J160,""),2)</f>
        <v>0</v>
      </c>
    </row>
    <row r="161" spans="1:13" x14ac:dyDescent="0.25">
      <c r="A161" s="59"/>
      <c r="B161" s="99"/>
      <c r="C161" s="632"/>
      <c r="D161" s="633"/>
      <c r="E161" s="633"/>
      <c r="F161" s="633"/>
      <c r="G161" s="634"/>
      <c r="H161" s="60"/>
      <c r="I161" s="39"/>
      <c r="J161" s="40"/>
      <c r="K161" s="8"/>
      <c r="M161" s="86"/>
    </row>
    <row r="162" spans="1:13" ht="13.8" x14ac:dyDescent="0.25">
      <c r="A162" s="59"/>
      <c r="B162" s="45" t="s">
        <v>85</v>
      </c>
      <c r="C162" s="632" t="s">
        <v>2069</v>
      </c>
      <c r="D162" s="633"/>
      <c r="E162" s="633"/>
      <c r="F162" s="633"/>
      <c r="G162" s="634"/>
      <c r="H162" s="60" t="s">
        <v>1756</v>
      </c>
      <c r="I162" s="39">
        <v>30</v>
      </c>
      <c r="J162" s="18"/>
      <c r="K162" s="8">
        <f>ROUNDUP(IF(H162&lt;&gt;"",I162*J162,""),2)</f>
        <v>0</v>
      </c>
      <c r="M162" s="86"/>
    </row>
    <row r="163" spans="1:13" x14ac:dyDescent="0.25">
      <c r="A163" s="59"/>
      <c r="B163" s="99"/>
      <c r="C163" s="632"/>
      <c r="D163" s="633"/>
      <c r="E163" s="633"/>
      <c r="F163" s="633"/>
      <c r="G163" s="634"/>
      <c r="H163" s="60"/>
      <c r="I163" s="39"/>
      <c r="J163" s="40"/>
      <c r="K163" s="8"/>
    </row>
    <row r="164" spans="1:13" ht="26.4" customHeight="1" x14ac:dyDescent="0.25">
      <c r="A164" s="58" t="s">
        <v>1831</v>
      </c>
      <c r="B164" s="99"/>
      <c r="C164" s="521" t="s">
        <v>1832</v>
      </c>
      <c r="D164" s="537"/>
      <c r="E164" s="537"/>
      <c r="F164" s="537"/>
      <c r="G164" s="538"/>
      <c r="H164" s="60"/>
      <c r="I164" s="39"/>
      <c r="J164" s="40"/>
      <c r="K164" s="8"/>
    </row>
    <row r="165" spans="1:13" ht="12.75" customHeight="1" x14ac:dyDescent="0.25">
      <c r="A165" s="59"/>
      <c r="B165" s="99"/>
      <c r="C165" s="632"/>
      <c r="D165" s="633"/>
      <c r="E165" s="633"/>
      <c r="F165" s="633"/>
      <c r="G165" s="634"/>
      <c r="H165" s="60"/>
      <c r="I165" s="39"/>
      <c r="J165" s="40"/>
      <c r="K165" s="8"/>
    </row>
    <row r="166" spans="1:13" x14ac:dyDescent="0.25">
      <c r="A166" s="59"/>
      <c r="B166" s="99" t="s">
        <v>1833</v>
      </c>
      <c r="C166" s="632" t="s">
        <v>2070</v>
      </c>
      <c r="D166" s="633"/>
      <c r="E166" s="633"/>
      <c r="F166" s="633"/>
      <c r="G166" s="634"/>
      <c r="H166" s="60" t="s">
        <v>1797</v>
      </c>
      <c r="I166" s="39">
        <v>100</v>
      </c>
      <c r="J166" s="18"/>
      <c r="K166" s="8">
        <f>ROUNDUP(IF(H166&lt;&gt;"",I166*J166,""),2)</f>
        <v>0</v>
      </c>
    </row>
    <row r="167" spans="1:13" ht="13.2" customHeight="1" x14ac:dyDescent="0.25">
      <c r="A167" s="59"/>
      <c r="B167" s="99"/>
      <c r="C167" s="632" t="s">
        <v>1835</v>
      </c>
      <c r="D167" s="633"/>
      <c r="E167" s="633"/>
      <c r="F167" s="633"/>
      <c r="G167" s="634"/>
      <c r="H167" s="60"/>
      <c r="I167" s="39"/>
      <c r="J167" s="40"/>
      <c r="K167" s="8"/>
    </row>
    <row r="168" spans="1:13" x14ac:dyDescent="0.25">
      <c r="A168" s="59"/>
      <c r="B168" s="99"/>
      <c r="C168" s="597"/>
      <c r="D168" s="598"/>
      <c r="E168" s="598"/>
      <c r="F168" s="598"/>
      <c r="G168" s="599"/>
      <c r="H168" s="60"/>
      <c r="I168" s="39"/>
      <c r="J168" s="40"/>
      <c r="K168" s="8"/>
      <c r="M168" s="104"/>
    </row>
    <row r="169" spans="1:13" x14ac:dyDescent="0.25">
      <c r="A169" s="59"/>
      <c r="B169" s="99" t="s">
        <v>1836</v>
      </c>
      <c r="C169" s="632" t="s">
        <v>2071</v>
      </c>
      <c r="D169" s="633"/>
      <c r="E169" s="633"/>
      <c r="F169" s="633"/>
      <c r="G169" s="634"/>
      <c r="H169" s="60" t="s">
        <v>1797</v>
      </c>
      <c r="I169" s="39">
        <v>2000</v>
      </c>
      <c r="J169" s="18"/>
      <c r="K169" s="8">
        <f>ROUNDUP(IF(H169&lt;&gt;"",I169*J169,""),2)</f>
        <v>0</v>
      </c>
    </row>
    <row r="170" spans="1:13" x14ac:dyDescent="0.25">
      <c r="A170" s="59"/>
      <c r="B170" s="99"/>
      <c r="C170" s="632" t="s">
        <v>1835</v>
      </c>
      <c r="D170" s="633"/>
      <c r="E170" s="633"/>
      <c r="F170" s="633"/>
      <c r="G170" s="634"/>
      <c r="H170" s="60"/>
      <c r="I170" s="39"/>
      <c r="J170" s="40"/>
      <c r="K170" s="8"/>
    </row>
    <row r="171" spans="1:13" ht="13.2" customHeight="1" x14ac:dyDescent="0.25">
      <c r="A171" s="59"/>
      <c r="B171" s="99"/>
      <c r="C171" s="597"/>
      <c r="D171" s="598"/>
      <c r="E171" s="598"/>
      <c r="F171" s="598"/>
      <c r="G171" s="599"/>
      <c r="H171" s="60"/>
      <c r="I171" s="39"/>
      <c r="J171" s="40"/>
      <c r="K171" s="8"/>
    </row>
    <row r="172" spans="1:13" ht="13.2" customHeight="1" x14ac:dyDescent="0.25">
      <c r="A172" s="59"/>
      <c r="B172" s="99" t="s">
        <v>2072</v>
      </c>
      <c r="C172" s="632" t="s">
        <v>2073</v>
      </c>
      <c r="D172" s="633"/>
      <c r="E172" s="633"/>
      <c r="F172" s="633"/>
      <c r="G172" s="634"/>
      <c r="H172" s="60" t="s">
        <v>1797</v>
      </c>
      <c r="I172" s="39">
        <v>100</v>
      </c>
      <c r="J172" s="18"/>
      <c r="K172" s="8">
        <f>ROUNDUP(IF(H172&lt;&gt;"",I172*J172,""),2)</f>
        <v>0</v>
      </c>
    </row>
    <row r="173" spans="1:13" ht="13.2" customHeight="1" x14ac:dyDescent="0.25">
      <c r="A173" s="59"/>
      <c r="B173" s="99"/>
      <c r="C173" s="632" t="s">
        <v>1835</v>
      </c>
      <c r="D173" s="633"/>
      <c r="E173" s="633"/>
      <c r="F173" s="633"/>
      <c r="G173" s="634"/>
      <c r="H173" s="60"/>
      <c r="I173" s="39"/>
      <c r="J173" s="40"/>
      <c r="K173" s="8"/>
    </row>
    <row r="174" spans="1:13" ht="13.2" customHeight="1" x14ac:dyDescent="0.25">
      <c r="A174" s="59"/>
      <c r="B174" s="99"/>
      <c r="C174" s="597"/>
      <c r="D174" s="598"/>
      <c r="E174" s="598"/>
      <c r="F174" s="598"/>
      <c r="G174" s="599"/>
      <c r="H174" s="60"/>
      <c r="I174" s="39"/>
      <c r="J174" s="40"/>
      <c r="K174" s="8"/>
    </row>
    <row r="175" spans="1:13" ht="13.2" customHeight="1" x14ac:dyDescent="0.25">
      <c r="A175" s="59"/>
      <c r="B175" s="99" t="s">
        <v>2074</v>
      </c>
      <c r="C175" s="632" t="s">
        <v>2075</v>
      </c>
      <c r="D175" s="633"/>
      <c r="E175" s="633"/>
      <c r="F175" s="633"/>
      <c r="G175" s="634"/>
      <c r="H175" s="60" t="s">
        <v>1797</v>
      </c>
      <c r="I175" s="39">
        <v>55</v>
      </c>
      <c r="J175" s="18"/>
      <c r="K175" s="8">
        <f>ROUNDUP(IF(H175&lt;&gt;"",I175*J175,""),2)</f>
        <v>0</v>
      </c>
    </row>
    <row r="176" spans="1:13" ht="13.2" customHeight="1" x14ac:dyDescent="0.25">
      <c r="A176" s="59"/>
      <c r="B176" s="99"/>
      <c r="C176" s="632" t="s">
        <v>1835</v>
      </c>
      <c r="D176" s="633"/>
      <c r="E176" s="633"/>
      <c r="F176" s="633"/>
      <c r="G176" s="634"/>
      <c r="H176" s="60"/>
      <c r="I176" s="39"/>
      <c r="J176" s="40"/>
      <c r="K176" s="8"/>
    </row>
    <row r="177" spans="1:11" ht="13.2" customHeight="1" x14ac:dyDescent="0.25">
      <c r="A177" s="59"/>
      <c r="B177" s="99"/>
      <c r="C177" s="597"/>
      <c r="D177" s="598"/>
      <c r="E177" s="598"/>
      <c r="F177" s="598"/>
      <c r="G177" s="599"/>
      <c r="H177" s="60"/>
      <c r="I177" s="39"/>
      <c r="J177" s="40"/>
      <c r="K177" s="8"/>
    </row>
    <row r="178" spans="1:11" ht="13.2" customHeight="1" x14ac:dyDescent="0.25">
      <c r="A178" s="59"/>
      <c r="B178" s="99" t="s">
        <v>2076</v>
      </c>
      <c r="C178" s="632" t="s">
        <v>2077</v>
      </c>
      <c r="D178" s="633"/>
      <c r="E178" s="633"/>
      <c r="F178" s="633"/>
      <c r="G178" s="634"/>
      <c r="H178" s="60" t="s">
        <v>1797</v>
      </c>
      <c r="I178" s="39">
        <v>280</v>
      </c>
      <c r="J178" s="18"/>
      <c r="K178" s="8">
        <f>ROUNDUP(IF(H178&lt;&gt;"",I178*J178,""),2)</f>
        <v>0</v>
      </c>
    </row>
    <row r="179" spans="1:11" ht="13.2" customHeight="1" x14ac:dyDescent="0.25">
      <c r="A179" s="59"/>
      <c r="B179" s="59"/>
      <c r="C179" s="632" t="s">
        <v>1835</v>
      </c>
      <c r="D179" s="633"/>
      <c r="E179" s="633"/>
      <c r="F179" s="633"/>
      <c r="G179" s="634"/>
      <c r="H179" s="60"/>
      <c r="I179" s="64"/>
      <c r="J179" s="63"/>
      <c r="K179" s="74"/>
    </row>
    <row r="180" spans="1:11" ht="13.2" customHeight="1" x14ac:dyDescent="0.25">
      <c r="A180" s="59"/>
      <c r="B180" s="59"/>
      <c r="C180" s="586"/>
      <c r="D180" s="587"/>
      <c r="E180" s="587"/>
      <c r="F180" s="587"/>
      <c r="G180" s="588"/>
      <c r="H180" s="60"/>
      <c r="I180" s="64"/>
      <c r="J180" s="63"/>
      <c r="K180" s="74"/>
    </row>
    <row r="181" spans="1:11" x14ac:dyDescent="0.25">
      <c r="A181" s="65"/>
      <c r="B181" s="65"/>
      <c r="C181" s="672"/>
      <c r="D181" s="673"/>
      <c r="E181" s="673"/>
      <c r="F181" s="673"/>
      <c r="G181" s="674"/>
      <c r="H181" s="66"/>
      <c r="I181" s="67"/>
      <c r="J181" s="68"/>
      <c r="K181" s="79"/>
    </row>
    <row r="182" spans="1:11" s="35" customFormat="1" x14ac:dyDescent="0.25">
      <c r="A182" s="522" t="s">
        <v>1843</v>
      </c>
      <c r="B182" s="522"/>
      <c r="C182" s="522" t="s">
        <v>117</v>
      </c>
      <c r="D182" s="522"/>
      <c r="E182" s="522"/>
      <c r="F182" s="522"/>
      <c r="G182" s="522"/>
      <c r="H182" s="116"/>
      <c r="I182" s="116"/>
      <c r="J182" s="116"/>
      <c r="K182" s="42">
        <f>SUM(K148:K181)</f>
        <v>0</v>
      </c>
    </row>
    <row r="183" spans="1:11" x14ac:dyDescent="0.25">
      <c r="A183" s="589" t="s">
        <v>1844</v>
      </c>
      <c r="B183" s="590"/>
      <c r="C183" s="590"/>
      <c r="D183" s="590"/>
      <c r="E183" s="590"/>
      <c r="F183" s="590"/>
      <c r="G183" s="590"/>
      <c r="H183" s="590"/>
      <c r="I183" s="590"/>
      <c r="J183" s="590"/>
      <c r="K183" s="591"/>
    </row>
    <row r="184" spans="1:11" ht="12.75" customHeight="1" x14ac:dyDescent="0.25">
      <c r="A184" s="592"/>
      <c r="B184" s="593"/>
      <c r="C184" s="593"/>
      <c r="D184" s="593"/>
      <c r="E184" s="593"/>
      <c r="F184" s="593"/>
      <c r="G184" s="593"/>
      <c r="H184" s="593"/>
      <c r="I184" s="593"/>
      <c r="J184" s="593"/>
      <c r="K184" s="594"/>
    </row>
    <row r="185" spans="1:11" x14ac:dyDescent="0.25">
      <c r="A185" s="56"/>
      <c r="B185" s="56"/>
      <c r="C185" s="645"/>
      <c r="D185" s="646"/>
      <c r="E185" s="646"/>
      <c r="F185" s="646"/>
      <c r="G185" s="647"/>
      <c r="H185" s="57"/>
      <c r="I185" s="72"/>
      <c r="J185" s="73"/>
      <c r="K185" s="11"/>
    </row>
    <row r="186" spans="1:11" x14ac:dyDescent="0.25">
      <c r="A186" s="44" t="s">
        <v>1845</v>
      </c>
      <c r="B186" s="45"/>
      <c r="C186" s="521" t="s">
        <v>2078</v>
      </c>
      <c r="D186" s="537"/>
      <c r="E186" s="537"/>
      <c r="F186" s="537"/>
      <c r="G186" s="538"/>
      <c r="H186" s="37"/>
      <c r="I186" s="39"/>
      <c r="J186" s="40"/>
      <c r="K186" s="8"/>
    </row>
    <row r="187" spans="1:11" ht="12.75" customHeight="1" x14ac:dyDescent="0.25">
      <c r="A187" s="46"/>
      <c r="B187" s="45"/>
      <c r="C187" s="632"/>
      <c r="D187" s="633"/>
      <c r="E187" s="633"/>
      <c r="F187" s="633"/>
      <c r="G187" s="634"/>
      <c r="H187" s="37"/>
      <c r="I187" s="39"/>
      <c r="J187" s="40"/>
      <c r="K187" s="8"/>
    </row>
    <row r="188" spans="1:11" x14ac:dyDescent="0.25">
      <c r="A188" s="59"/>
      <c r="B188" s="45" t="s">
        <v>2079</v>
      </c>
      <c r="C188" s="632" t="s">
        <v>2080</v>
      </c>
      <c r="D188" s="587"/>
      <c r="E188" s="587"/>
      <c r="F188" s="587"/>
      <c r="G188" s="588"/>
      <c r="H188" s="60"/>
      <c r="I188" s="64"/>
      <c r="J188" s="63"/>
      <c r="K188" s="74"/>
    </row>
    <row r="189" spans="1:11" x14ac:dyDescent="0.25">
      <c r="A189" s="59"/>
      <c r="B189" s="45"/>
      <c r="C189" s="597"/>
      <c r="D189" s="598"/>
      <c r="E189" s="598"/>
      <c r="F189" s="598"/>
      <c r="G189" s="599"/>
      <c r="H189" s="60"/>
      <c r="I189" s="64"/>
      <c r="J189" s="63"/>
      <c r="K189" s="74"/>
    </row>
    <row r="190" spans="1:11" x14ac:dyDescent="0.25">
      <c r="A190" s="59"/>
      <c r="B190" s="45" t="s">
        <v>78</v>
      </c>
      <c r="C190" s="632" t="s">
        <v>2081</v>
      </c>
      <c r="D190" s="633"/>
      <c r="E190" s="633"/>
      <c r="F190" s="633"/>
      <c r="G190" s="634"/>
      <c r="H190" s="60" t="s">
        <v>1877</v>
      </c>
      <c r="I190" s="39">
        <v>1</v>
      </c>
      <c r="J190" s="18"/>
      <c r="K190" s="8">
        <f>ROUNDUP(IF(H190&lt;&gt;"",I190*J190,""),2)</f>
        <v>0</v>
      </c>
    </row>
    <row r="191" spans="1:11" x14ac:dyDescent="0.25">
      <c r="A191" s="59"/>
      <c r="B191" s="45"/>
      <c r="C191" s="597"/>
      <c r="D191" s="598"/>
      <c r="E191" s="598"/>
      <c r="F191" s="598"/>
      <c r="G191" s="599"/>
      <c r="H191" s="60"/>
      <c r="I191" s="39"/>
      <c r="J191" s="40"/>
      <c r="K191" s="8"/>
    </row>
    <row r="192" spans="1:11" ht="12.75" customHeight="1" x14ac:dyDescent="0.25">
      <c r="A192" s="59"/>
      <c r="B192" s="45" t="s">
        <v>81</v>
      </c>
      <c r="C192" s="632" t="s">
        <v>2082</v>
      </c>
      <c r="D192" s="633"/>
      <c r="E192" s="633"/>
      <c r="F192" s="633"/>
      <c r="G192" s="634"/>
      <c r="H192" s="60" t="s">
        <v>1877</v>
      </c>
      <c r="I192" s="39">
        <v>2</v>
      </c>
      <c r="J192" s="18"/>
      <c r="K192" s="8">
        <f>ROUNDUP(IF(H192&lt;&gt;"",I192*J192,""),2)</f>
        <v>0</v>
      </c>
    </row>
    <row r="193" spans="1:11" x14ac:dyDescent="0.25">
      <c r="A193" s="59"/>
      <c r="B193" s="45"/>
      <c r="C193" s="632"/>
      <c r="D193" s="633"/>
      <c r="E193" s="633"/>
      <c r="F193" s="633"/>
      <c r="G193" s="634"/>
      <c r="H193" s="60"/>
      <c r="I193" s="39"/>
      <c r="J193" s="40"/>
      <c r="K193" s="8"/>
    </row>
    <row r="194" spans="1:11" x14ac:dyDescent="0.25">
      <c r="A194" s="59"/>
      <c r="B194" s="45" t="s">
        <v>83</v>
      </c>
      <c r="C194" s="632" t="s">
        <v>2083</v>
      </c>
      <c r="D194" s="633"/>
      <c r="E194" s="633"/>
      <c r="F194" s="633"/>
      <c r="G194" s="634"/>
      <c r="H194" s="60" t="s">
        <v>1877</v>
      </c>
      <c r="I194" s="39">
        <v>1</v>
      </c>
      <c r="J194" s="18"/>
      <c r="K194" s="8">
        <f>ROUNDUP(IF(H194&lt;&gt;"",I194*J194,""),2)</f>
        <v>0</v>
      </c>
    </row>
    <row r="195" spans="1:11" x14ac:dyDescent="0.25">
      <c r="A195" s="59"/>
      <c r="B195" s="102"/>
      <c r="C195" s="586"/>
      <c r="D195" s="587"/>
      <c r="E195" s="587"/>
      <c r="F195" s="587"/>
      <c r="G195" s="588"/>
      <c r="H195" s="77"/>
      <c r="I195" s="39"/>
      <c r="J195" s="40"/>
      <c r="K195" s="8"/>
    </row>
    <row r="196" spans="1:11" ht="39.6" customHeight="1" x14ac:dyDescent="0.25">
      <c r="A196" s="59"/>
      <c r="B196" s="316" t="s">
        <v>2084</v>
      </c>
      <c r="C196" s="682" t="s">
        <v>2085</v>
      </c>
      <c r="D196" s="683"/>
      <c r="E196" s="683"/>
      <c r="F196" s="683"/>
      <c r="G196" s="684"/>
      <c r="H196" s="317" t="s">
        <v>21</v>
      </c>
      <c r="I196" s="165">
        <v>1</v>
      </c>
      <c r="J196" s="19"/>
      <c r="K196" s="194">
        <f>ROUNDUP(IF(H196&lt;&gt;"",I196*J196,""),2)</f>
        <v>0</v>
      </c>
    </row>
    <row r="197" spans="1:11" ht="13.2" customHeight="1" x14ac:dyDescent="0.25">
      <c r="A197" s="59"/>
      <c r="B197" s="99"/>
      <c r="C197" s="586"/>
      <c r="D197" s="587"/>
      <c r="E197" s="587"/>
      <c r="F197" s="587"/>
      <c r="G197" s="588"/>
      <c r="H197" s="60"/>
      <c r="I197" s="64"/>
      <c r="J197" s="63"/>
      <c r="K197" s="74"/>
    </row>
    <row r="198" spans="1:11" x14ac:dyDescent="0.25">
      <c r="A198" s="59"/>
      <c r="B198" s="59"/>
      <c r="C198" s="586"/>
      <c r="D198" s="587"/>
      <c r="E198" s="587"/>
      <c r="F198" s="587"/>
      <c r="G198" s="588"/>
      <c r="H198" s="60"/>
      <c r="I198" s="64"/>
      <c r="J198" s="63"/>
      <c r="K198" s="74"/>
    </row>
    <row r="199" spans="1:11" s="35" customFormat="1" x14ac:dyDescent="0.25">
      <c r="A199" s="522" t="s">
        <v>1852</v>
      </c>
      <c r="B199" s="522"/>
      <c r="C199" s="522" t="s">
        <v>117</v>
      </c>
      <c r="D199" s="522"/>
      <c r="E199" s="522"/>
      <c r="F199" s="522"/>
      <c r="G199" s="522"/>
      <c r="H199" s="116"/>
      <c r="I199" s="116"/>
      <c r="J199" s="116"/>
      <c r="K199" s="42">
        <f>SUM(K186:K198)</f>
        <v>0</v>
      </c>
    </row>
    <row r="200" spans="1:11" x14ac:dyDescent="0.25">
      <c r="A200" s="589" t="s">
        <v>1853</v>
      </c>
      <c r="B200" s="590"/>
      <c r="C200" s="590"/>
      <c r="D200" s="590"/>
      <c r="E200" s="590"/>
      <c r="F200" s="590"/>
      <c r="G200" s="590"/>
      <c r="H200" s="590"/>
      <c r="I200" s="590"/>
      <c r="J200" s="590"/>
      <c r="K200" s="591"/>
    </row>
    <row r="201" spans="1:11" ht="12.75" customHeight="1" x14ac:dyDescent="0.25">
      <c r="A201" s="592"/>
      <c r="B201" s="593"/>
      <c r="C201" s="593"/>
      <c r="D201" s="593"/>
      <c r="E201" s="593"/>
      <c r="F201" s="593"/>
      <c r="G201" s="593"/>
      <c r="H201" s="593"/>
      <c r="I201" s="593"/>
      <c r="J201" s="593"/>
      <c r="K201" s="594"/>
    </row>
    <row r="202" spans="1:11" x14ac:dyDescent="0.25">
      <c r="A202" s="56"/>
      <c r="B202" s="56"/>
      <c r="C202" s="645"/>
      <c r="D202" s="646"/>
      <c r="E202" s="646"/>
      <c r="F202" s="646"/>
      <c r="G202" s="647"/>
      <c r="H202" s="57"/>
      <c r="I202" s="72"/>
      <c r="J202" s="73"/>
      <c r="K202" s="11"/>
    </row>
    <row r="203" spans="1:11" x14ac:dyDescent="0.25">
      <c r="A203" s="44" t="s">
        <v>1854</v>
      </c>
      <c r="B203" s="45"/>
      <c r="C203" s="521" t="s">
        <v>1855</v>
      </c>
      <c r="D203" s="537"/>
      <c r="E203" s="537"/>
      <c r="F203" s="537"/>
      <c r="G203" s="538"/>
      <c r="H203" s="37"/>
      <c r="I203" s="39"/>
      <c r="J203" s="40"/>
      <c r="K203" s="8"/>
    </row>
    <row r="204" spans="1:11" ht="12.75" customHeight="1" x14ac:dyDescent="0.25">
      <c r="A204" s="44"/>
      <c r="B204" s="45"/>
      <c r="C204" s="632"/>
      <c r="D204" s="633"/>
      <c r="E204" s="633"/>
      <c r="F204" s="633"/>
      <c r="G204" s="634"/>
      <c r="H204" s="37"/>
      <c r="I204" s="39"/>
      <c r="J204" s="40"/>
      <c r="K204" s="8"/>
    </row>
    <row r="205" spans="1:11" ht="26.4" customHeight="1" x14ac:dyDescent="0.25">
      <c r="A205" s="58"/>
      <c r="B205" s="45" t="s">
        <v>1856</v>
      </c>
      <c r="C205" s="520" t="s">
        <v>2086</v>
      </c>
      <c r="D205" s="527"/>
      <c r="E205" s="527"/>
      <c r="F205" s="527"/>
      <c r="G205" s="528"/>
      <c r="H205" s="60" t="s">
        <v>1797</v>
      </c>
      <c r="I205" s="39">
        <v>5</v>
      </c>
      <c r="J205" s="18"/>
      <c r="K205" s="8">
        <f>ROUNDUP(IF(H205&lt;&gt;"",I205*J205,""),2)</f>
        <v>0</v>
      </c>
    </row>
    <row r="206" spans="1:11" ht="12.75" customHeight="1" x14ac:dyDescent="0.25">
      <c r="A206" s="58"/>
      <c r="B206" s="45"/>
      <c r="C206" s="520"/>
      <c r="D206" s="527"/>
      <c r="E206" s="527"/>
      <c r="F206" s="527"/>
      <c r="G206" s="528"/>
      <c r="H206" s="60"/>
      <c r="I206" s="39"/>
      <c r="J206" s="40"/>
      <c r="K206" s="8"/>
    </row>
    <row r="207" spans="1:11" ht="26.4" customHeight="1" x14ac:dyDescent="0.25">
      <c r="A207" s="58"/>
      <c r="B207" s="45" t="s">
        <v>2087</v>
      </c>
      <c r="C207" s="520" t="s">
        <v>2088</v>
      </c>
      <c r="D207" s="527"/>
      <c r="E207" s="527"/>
      <c r="F207" s="527"/>
      <c r="G207" s="528"/>
      <c r="H207" s="60" t="s">
        <v>1797</v>
      </c>
      <c r="I207" s="39">
        <v>5</v>
      </c>
      <c r="J207" s="18"/>
      <c r="K207" s="8">
        <f>ROUNDUP(IF(H207&lt;&gt;"",I207*J207,""),2)</f>
        <v>0</v>
      </c>
    </row>
    <row r="208" spans="1:11" ht="12.75" customHeight="1" x14ac:dyDescent="0.25">
      <c r="A208" s="58"/>
      <c r="B208" s="45"/>
      <c r="C208" s="520"/>
      <c r="D208" s="527"/>
      <c r="E208" s="527"/>
      <c r="F208" s="527"/>
      <c r="G208" s="528"/>
      <c r="H208" s="60"/>
      <c r="I208" s="39"/>
      <c r="J208" s="40"/>
      <c r="K208" s="8"/>
    </row>
    <row r="209" spans="1:11" ht="26.4" customHeight="1" x14ac:dyDescent="0.25">
      <c r="A209" s="58"/>
      <c r="B209" s="45" t="s">
        <v>2089</v>
      </c>
      <c r="C209" s="520" t="s">
        <v>2090</v>
      </c>
      <c r="D209" s="527"/>
      <c r="E209" s="527"/>
      <c r="F209" s="527"/>
      <c r="G209" s="528"/>
      <c r="H209" s="60" t="s">
        <v>1797</v>
      </c>
      <c r="I209" s="39">
        <v>5</v>
      </c>
      <c r="J209" s="18"/>
      <c r="K209" s="8">
        <f>ROUNDUP(IF(H209&lt;&gt;"",I209*J209,""),2)</f>
        <v>0</v>
      </c>
    </row>
    <row r="210" spans="1:11" ht="12.75" customHeight="1" x14ac:dyDescent="0.25">
      <c r="A210" s="58"/>
      <c r="B210" s="45"/>
      <c r="C210" s="586"/>
      <c r="D210" s="587"/>
      <c r="E210" s="587"/>
      <c r="F210" s="587"/>
      <c r="G210" s="588"/>
      <c r="H210" s="60"/>
      <c r="I210" s="39"/>
      <c r="J210" s="40"/>
      <c r="K210" s="8"/>
    </row>
    <row r="211" spans="1:11" x14ac:dyDescent="0.25">
      <c r="A211" s="58" t="s">
        <v>1859</v>
      </c>
      <c r="B211" s="99"/>
      <c r="C211" s="583" t="s">
        <v>1860</v>
      </c>
      <c r="D211" s="584"/>
      <c r="E211" s="584"/>
      <c r="F211" s="584"/>
      <c r="G211" s="585"/>
      <c r="H211" s="60"/>
      <c r="I211" s="39"/>
      <c r="J211" s="40"/>
      <c r="K211" s="8"/>
    </row>
    <row r="212" spans="1:11" x14ac:dyDescent="0.25">
      <c r="A212" s="58"/>
      <c r="B212" s="99"/>
      <c r="C212" s="586"/>
      <c r="D212" s="587"/>
      <c r="E212" s="587"/>
      <c r="F212" s="587"/>
      <c r="G212" s="588"/>
      <c r="H212" s="60"/>
      <c r="I212" s="39"/>
      <c r="J212" s="40"/>
      <c r="K212" s="8"/>
    </row>
    <row r="213" spans="1:11" x14ac:dyDescent="0.25">
      <c r="A213" s="59"/>
      <c r="B213" s="99" t="s">
        <v>1861</v>
      </c>
      <c r="C213" s="632" t="s">
        <v>2091</v>
      </c>
      <c r="D213" s="633"/>
      <c r="E213" s="633"/>
      <c r="F213" s="633"/>
      <c r="G213" s="634"/>
      <c r="H213" s="60"/>
      <c r="I213" s="39"/>
      <c r="J213" s="40"/>
      <c r="K213" s="8"/>
    </row>
    <row r="214" spans="1:11" x14ac:dyDescent="0.25">
      <c r="A214" s="59"/>
      <c r="B214" s="99"/>
      <c r="C214" s="632"/>
      <c r="D214" s="633"/>
      <c r="E214" s="633"/>
      <c r="F214" s="633"/>
      <c r="G214" s="634"/>
      <c r="H214" s="60"/>
      <c r="I214" s="39"/>
      <c r="J214" s="40"/>
      <c r="K214" s="8"/>
    </row>
    <row r="215" spans="1:11" ht="26.4" customHeight="1" x14ac:dyDescent="0.25">
      <c r="A215" s="59"/>
      <c r="B215" s="99" t="s">
        <v>413</v>
      </c>
      <c r="C215" s="520" t="s">
        <v>2092</v>
      </c>
      <c r="D215" s="527"/>
      <c r="E215" s="527"/>
      <c r="F215" s="527"/>
      <c r="G215" s="528"/>
      <c r="H215" s="60" t="s">
        <v>1720</v>
      </c>
      <c r="I215" s="39">
        <v>50</v>
      </c>
      <c r="J215" s="18"/>
      <c r="K215" s="8">
        <f>ROUNDUP(IF(H215&lt;&gt;"",I215*J215,""),2)</f>
        <v>0</v>
      </c>
    </row>
    <row r="216" spans="1:11" ht="13.2" customHeight="1" x14ac:dyDescent="0.25">
      <c r="A216" s="59"/>
      <c r="B216" s="99"/>
      <c r="C216" s="520"/>
      <c r="D216" s="527"/>
      <c r="E216" s="527"/>
      <c r="F216" s="527"/>
      <c r="G216" s="528"/>
      <c r="H216" s="60"/>
      <c r="I216" s="39"/>
      <c r="J216" s="40"/>
      <c r="K216" s="8"/>
    </row>
    <row r="217" spans="1:11" ht="26.4" customHeight="1" x14ac:dyDescent="0.25">
      <c r="A217" s="59"/>
      <c r="B217" s="99" t="s">
        <v>415</v>
      </c>
      <c r="C217" s="520" t="s">
        <v>2093</v>
      </c>
      <c r="D217" s="527"/>
      <c r="E217" s="527"/>
      <c r="F217" s="527"/>
      <c r="G217" s="528"/>
      <c r="H217" s="60" t="s">
        <v>1720</v>
      </c>
      <c r="I217" s="39">
        <v>70</v>
      </c>
      <c r="J217" s="18"/>
      <c r="K217" s="8">
        <f>ROUNDUP(IF(H217&lt;&gt;"",I217*J217,""),2)</f>
        <v>0</v>
      </c>
    </row>
    <row r="218" spans="1:11" ht="12.75" customHeight="1" x14ac:dyDescent="0.25">
      <c r="A218" s="59"/>
      <c r="B218" s="99"/>
      <c r="C218" s="520"/>
      <c r="D218" s="527"/>
      <c r="E218" s="527"/>
      <c r="F218" s="527"/>
      <c r="G218" s="528"/>
      <c r="H218" s="60"/>
      <c r="I218" s="39"/>
      <c r="J218" s="40"/>
      <c r="K218" s="8"/>
    </row>
    <row r="219" spans="1:11" ht="26.4" customHeight="1" x14ac:dyDescent="0.25">
      <c r="A219" s="59"/>
      <c r="B219" s="99" t="s">
        <v>1050</v>
      </c>
      <c r="C219" s="520" t="s">
        <v>2094</v>
      </c>
      <c r="D219" s="527"/>
      <c r="E219" s="527"/>
      <c r="F219" s="527"/>
      <c r="G219" s="528"/>
      <c r="H219" s="60" t="s">
        <v>1720</v>
      </c>
      <c r="I219" s="39">
        <v>50</v>
      </c>
      <c r="J219" s="18"/>
      <c r="K219" s="8">
        <f>ROUNDUP(IF(H219&lt;&gt;"",I219*J219,""),2)</f>
        <v>0</v>
      </c>
    </row>
    <row r="220" spans="1:11" s="71" customFormat="1" ht="24.75" customHeight="1" x14ac:dyDescent="0.2">
      <c r="A220" s="59"/>
      <c r="B220" s="99"/>
      <c r="C220" s="586"/>
      <c r="D220" s="587"/>
      <c r="E220" s="587"/>
      <c r="F220" s="587"/>
      <c r="G220" s="588"/>
      <c r="H220" s="60"/>
      <c r="I220" s="39"/>
      <c r="J220" s="40"/>
      <c r="K220" s="8"/>
    </row>
    <row r="221" spans="1:11" ht="26.4" customHeight="1" x14ac:dyDescent="0.25">
      <c r="A221" s="58" t="s">
        <v>2095</v>
      </c>
      <c r="B221" s="99"/>
      <c r="C221" s="521" t="s">
        <v>2096</v>
      </c>
      <c r="D221" s="537"/>
      <c r="E221" s="537"/>
      <c r="F221" s="537"/>
      <c r="G221" s="538"/>
      <c r="H221" s="60"/>
      <c r="I221" s="39"/>
      <c r="J221" s="40"/>
      <c r="K221" s="8"/>
    </row>
    <row r="222" spans="1:11" ht="12.75" customHeight="1" x14ac:dyDescent="0.25">
      <c r="A222" s="59"/>
      <c r="B222" s="99"/>
      <c r="C222" s="586"/>
      <c r="D222" s="587"/>
      <c r="E222" s="587"/>
      <c r="F222" s="587"/>
      <c r="G222" s="588"/>
      <c r="H222" s="60"/>
      <c r="I222" s="39"/>
      <c r="J222" s="40"/>
      <c r="K222" s="8"/>
    </row>
    <row r="223" spans="1:11" x14ac:dyDescent="0.25">
      <c r="A223" s="59"/>
      <c r="B223" s="99" t="s">
        <v>2097</v>
      </c>
      <c r="C223" s="632" t="s">
        <v>2098</v>
      </c>
      <c r="D223" s="633"/>
      <c r="E223" s="633"/>
      <c r="F223" s="633"/>
      <c r="G223" s="634"/>
      <c r="H223" s="60"/>
      <c r="I223" s="39"/>
      <c r="J223" s="40"/>
      <c r="K223" s="8"/>
    </row>
    <row r="224" spans="1:11" x14ac:dyDescent="0.25">
      <c r="A224" s="59"/>
      <c r="B224" s="99"/>
      <c r="C224" s="586"/>
      <c r="D224" s="587"/>
      <c r="E224" s="587"/>
      <c r="F224" s="587"/>
      <c r="G224" s="588"/>
      <c r="H224" s="60"/>
      <c r="I224" s="39"/>
      <c r="J224" s="40"/>
      <c r="K224" s="8"/>
    </row>
    <row r="225" spans="1:11" x14ac:dyDescent="0.25">
      <c r="A225" s="59"/>
      <c r="B225" s="99" t="s">
        <v>78</v>
      </c>
      <c r="C225" s="520" t="s">
        <v>2099</v>
      </c>
      <c r="D225" s="527"/>
      <c r="E225" s="527"/>
      <c r="F225" s="527"/>
      <c r="G225" s="528"/>
      <c r="H225" s="37" t="s">
        <v>1720</v>
      </c>
      <c r="I225" s="39">
        <v>5</v>
      </c>
      <c r="J225" s="18"/>
      <c r="K225" s="8">
        <f>ROUNDUP(IF(H225&lt;&gt;"",I225*J225,""),2)</f>
        <v>0</v>
      </c>
    </row>
    <row r="226" spans="1:11" ht="12.75" customHeight="1" x14ac:dyDescent="0.25">
      <c r="A226" s="59"/>
      <c r="B226" s="99"/>
      <c r="C226" s="586"/>
      <c r="D226" s="587"/>
      <c r="E226" s="587"/>
      <c r="F226" s="587"/>
      <c r="G226" s="588"/>
      <c r="H226" s="60"/>
      <c r="I226" s="64"/>
      <c r="J226" s="63"/>
      <c r="K226" s="74"/>
    </row>
    <row r="227" spans="1:11" ht="26.4" customHeight="1" x14ac:dyDescent="0.25">
      <c r="A227" s="58" t="s">
        <v>2100</v>
      </c>
      <c r="B227" s="99"/>
      <c r="C227" s="521" t="s">
        <v>2101</v>
      </c>
      <c r="D227" s="537"/>
      <c r="E227" s="537"/>
      <c r="F227" s="537"/>
      <c r="G227" s="538"/>
      <c r="H227" s="60"/>
      <c r="I227" s="64"/>
      <c r="J227" s="63"/>
      <c r="K227" s="74"/>
    </row>
    <row r="228" spans="1:11" x14ac:dyDescent="0.25">
      <c r="A228" s="59"/>
      <c r="B228" s="99"/>
      <c r="C228" s="586"/>
      <c r="D228" s="587"/>
      <c r="E228" s="587"/>
      <c r="F228" s="587"/>
      <c r="G228" s="588"/>
      <c r="H228" s="60"/>
      <c r="I228" s="64"/>
      <c r="J228" s="63"/>
      <c r="K228" s="74"/>
    </row>
    <row r="229" spans="1:11" x14ac:dyDescent="0.25">
      <c r="A229" s="59"/>
      <c r="B229" s="99" t="s">
        <v>2102</v>
      </c>
      <c r="C229" s="632" t="s">
        <v>2103</v>
      </c>
      <c r="D229" s="633"/>
      <c r="E229" s="633"/>
      <c r="F229" s="633"/>
      <c r="G229" s="634"/>
      <c r="H229" s="60" t="s">
        <v>1561</v>
      </c>
      <c r="I229" s="64">
        <v>4</v>
      </c>
      <c r="J229" s="105"/>
      <c r="K229" s="8">
        <f>ROUNDUP(IF(H229&lt;&gt;"",I229*J229,""),2)</f>
        <v>0</v>
      </c>
    </row>
    <row r="230" spans="1:11" x14ac:dyDescent="0.25">
      <c r="A230" s="59"/>
      <c r="B230" s="59"/>
      <c r="C230" s="586"/>
      <c r="D230" s="587"/>
      <c r="E230" s="587"/>
      <c r="F230" s="587"/>
      <c r="G230" s="588"/>
      <c r="H230" s="60"/>
      <c r="I230" s="64"/>
      <c r="J230" s="63"/>
      <c r="K230" s="74"/>
    </row>
    <row r="231" spans="1:11" x14ac:dyDescent="0.25">
      <c r="A231" s="65"/>
      <c r="B231" s="65"/>
      <c r="C231" s="672"/>
      <c r="D231" s="673"/>
      <c r="E231" s="673"/>
      <c r="F231" s="673"/>
      <c r="G231" s="674"/>
      <c r="H231" s="66"/>
      <c r="I231" s="67"/>
      <c r="J231" s="68"/>
      <c r="K231" s="79"/>
    </row>
    <row r="232" spans="1:11" s="35" customFormat="1" x14ac:dyDescent="0.25">
      <c r="A232" s="522" t="s">
        <v>1866</v>
      </c>
      <c r="B232" s="522"/>
      <c r="C232" s="522" t="s">
        <v>117</v>
      </c>
      <c r="D232" s="522"/>
      <c r="E232" s="522"/>
      <c r="F232" s="522"/>
      <c r="G232" s="522"/>
      <c r="H232" s="116"/>
      <c r="I232" s="116"/>
      <c r="J232" s="116"/>
      <c r="K232" s="42">
        <f>SUM(K203:K231)</f>
        <v>0</v>
      </c>
    </row>
    <row r="233" spans="1:11" x14ac:dyDescent="0.25">
      <c r="A233" s="589" t="s">
        <v>1867</v>
      </c>
      <c r="B233" s="590"/>
      <c r="C233" s="590"/>
      <c r="D233" s="590"/>
      <c r="E233" s="590"/>
      <c r="F233" s="590"/>
      <c r="G233" s="590"/>
      <c r="H233" s="590"/>
      <c r="I233" s="590"/>
      <c r="J233" s="590"/>
      <c r="K233" s="591"/>
    </row>
    <row r="234" spans="1:11" ht="12.75" customHeight="1" x14ac:dyDescent="0.25">
      <c r="A234" s="592"/>
      <c r="B234" s="593"/>
      <c r="C234" s="593"/>
      <c r="D234" s="593"/>
      <c r="E234" s="593"/>
      <c r="F234" s="593"/>
      <c r="G234" s="593"/>
      <c r="H234" s="593"/>
      <c r="I234" s="593"/>
      <c r="J234" s="593"/>
      <c r="K234" s="594"/>
    </row>
    <row r="235" spans="1:11" x14ac:dyDescent="0.25">
      <c r="A235" s="56"/>
      <c r="B235" s="56"/>
      <c r="C235" s="645"/>
      <c r="D235" s="646"/>
      <c r="E235" s="646"/>
      <c r="F235" s="646"/>
      <c r="G235" s="647"/>
      <c r="H235" s="57"/>
      <c r="I235" s="72"/>
      <c r="J235" s="73"/>
      <c r="K235" s="11"/>
    </row>
    <row r="236" spans="1:11" x14ac:dyDescent="0.25">
      <c r="A236" s="85" t="s">
        <v>1880</v>
      </c>
      <c r="B236" s="45"/>
      <c r="C236" s="521" t="s">
        <v>2104</v>
      </c>
      <c r="D236" s="537"/>
      <c r="E236" s="537"/>
      <c r="F236" s="537"/>
      <c r="G236" s="538"/>
      <c r="H236" s="37"/>
      <c r="I236" s="39"/>
      <c r="J236" s="40"/>
      <c r="K236" s="8"/>
    </row>
    <row r="237" spans="1:11" ht="12.75" customHeight="1" x14ac:dyDescent="0.25">
      <c r="A237" s="46"/>
      <c r="B237" s="45"/>
      <c r="C237" s="632"/>
      <c r="D237" s="633"/>
      <c r="E237" s="633"/>
      <c r="F237" s="633"/>
      <c r="G237" s="634"/>
      <c r="H237" s="37"/>
      <c r="I237" s="39"/>
      <c r="J237" s="40"/>
      <c r="K237" s="8"/>
    </row>
    <row r="238" spans="1:11" x14ac:dyDescent="0.25">
      <c r="A238" s="59"/>
      <c r="B238" s="45" t="s">
        <v>81</v>
      </c>
      <c r="C238" s="632" t="s">
        <v>2105</v>
      </c>
      <c r="D238" s="633"/>
      <c r="E238" s="633"/>
      <c r="F238" s="633"/>
      <c r="G238" s="634"/>
      <c r="H238" s="60" t="s">
        <v>1720</v>
      </c>
      <c r="I238" s="39">
        <v>120</v>
      </c>
      <c r="J238" s="18"/>
      <c r="K238" s="8">
        <f>ROUNDUP(IF(H238&lt;&gt;"",I238*J238,""),2)</f>
        <v>0</v>
      </c>
    </row>
    <row r="239" spans="1:11" x14ac:dyDescent="0.25">
      <c r="A239" s="59"/>
      <c r="B239" s="99"/>
      <c r="C239" s="586"/>
      <c r="D239" s="587"/>
      <c r="E239" s="587"/>
      <c r="F239" s="587"/>
      <c r="G239" s="588"/>
      <c r="H239" s="60"/>
      <c r="I239" s="39"/>
      <c r="J239" s="40"/>
      <c r="K239" s="8"/>
    </row>
    <row r="240" spans="1:11" x14ac:dyDescent="0.25">
      <c r="A240" s="58" t="s">
        <v>1882</v>
      </c>
      <c r="B240" s="99"/>
      <c r="C240" s="583" t="s">
        <v>2106</v>
      </c>
      <c r="D240" s="584"/>
      <c r="E240" s="584"/>
      <c r="F240" s="584"/>
      <c r="G240" s="585"/>
      <c r="H240" s="60"/>
      <c r="I240" s="39"/>
      <c r="J240" s="40"/>
      <c r="K240" s="8"/>
    </row>
    <row r="241" spans="1:12" x14ac:dyDescent="0.25">
      <c r="A241" s="59"/>
      <c r="B241" s="99"/>
      <c r="C241" s="632"/>
      <c r="D241" s="633"/>
      <c r="E241" s="633"/>
      <c r="F241" s="633"/>
      <c r="G241" s="634"/>
      <c r="H241" s="60"/>
      <c r="I241" s="39"/>
      <c r="J241" s="40"/>
      <c r="K241" s="8"/>
    </row>
    <row r="242" spans="1:12" x14ac:dyDescent="0.25">
      <c r="A242" s="59"/>
      <c r="B242" s="99" t="s">
        <v>1884</v>
      </c>
      <c r="C242" s="632" t="s">
        <v>1885</v>
      </c>
      <c r="D242" s="633"/>
      <c r="E242" s="633"/>
      <c r="F242" s="633"/>
      <c r="G242" s="634"/>
      <c r="H242" s="60" t="s">
        <v>1561</v>
      </c>
      <c r="I242" s="39">
        <v>2</v>
      </c>
      <c r="J242" s="18"/>
      <c r="K242" s="8">
        <f>ROUNDUP(IF(H242&lt;&gt;"",I242*J242,""),2)</f>
        <v>0</v>
      </c>
    </row>
    <row r="243" spans="1:12" ht="12.75" customHeight="1" x14ac:dyDescent="0.25">
      <c r="A243" s="59"/>
      <c r="B243" s="99"/>
      <c r="C243" s="586"/>
      <c r="D243" s="587"/>
      <c r="E243" s="587"/>
      <c r="F243" s="587"/>
      <c r="G243" s="588"/>
      <c r="H243" s="60"/>
      <c r="I243" s="39"/>
      <c r="J243" s="40"/>
      <c r="K243" s="8"/>
    </row>
    <row r="244" spans="1:12" x14ac:dyDescent="0.25">
      <c r="A244" s="58" t="s">
        <v>1886</v>
      </c>
      <c r="B244" s="99"/>
      <c r="C244" s="583" t="s">
        <v>1887</v>
      </c>
      <c r="D244" s="584"/>
      <c r="E244" s="584"/>
      <c r="F244" s="584"/>
      <c r="G244" s="585"/>
      <c r="H244" s="60"/>
      <c r="I244" s="39"/>
      <c r="J244" s="40"/>
      <c r="K244" s="8"/>
    </row>
    <row r="245" spans="1:12" x14ac:dyDescent="0.25">
      <c r="A245" s="59"/>
      <c r="B245" s="99"/>
      <c r="C245" s="586"/>
      <c r="D245" s="587"/>
      <c r="E245" s="587"/>
      <c r="F245" s="587"/>
      <c r="G245" s="588"/>
      <c r="H245" s="60"/>
      <c r="I245" s="39"/>
      <c r="J245" s="40"/>
      <c r="K245" s="8"/>
    </row>
    <row r="246" spans="1:12" x14ac:dyDescent="0.25">
      <c r="A246" s="59"/>
      <c r="B246" s="99" t="s">
        <v>2107</v>
      </c>
      <c r="C246" s="632" t="s">
        <v>2108</v>
      </c>
      <c r="D246" s="633"/>
      <c r="E246" s="633"/>
      <c r="F246" s="633"/>
      <c r="G246" s="634"/>
      <c r="H246" s="60"/>
      <c r="I246" s="39"/>
      <c r="J246" s="40"/>
      <c r="K246" s="8"/>
    </row>
    <row r="247" spans="1:12" ht="13.2" customHeight="1" x14ac:dyDescent="0.25">
      <c r="A247" s="59"/>
      <c r="B247" s="99"/>
      <c r="C247" s="586"/>
      <c r="D247" s="587"/>
      <c r="E247" s="587"/>
      <c r="F247" s="587"/>
      <c r="G247" s="588"/>
      <c r="H247" s="60"/>
      <c r="I247" s="39"/>
      <c r="J247" s="40"/>
      <c r="K247" s="8"/>
    </row>
    <row r="248" spans="1:12" ht="26.4" customHeight="1" x14ac:dyDescent="0.25">
      <c r="A248" s="59"/>
      <c r="B248" s="99" t="s">
        <v>78</v>
      </c>
      <c r="C248" s="520" t="s">
        <v>2109</v>
      </c>
      <c r="D248" s="527"/>
      <c r="E248" s="527"/>
      <c r="F248" s="527"/>
      <c r="G248" s="528"/>
      <c r="H248" s="60" t="s">
        <v>1877</v>
      </c>
      <c r="I248" s="39">
        <v>32</v>
      </c>
      <c r="J248" s="18"/>
      <c r="K248" s="8">
        <f>ROUNDUP(IF(H248&lt;&gt;"",I248*J248,""),2)</f>
        <v>0</v>
      </c>
    </row>
    <row r="249" spans="1:12" ht="13.2" customHeight="1" x14ac:dyDescent="0.25">
      <c r="A249" s="59"/>
      <c r="B249" s="99"/>
      <c r="C249" s="520"/>
      <c r="D249" s="527"/>
      <c r="E249" s="527"/>
      <c r="F249" s="527"/>
      <c r="G249" s="528"/>
      <c r="H249" s="60"/>
      <c r="I249" s="39"/>
      <c r="J249" s="40"/>
      <c r="K249" s="8"/>
    </row>
    <row r="250" spans="1:12" x14ac:dyDescent="0.25">
      <c r="A250" s="59"/>
      <c r="B250" s="99" t="s">
        <v>81</v>
      </c>
      <c r="C250" s="520" t="s">
        <v>2110</v>
      </c>
      <c r="D250" s="527"/>
      <c r="E250" s="527"/>
      <c r="F250" s="527"/>
      <c r="G250" s="528"/>
      <c r="H250" s="60" t="s">
        <v>1877</v>
      </c>
      <c r="I250" s="39">
        <v>2</v>
      </c>
      <c r="J250" s="18"/>
      <c r="K250" s="8">
        <f>ROUNDUP(IF(H250&lt;&gt;"",I250*J250,""),2)</f>
        <v>0</v>
      </c>
    </row>
    <row r="251" spans="1:12" ht="12.75" customHeight="1" x14ac:dyDescent="0.25">
      <c r="A251" s="59"/>
      <c r="B251" s="59"/>
      <c r="C251" s="632"/>
      <c r="D251" s="633"/>
      <c r="E251" s="633"/>
      <c r="F251" s="633"/>
      <c r="G251" s="634"/>
      <c r="H251" s="60"/>
      <c r="I251" s="64"/>
      <c r="J251" s="63"/>
      <c r="K251" s="74"/>
    </row>
    <row r="252" spans="1:12" x14ac:dyDescent="0.25">
      <c r="A252" s="58" t="s">
        <v>1892</v>
      </c>
      <c r="B252" s="59"/>
      <c r="C252" s="583" t="s">
        <v>2762</v>
      </c>
      <c r="D252" s="584"/>
      <c r="E252" s="584"/>
      <c r="F252" s="584"/>
      <c r="G252" s="585"/>
      <c r="H252" s="60" t="s">
        <v>1797</v>
      </c>
      <c r="I252" s="39">
        <v>250</v>
      </c>
      <c r="J252" s="18"/>
      <c r="K252" s="8">
        <f>ROUNDUP(IF(H252&lt;&gt;"",I252*J252,""),2)</f>
        <v>0</v>
      </c>
      <c r="L252" s="47"/>
    </row>
    <row r="253" spans="1:12" ht="12.75" customHeight="1" x14ac:dyDescent="0.25">
      <c r="A253" s="59"/>
      <c r="B253" s="59"/>
      <c r="C253" s="586"/>
      <c r="D253" s="587"/>
      <c r="E253" s="587"/>
      <c r="F253" s="587"/>
      <c r="G253" s="588"/>
      <c r="H253" s="60"/>
      <c r="I253" s="64"/>
      <c r="J253" s="63"/>
      <c r="K253" s="74"/>
    </row>
    <row r="254" spans="1:12" x14ac:dyDescent="0.25">
      <c r="A254" s="65"/>
      <c r="B254" s="65"/>
      <c r="C254" s="672"/>
      <c r="D254" s="673"/>
      <c r="E254" s="673"/>
      <c r="F254" s="673"/>
      <c r="G254" s="674"/>
      <c r="H254" s="66"/>
      <c r="I254" s="67"/>
      <c r="J254" s="68"/>
      <c r="K254" s="79"/>
    </row>
    <row r="255" spans="1:12" s="35" customFormat="1" x14ac:dyDescent="0.25">
      <c r="A255" s="522" t="s">
        <v>1895</v>
      </c>
      <c r="B255" s="522"/>
      <c r="C255" s="522" t="s">
        <v>117</v>
      </c>
      <c r="D255" s="522"/>
      <c r="E255" s="522"/>
      <c r="F255" s="522"/>
      <c r="G255" s="522"/>
      <c r="H255" s="116"/>
      <c r="I255" s="116"/>
      <c r="J255" s="116"/>
      <c r="K255" s="42">
        <f>SUM(K236:K254)</f>
        <v>0</v>
      </c>
    </row>
    <row r="256" spans="1:12" x14ac:dyDescent="0.25">
      <c r="A256" s="589" t="s">
        <v>2012</v>
      </c>
      <c r="B256" s="590"/>
      <c r="C256" s="590"/>
      <c r="D256" s="590"/>
      <c r="E256" s="590"/>
      <c r="F256" s="590"/>
      <c r="G256" s="590"/>
      <c r="H256" s="590"/>
      <c r="I256" s="590"/>
      <c r="J256" s="590"/>
      <c r="K256" s="591"/>
    </row>
    <row r="257" spans="1:11" ht="12.75" customHeight="1" x14ac:dyDescent="0.25">
      <c r="A257" s="592"/>
      <c r="B257" s="593"/>
      <c r="C257" s="593"/>
      <c r="D257" s="593"/>
      <c r="E257" s="593"/>
      <c r="F257" s="593"/>
      <c r="G257" s="593"/>
      <c r="H257" s="593"/>
      <c r="I257" s="593"/>
      <c r="J257" s="593"/>
      <c r="K257" s="594"/>
    </row>
    <row r="258" spans="1:11" x14ac:dyDescent="0.25">
      <c r="A258" s="56"/>
      <c r="B258" s="56"/>
      <c r="C258" s="645"/>
      <c r="D258" s="646"/>
      <c r="E258" s="646"/>
      <c r="F258" s="646"/>
      <c r="G258" s="647"/>
      <c r="H258" s="57"/>
      <c r="I258" s="72"/>
      <c r="J258" s="73"/>
      <c r="K258" s="11"/>
    </row>
    <row r="259" spans="1:11" ht="26.4" customHeight="1" x14ac:dyDescent="0.25">
      <c r="A259" s="333" t="s">
        <v>2111</v>
      </c>
      <c r="B259" s="173"/>
      <c r="C259" s="648" t="s">
        <v>2112</v>
      </c>
      <c r="D259" s="570"/>
      <c r="E259" s="570"/>
      <c r="F259" s="570"/>
      <c r="G259" s="571"/>
      <c r="H259" s="334" t="s">
        <v>1814</v>
      </c>
      <c r="I259" s="165">
        <v>27</v>
      </c>
      <c r="J259" s="19"/>
      <c r="K259" s="194">
        <f>ROUNDUP(IF(H259&lt;&gt;"",I259*J259,""),2)</f>
        <v>0</v>
      </c>
    </row>
    <row r="260" spans="1:11" ht="12.75" customHeight="1" x14ac:dyDescent="0.25">
      <c r="A260" s="59"/>
      <c r="B260" s="102"/>
      <c r="C260" s="586"/>
      <c r="D260" s="587"/>
      <c r="E260" s="587"/>
      <c r="F260" s="587"/>
      <c r="G260" s="588"/>
      <c r="H260" s="60"/>
      <c r="I260" s="39"/>
      <c r="J260" s="40"/>
      <c r="K260" s="8"/>
    </row>
    <row r="261" spans="1:11" x14ac:dyDescent="0.25">
      <c r="A261" s="44" t="s">
        <v>2113</v>
      </c>
      <c r="B261" s="102"/>
      <c r="C261" s="521" t="s">
        <v>2114</v>
      </c>
      <c r="D261" s="537"/>
      <c r="E261" s="537"/>
      <c r="F261" s="537"/>
      <c r="G261" s="538"/>
      <c r="H261" s="77"/>
      <c r="I261" s="39"/>
      <c r="J261" s="40"/>
      <c r="K261" s="8"/>
    </row>
    <row r="262" spans="1:11" ht="13.2" customHeight="1" x14ac:dyDescent="0.25">
      <c r="A262" s="59"/>
      <c r="B262" s="99"/>
      <c r="C262" s="586"/>
      <c r="D262" s="587"/>
      <c r="E262" s="587"/>
      <c r="F262" s="587"/>
      <c r="G262" s="588"/>
      <c r="H262" s="60"/>
      <c r="I262" s="39"/>
      <c r="J262" s="40"/>
      <c r="K262" s="8"/>
    </row>
    <row r="263" spans="1:11" x14ac:dyDescent="0.25">
      <c r="A263" s="59"/>
      <c r="B263" s="45" t="s">
        <v>413</v>
      </c>
      <c r="C263" s="520" t="s">
        <v>2115</v>
      </c>
      <c r="D263" s="527"/>
      <c r="E263" s="527"/>
      <c r="F263" s="527"/>
      <c r="G263" s="528"/>
      <c r="H263" s="60" t="s">
        <v>1877</v>
      </c>
      <c r="I263" s="39">
        <v>36</v>
      </c>
      <c r="J263" s="18"/>
      <c r="K263" s="8">
        <f>ROUNDUP(IF(H263&lt;&gt;"",I263*J263,""),2)</f>
        <v>0</v>
      </c>
    </row>
    <row r="264" spans="1:11" ht="12.75" customHeight="1" x14ac:dyDescent="0.25">
      <c r="A264" s="59"/>
      <c r="B264" s="45"/>
      <c r="C264" s="520"/>
      <c r="D264" s="527"/>
      <c r="E264" s="527"/>
      <c r="F264" s="527"/>
      <c r="G264" s="528"/>
      <c r="H264" s="60"/>
      <c r="I264" s="39"/>
      <c r="J264" s="40"/>
      <c r="K264" s="8"/>
    </row>
    <row r="265" spans="1:11" x14ac:dyDescent="0.25">
      <c r="A265" s="59"/>
      <c r="B265" s="45" t="s">
        <v>415</v>
      </c>
      <c r="C265" s="520" t="s">
        <v>2116</v>
      </c>
      <c r="D265" s="527"/>
      <c r="E265" s="527"/>
      <c r="F265" s="527"/>
      <c r="G265" s="528"/>
      <c r="H265" s="60" t="s">
        <v>1877</v>
      </c>
      <c r="I265" s="39">
        <v>36</v>
      </c>
      <c r="J265" s="18"/>
      <c r="K265" s="8">
        <f>ROUNDUP(IF(H265&lt;&gt;"",I265*J265,""),2)</f>
        <v>0</v>
      </c>
    </row>
    <row r="266" spans="1:11" ht="12.75" customHeight="1" x14ac:dyDescent="0.25">
      <c r="A266" s="59"/>
      <c r="B266" s="330"/>
      <c r="C266" s="520"/>
      <c r="D266" s="527"/>
      <c r="E266" s="527"/>
      <c r="F266" s="527"/>
      <c r="G266" s="528"/>
      <c r="H266" s="37"/>
      <c r="I266" s="39"/>
      <c r="J266" s="40"/>
      <c r="K266" s="8"/>
    </row>
    <row r="267" spans="1:11" ht="12.75" customHeight="1" x14ac:dyDescent="0.25">
      <c r="A267" s="59"/>
      <c r="B267" s="331" t="s">
        <v>1050</v>
      </c>
      <c r="C267" s="520" t="s">
        <v>2117</v>
      </c>
      <c r="D267" s="527"/>
      <c r="E267" s="527"/>
      <c r="F267" s="527"/>
      <c r="G267" s="528"/>
      <c r="H267" s="60" t="s">
        <v>1877</v>
      </c>
      <c r="I267" s="39">
        <v>36</v>
      </c>
      <c r="J267" s="18"/>
      <c r="K267" s="8">
        <f>ROUNDUP(IF(H267&lt;&gt;"",I267*J267,""),2)</f>
        <v>0</v>
      </c>
    </row>
    <row r="268" spans="1:11" ht="12.75" customHeight="1" x14ac:dyDescent="0.25">
      <c r="A268" s="59"/>
      <c r="B268" s="330"/>
      <c r="C268" s="520"/>
      <c r="D268" s="527"/>
      <c r="E268" s="527"/>
      <c r="F268" s="527"/>
      <c r="G268" s="528"/>
      <c r="H268" s="60"/>
      <c r="I268" s="39"/>
      <c r="J268" s="40"/>
      <c r="K268" s="8"/>
    </row>
    <row r="269" spans="1:11" x14ac:dyDescent="0.25">
      <c r="A269" s="59"/>
      <c r="B269" s="331" t="s">
        <v>1624</v>
      </c>
      <c r="C269" s="520" t="s">
        <v>2118</v>
      </c>
      <c r="D269" s="527"/>
      <c r="E269" s="527"/>
      <c r="F269" s="527"/>
      <c r="G269" s="528"/>
      <c r="H269" s="60" t="s">
        <v>1877</v>
      </c>
      <c r="I269" s="39">
        <v>36</v>
      </c>
      <c r="J269" s="18"/>
      <c r="K269" s="8">
        <f>ROUNDUP(IF(H269&lt;&gt;"",I269*J269,""),2)</f>
        <v>0</v>
      </c>
    </row>
    <row r="270" spans="1:11" ht="12.75" customHeight="1" x14ac:dyDescent="0.25">
      <c r="A270" s="59"/>
      <c r="B270" s="330"/>
      <c r="C270" s="520"/>
      <c r="D270" s="527"/>
      <c r="E270" s="527"/>
      <c r="F270" s="527"/>
      <c r="G270" s="528"/>
      <c r="H270" s="37"/>
      <c r="I270" s="39"/>
      <c r="J270" s="40"/>
      <c r="K270" s="8"/>
    </row>
    <row r="271" spans="1:11" ht="12.75" customHeight="1" x14ac:dyDescent="0.25">
      <c r="A271" s="59"/>
      <c r="B271" s="45" t="s">
        <v>2047</v>
      </c>
      <c r="C271" s="520" t="s">
        <v>2119</v>
      </c>
      <c r="D271" s="527"/>
      <c r="E271" s="527"/>
      <c r="F271" s="527"/>
      <c r="G271" s="528"/>
      <c r="H271" s="60" t="s">
        <v>1877</v>
      </c>
      <c r="I271" s="39">
        <v>36</v>
      </c>
      <c r="J271" s="18"/>
      <c r="K271" s="8">
        <f>ROUNDUP(IF(H271&lt;&gt;"",I271*J271,""),2)</f>
        <v>0</v>
      </c>
    </row>
    <row r="272" spans="1:11" ht="12.75" customHeight="1" x14ac:dyDescent="0.25">
      <c r="A272" s="59"/>
      <c r="B272" s="45"/>
      <c r="C272" s="698"/>
      <c r="D272" s="699"/>
      <c r="E272" s="699"/>
      <c r="F272" s="699"/>
      <c r="G272" s="700"/>
      <c r="H272" s="60"/>
      <c r="I272" s="39"/>
      <c r="J272" s="40"/>
      <c r="K272" s="8"/>
    </row>
    <row r="273" spans="1:11" x14ac:dyDescent="0.25">
      <c r="A273" s="59"/>
      <c r="B273" s="331" t="s">
        <v>2120</v>
      </c>
      <c r="C273" s="520" t="s">
        <v>2121</v>
      </c>
      <c r="D273" s="527"/>
      <c r="E273" s="527"/>
      <c r="F273" s="527"/>
      <c r="G273" s="528"/>
      <c r="H273" s="60" t="s">
        <v>1877</v>
      </c>
      <c r="I273" s="39">
        <v>18</v>
      </c>
      <c r="J273" s="18"/>
      <c r="K273" s="8">
        <f>ROUNDUP(IF(H273&lt;&gt;"",I273*J273,""),2)</f>
        <v>0</v>
      </c>
    </row>
    <row r="274" spans="1:11" ht="12.75" customHeight="1" x14ac:dyDescent="0.25">
      <c r="A274" s="59"/>
      <c r="B274" s="330"/>
      <c r="C274" s="620"/>
      <c r="D274" s="621"/>
      <c r="E274" s="621"/>
      <c r="F274" s="621"/>
      <c r="G274" s="622"/>
      <c r="H274" s="37"/>
      <c r="I274" s="39"/>
      <c r="J274" s="40"/>
      <c r="K274" s="8"/>
    </row>
    <row r="275" spans="1:11" x14ac:dyDescent="0.25">
      <c r="A275" s="59"/>
      <c r="B275" s="45" t="s">
        <v>2122</v>
      </c>
      <c r="C275" s="520" t="s">
        <v>2123</v>
      </c>
      <c r="D275" s="527"/>
      <c r="E275" s="527"/>
      <c r="F275" s="527"/>
      <c r="G275" s="528"/>
      <c r="H275" s="60" t="s">
        <v>1877</v>
      </c>
      <c r="I275" s="39">
        <v>34</v>
      </c>
      <c r="J275" s="18"/>
      <c r="K275" s="8">
        <f>ROUNDUP(IF(H275&lt;&gt;"",I275*J275,""),2)</f>
        <v>0</v>
      </c>
    </row>
    <row r="276" spans="1:11" ht="12.75" customHeight="1" x14ac:dyDescent="0.25">
      <c r="A276" s="59"/>
      <c r="B276" s="45"/>
      <c r="C276" s="620"/>
      <c r="D276" s="621"/>
      <c r="E276" s="621"/>
      <c r="F276" s="621"/>
      <c r="G276" s="622"/>
      <c r="H276" s="60"/>
      <c r="I276" s="39"/>
      <c r="J276" s="40"/>
      <c r="K276" s="8"/>
    </row>
    <row r="277" spans="1:11" ht="26.4" customHeight="1" x14ac:dyDescent="0.25">
      <c r="A277" s="59"/>
      <c r="B277" s="45" t="s">
        <v>2124</v>
      </c>
      <c r="C277" s="520" t="s">
        <v>2125</v>
      </c>
      <c r="D277" s="527"/>
      <c r="E277" s="527"/>
      <c r="F277" s="527"/>
      <c r="G277" s="528"/>
      <c r="H277" s="60" t="s">
        <v>1877</v>
      </c>
      <c r="I277" s="39">
        <v>17</v>
      </c>
      <c r="J277" s="18"/>
      <c r="K277" s="8">
        <f>ROUNDUP(IF(H277&lt;&gt;"",I277*J277,""),2)</f>
        <v>0</v>
      </c>
    </row>
    <row r="278" spans="1:11" ht="12.75" customHeight="1" x14ac:dyDescent="0.25">
      <c r="A278" s="59"/>
      <c r="B278" s="59"/>
      <c r="C278" s="586"/>
      <c r="D278" s="587"/>
      <c r="E278" s="587"/>
      <c r="F278" s="587"/>
      <c r="G278" s="588"/>
      <c r="H278" s="60"/>
      <c r="I278" s="64"/>
      <c r="J278" s="63"/>
      <c r="K278" s="74"/>
    </row>
    <row r="279" spans="1:11" x14ac:dyDescent="0.25">
      <c r="A279" s="320"/>
      <c r="B279" s="320"/>
      <c r="C279" s="695"/>
      <c r="D279" s="696"/>
      <c r="E279" s="696"/>
      <c r="F279" s="696"/>
      <c r="G279" s="697"/>
      <c r="H279" s="321"/>
      <c r="I279" s="322"/>
      <c r="J279" s="323"/>
      <c r="K279" s="324"/>
    </row>
    <row r="280" spans="1:11" s="35" customFormat="1" x14ac:dyDescent="0.25">
      <c r="A280" s="522" t="s">
        <v>2126</v>
      </c>
      <c r="B280" s="522"/>
      <c r="C280" s="522" t="s">
        <v>117</v>
      </c>
      <c r="D280" s="522"/>
      <c r="E280" s="522"/>
      <c r="F280" s="522"/>
      <c r="G280" s="522"/>
      <c r="H280" s="116"/>
      <c r="I280" s="116"/>
      <c r="J280" s="116"/>
      <c r="K280" s="42">
        <f>SUM(K259:K279)</f>
        <v>0</v>
      </c>
    </row>
    <row r="281" spans="1:11" x14ac:dyDescent="0.25">
      <c r="A281" s="589" t="s">
        <v>2013</v>
      </c>
      <c r="B281" s="590"/>
      <c r="C281" s="590"/>
      <c r="D281" s="590"/>
      <c r="E281" s="590"/>
      <c r="F281" s="590"/>
      <c r="G281" s="590"/>
      <c r="H281" s="590"/>
      <c r="I281" s="590"/>
      <c r="J281" s="590"/>
      <c r="K281" s="591"/>
    </row>
    <row r="282" spans="1:11" ht="12.75" customHeight="1" x14ac:dyDescent="0.25">
      <c r="A282" s="592"/>
      <c r="B282" s="593"/>
      <c r="C282" s="593"/>
      <c r="D282" s="593"/>
      <c r="E282" s="593"/>
      <c r="F282" s="593"/>
      <c r="G282" s="593"/>
      <c r="H282" s="593"/>
      <c r="I282" s="593"/>
      <c r="J282" s="593"/>
      <c r="K282" s="594"/>
    </row>
    <row r="283" spans="1:11" x14ac:dyDescent="0.25">
      <c r="A283" s="56"/>
      <c r="B283" s="56"/>
      <c r="C283" s="645"/>
      <c r="D283" s="646"/>
      <c r="E283" s="646"/>
      <c r="F283" s="646"/>
      <c r="G283" s="647"/>
      <c r="H283" s="57"/>
      <c r="I283" s="72"/>
      <c r="J283" s="73"/>
      <c r="K283" s="11"/>
    </row>
    <row r="284" spans="1:11" x14ac:dyDescent="0.25">
      <c r="A284" s="44" t="s">
        <v>2127</v>
      </c>
      <c r="B284" s="49"/>
      <c r="C284" s="521" t="s">
        <v>2128</v>
      </c>
      <c r="D284" s="537"/>
      <c r="E284" s="537"/>
      <c r="F284" s="537"/>
      <c r="G284" s="538"/>
      <c r="H284" s="37"/>
      <c r="I284" s="39"/>
      <c r="J284" s="40"/>
      <c r="K284" s="8"/>
    </row>
    <row r="285" spans="1:11" ht="12.75" customHeight="1" x14ac:dyDescent="0.25">
      <c r="A285" s="46"/>
      <c r="B285" s="49"/>
      <c r="C285" s="632"/>
      <c r="D285" s="633"/>
      <c r="E285" s="633"/>
      <c r="F285" s="633"/>
      <c r="G285" s="634"/>
      <c r="H285" s="37"/>
      <c r="I285" s="39"/>
      <c r="J285" s="40"/>
      <c r="K285" s="8"/>
    </row>
    <row r="286" spans="1:11" x14ac:dyDescent="0.25">
      <c r="A286" s="59"/>
      <c r="B286" s="50" t="s">
        <v>2129</v>
      </c>
      <c r="C286" s="632" t="s">
        <v>2130</v>
      </c>
      <c r="D286" s="633"/>
      <c r="E286" s="633"/>
      <c r="F286" s="633"/>
      <c r="G286" s="634"/>
      <c r="H286" s="60" t="s">
        <v>1797</v>
      </c>
      <c r="I286" s="39">
        <v>510</v>
      </c>
      <c r="J286" s="18"/>
      <c r="K286" s="8">
        <f>ROUNDUP(IF(H286&lt;&gt;"",I286*J286,""),2)</f>
        <v>0</v>
      </c>
    </row>
    <row r="287" spans="1:11" x14ac:dyDescent="0.25">
      <c r="A287" s="59"/>
      <c r="B287" s="312"/>
      <c r="C287" s="597"/>
      <c r="D287" s="598"/>
      <c r="E287" s="598"/>
      <c r="F287" s="598"/>
      <c r="G287" s="599"/>
      <c r="H287" s="77"/>
      <c r="I287" s="39"/>
      <c r="J287" s="40"/>
      <c r="K287" s="8"/>
    </row>
    <row r="288" spans="1:11" x14ac:dyDescent="0.25">
      <c r="A288" s="59"/>
      <c r="B288" s="50" t="s">
        <v>2131</v>
      </c>
      <c r="C288" s="632" t="s">
        <v>2132</v>
      </c>
      <c r="D288" s="633"/>
      <c r="E288" s="633"/>
      <c r="F288" s="633"/>
      <c r="G288" s="634"/>
      <c r="H288" s="60" t="s">
        <v>1797</v>
      </c>
      <c r="I288" s="39">
        <v>400</v>
      </c>
      <c r="J288" s="18"/>
      <c r="K288" s="8">
        <f>ROUNDUP(IF(H288&lt;&gt;"",I288*J288,""),2)</f>
        <v>0</v>
      </c>
    </row>
    <row r="289" spans="1:11" x14ac:dyDescent="0.25">
      <c r="A289" s="59"/>
      <c r="B289" s="59"/>
      <c r="C289" s="586"/>
      <c r="D289" s="587"/>
      <c r="E289" s="587"/>
      <c r="F289" s="587"/>
      <c r="G289" s="588"/>
      <c r="H289" s="60"/>
      <c r="I289" s="64"/>
      <c r="J289" s="63"/>
      <c r="K289" s="74"/>
    </row>
    <row r="290" spans="1:11" x14ac:dyDescent="0.25">
      <c r="A290" s="59"/>
      <c r="B290" s="59"/>
      <c r="C290" s="586"/>
      <c r="D290" s="587"/>
      <c r="E290" s="587"/>
      <c r="F290" s="587"/>
      <c r="G290" s="588"/>
      <c r="H290" s="60"/>
      <c r="I290" s="64"/>
      <c r="J290" s="63"/>
      <c r="K290" s="74"/>
    </row>
    <row r="291" spans="1:11" s="35" customFormat="1" x14ac:dyDescent="0.25">
      <c r="A291" s="522" t="s">
        <v>2133</v>
      </c>
      <c r="B291" s="522"/>
      <c r="C291" s="522" t="s">
        <v>117</v>
      </c>
      <c r="D291" s="522"/>
      <c r="E291" s="522"/>
      <c r="F291" s="522"/>
      <c r="G291" s="522"/>
      <c r="H291" s="116"/>
      <c r="I291" s="116"/>
      <c r="J291" s="116"/>
      <c r="K291" s="42">
        <f>SUM(K284:K290)</f>
        <v>0</v>
      </c>
    </row>
  </sheetData>
  <sheetProtection algorithmName="SHA-512" hashValue="47dKq9OQxFWAWeL+5Zmwf2jG8UwO6j/tvxQXS9wXH1V8EHIKcZf8c6lBc5zSwwRUjOYM0L+tYo3v2fPfJBdjFw==" saltValue="i621O2k851MpBNbsSYB71w==" spinCount="100000" sheet="1" objects="1" scenarios="1"/>
  <mergeCells count="292">
    <mergeCell ref="A291:B291"/>
    <mergeCell ref="C291:G291"/>
    <mergeCell ref="C268:G268"/>
    <mergeCell ref="C269:G269"/>
    <mergeCell ref="C254:G254"/>
    <mergeCell ref="C207:G207"/>
    <mergeCell ref="A256:K257"/>
    <mergeCell ref="A232:B232"/>
    <mergeCell ref="C232:G232"/>
    <mergeCell ref="C239:G239"/>
    <mergeCell ref="C240:G240"/>
    <mergeCell ref="C236:G236"/>
    <mergeCell ref="C250:G250"/>
    <mergeCell ref="C241:G241"/>
    <mergeCell ref="A255:B255"/>
    <mergeCell ref="C255:G255"/>
    <mergeCell ref="C253:G253"/>
    <mergeCell ref="C284:G284"/>
    <mergeCell ref="C274:G274"/>
    <mergeCell ref="C260:G260"/>
    <mergeCell ref="C261:G261"/>
    <mergeCell ref="C278:G278"/>
    <mergeCell ref="C290:G290"/>
    <mergeCell ref="C286:G286"/>
    <mergeCell ref="C30:G30"/>
    <mergeCell ref="C40:G40"/>
    <mergeCell ref="C43:G43"/>
    <mergeCell ref="C44:G44"/>
    <mergeCell ref="C35:G35"/>
    <mergeCell ref="C202:G202"/>
    <mergeCell ref="C209:G209"/>
    <mergeCell ref="C210:G210"/>
    <mergeCell ref="C211:G211"/>
    <mergeCell ref="C203:G203"/>
    <mergeCell ref="C204:G204"/>
    <mergeCell ref="C205:G205"/>
    <mergeCell ref="A31:B31"/>
    <mergeCell ref="C31:G31"/>
    <mergeCell ref="A46:B46"/>
    <mergeCell ref="C46:G46"/>
    <mergeCell ref="C45:G45"/>
    <mergeCell ref="C34:G34"/>
    <mergeCell ref="C42:G42"/>
    <mergeCell ref="C36:G36"/>
    <mergeCell ref="C37:G37"/>
    <mergeCell ref="C38:G38"/>
    <mergeCell ref="C39:G39"/>
    <mergeCell ref="C41:G41"/>
    <mergeCell ref="A32:K33"/>
    <mergeCell ref="A144:B144"/>
    <mergeCell ref="C144:G144"/>
    <mergeCell ref="C141:G141"/>
    <mergeCell ref="C142:G142"/>
    <mergeCell ref="A182:B182"/>
    <mergeCell ref="C182:G182"/>
    <mergeCell ref="A199:B199"/>
    <mergeCell ref="C199:G199"/>
    <mergeCell ref="A130:K131"/>
    <mergeCell ref="C136:G136"/>
    <mergeCell ref="A145:K146"/>
    <mergeCell ref="C165:G165"/>
    <mergeCell ref="C149:G149"/>
    <mergeCell ref="C163:G163"/>
    <mergeCell ref="C164:G164"/>
    <mergeCell ref="C143:G143"/>
    <mergeCell ref="C137:G137"/>
    <mergeCell ref="C138:G138"/>
    <mergeCell ref="C139:G139"/>
    <mergeCell ref="C161:G161"/>
    <mergeCell ref="C135:G135"/>
    <mergeCell ref="C140:G140"/>
    <mergeCell ref="C134:G134"/>
    <mergeCell ref="C133:G133"/>
    <mergeCell ref="A129:B129"/>
    <mergeCell ref="C129:G129"/>
    <mergeCell ref="C251:G251"/>
    <mergeCell ref="C252:G252"/>
    <mergeCell ref="C246:G246"/>
    <mergeCell ref="C148:G148"/>
    <mergeCell ref="C155:G155"/>
    <mergeCell ref="C151:G151"/>
    <mergeCell ref="C150:G150"/>
    <mergeCell ref="C152:G152"/>
    <mergeCell ref="C153:G153"/>
    <mergeCell ref="C154:G154"/>
    <mergeCell ref="C156:G156"/>
    <mergeCell ref="C157:G157"/>
    <mergeCell ref="C158:G158"/>
    <mergeCell ref="C159:G159"/>
    <mergeCell ref="C171:G171"/>
    <mergeCell ref="C172:G172"/>
    <mergeCell ref="C173:G173"/>
    <mergeCell ref="C174:G174"/>
    <mergeCell ref="C175:G175"/>
    <mergeCell ref="C166:G166"/>
    <mergeCell ref="C160:G160"/>
    <mergeCell ref="C132:G132"/>
    <mergeCell ref="C147:G147"/>
    <mergeCell ref="C170:G170"/>
    <mergeCell ref="C162:G162"/>
    <mergeCell ref="C167:G167"/>
    <mergeCell ref="C168:G168"/>
    <mergeCell ref="C169:G169"/>
    <mergeCell ref="C179:G179"/>
    <mergeCell ref="C180:G180"/>
    <mergeCell ref="C196:G196"/>
    <mergeCell ref="C176:G176"/>
    <mergeCell ref="C177:G177"/>
    <mergeCell ref="C178:G178"/>
    <mergeCell ref="C190:G190"/>
    <mergeCell ref="C195:G195"/>
    <mergeCell ref="C187:G187"/>
    <mergeCell ref="C188:G188"/>
    <mergeCell ref="C189:G189"/>
    <mergeCell ref="C186:G186"/>
    <mergeCell ref="C181:G181"/>
    <mergeCell ref="C185:G185"/>
    <mergeCell ref="C191:G191"/>
    <mergeCell ref="C192:G192"/>
    <mergeCell ref="C193:G193"/>
    <mergeCell ref="C194:G194"/>
    <mergeCell ref="C197:G197"/>
    <mergeCell ref="C231:G231"/>
    <mergeCell ref="C208:G208"/>
    <mergeCell ref="C242:G242"/>
    <mergeCell ref="C243:G243"/>
    <mergeCell ref="C237:G237"/>
    <mergeCell ref="C238:G238"/>
    <mergeCell ref="C258:G258"/>
    <mergeCell ref="C259:G259"/>
    <mergeCell ref="C227:G227"/>
    <mergeCell ref="C219:G219"/>
    <mergeCell ref="C218:G218"/>
    <mergeCell ref="C229:G229"/>
    <mergeCell ref="C222:G222"/>
    <mergeCell ref="C280:G280"/>
    <mergeCell ref="C128:G128"/>
    <mergeCell ref="C275:G275"/>
    <mergeCell ref="C276:G276"/>
    <mergeCell ref="C277:G277"/>
    <mergeCell ref="C285:G285"/>
    <mergeCell ref="C289:G289"/>
    <mergeCell ref="C287:G287"/>
    <mergeCell ref="C288:G288"/>
    <mergeCell ref="A183:K184"/>
    <mergeCell ref="A200:K201"/>
    <mergeCell ref="A233:K234"/>
    <mergeCell ref="C248:G248"/>
    <mergeCell ref="C247:G247"/>
    <mergeCell ref="C249:G249"/>
    <mergeCell ref="C244:G244"/>
    <mergeCell ref="C245:G245"/>
    <mergeCell ref="C262:G262"/>
    <mergeCell ref="C263:G263"/>
    <mergeCell ref="C264:G264"/>
    <mergeCell ref="C265:G265"/>
    <mergeCell ref="C283:G283"/>
    <mergeCell ref="C270:G270"/>
    <mergeCell ref="C271:G271"/>
    <mergeCell ref="C108:G108"/>
    <mergeCell ref="C109:G109"/>
    <mergeCell ref="C110:G110"/>
    <mergeCell ref="C126:G126"/>
    <mergeCell ref="C127:G127"/>
    <mergeCell ref="C120:G120"/>
    <mergeCell ref="C121:G121"/>
    <mergeCell ref="C122:G122"/>
    <mergeCell ref="C123:G123"/>
    <mergeCell ref="C124:G124"/>
    <mergeCell ref="C125:G125"/>
    <mergeCell ref="C112:G112"/>
    <mergeCell ref="C113:G113"/>
    <mergeCell ref="C114:G114"/>
    <mergeCell ref="C115:G115"/>
    <mergeCell ref="C116:G116"/>
    <mergeCell ref="C117:G117"/>
    <mergeCell ref="C118:G118"/>
    <mergeCell ref="C119:G119"/>
    <mergeCell ref="C102:G102"/>
    <mergeCell ref="C82:G82"/>
    <mergeCell ref="C83:G83"/>
    <mergeCell ref="C84:G84"/>
    <mergeCell ref="A91:K92"/>
    <mergeCell ref="C93:G93"/>
    <mergeCell ref="A90:B90"/>
    <mergeCell ref="C90:G90"/>
    <mergeCell ref="C100:G100"/>
    <mergeCell ref="C101:G101"/>
    <mergeCell ref="C73:G73"/>
    <mergeCell ref="C79:G79"/>
    <mergeCell ref="C80:G80"/>
    <mergeCell ref="C81:G81"/>
    <mergeCell ref="C86:G86"/>
    <mergeCell ref="C99:G99"/>
    <mergeCell ref="C85:G85"/>
    <mergeCell ref="C94:G94"/>
    <mergeCell ref="C95:G95"/>
    <mergeCell ref="C66:G66"/>
    <mergeCell ref="C67:G67"/>
    <mergeCell ref="C68:G68"/>
    <mergeCell ref="C111:G111"/>
    <mergeCell ref="C74:G74"/>
    <mergeCell ref="C75:G75"/>
    <mergeCell ref="C76:G76"/>
    <mergeCell ref="C77:G77"/>
    <mergeCell ref="C78:G78"/>
    <mergeCell ref="C96:G96"/>
    <mergeCell ref="C97:G97"/>
    <mergeCell ref="C98:G98"/>
    <mergeCell ref="C89:G89"/>
    <mergeCell ref="C69:G69"/>
    <mergeCell ref="C87:G87"/>
    <mergeCell ref="C88:G88"/>
    <mergeCell ref="C103:G103"/>
    <mergeCell ref="C104:G104"/>
    <mergeCell ref="C105:G105"/>
    <mergeCell ref="C106:G106"/>
    <mergeCell ref="C107:G107"/>
    <mergeCell ref="C70:G70"/>
    <mergeCell ref="C71:G71"/>
    <mergeCell ref="C72:G72"/>
    <mergeCell ref="C60:G60"/>
    <mergeCell ref="C61:G61"/>
    <mergeCell ref="C62:G62"/>
    <mergeCell ref="C63:G63"/>
    <mergeCell ref="C64:G64"/>
    <mergeCell ref="C65:G65"/>
    <mergeCell ref="C57:G57"/>
    <mergeCell ref="C58:G58"/>
    <mergeCell ref="C59:G59"/>
    <mergeCell ref="C54:G54"/>
    <mergeCell ref="C55:G55"/>
    <mergeCell ref="C56:G56"/>
    <mergeCell ref="C49:G49"/>
    <mergeCell ref="C50:G50"/>
    <mergeCell ref="C51:G51"/>
    <mergeCell ref="C52:G52"/>
    <mergeCell ref="C53:G53"/>
    <mergeCell ref="A47:K48"/>
    <mergeCell ref="A281:K282"/>
    <mergeCell ref="C266:G266"/>
    <mergeCell ref="C267:G267"/>
    <mergeCell ref="A280:B280"/>
    <mergeCell ref="C273:G273"/>
    <mergeCell ref="C279:G279"/>
    <mergeCell ref="C272:G272"/>
    <mergeCell ref="C198:G198"/>
    <mergeCell ref="C206:G206"/>
    <mergeCell ref="C230:G230"/>
    <mergeCell ref="C212:G212"/>
    <mergeCell ref="C213:G213"/>
    <mergeCell ref="C214:G214"/>
    <mergeCell ref="C235:G235"/>
    <mergeCell ref="C215:G215"/>
    <mergeCell ref="C216:G216"/>
    <mergeCell ref="C217:G217"/>
    <mergeCell ref="C224:G224"/>
    <mergeCell ref="C225:G225"/>
    <mergeCell ref="C226:G226"/>
    <mergeCell ref="C223:G223"/>
    <mergeCell ref="C220:G220"/>
    <mergeCell ref="C221:G221"/>
    <mergeCell ref="C228:G228"/>
    <mergeCell ref="C14:G14"/>
    <mergeCell ref="C18:G18"/>
    <mergeCell ref="A20:K21"/>
    <mergeCell ref="C28:G28"/>
    <mergeCell ref="C29:G29"/>
    <mergeCell ref="C26:G26"/>
    <mergeCell ref="C27:G27"/>
    <mergeCell ref="C10:G10"/>
    <mergeCell ref="C11:G11"/>
    <mergeCell ref="C12:G12"/>
    <mergeCell ref="C13:G13"/>
    <mergeCell ref="C16:G16"/>
    <mergeCell ref="C17:G17"/>
    <mergeCell ref="C15:G15"/>
    <mergeCell ref="A19:B19"/>
    <mergeCell ref="C19:G19"/>
    <mergeCell ref="C22:G22"/>
    <mergeCell ref="C25:G25"/>
    <mergeCell ref="C23:G23"/>
    <mergeCell ref="C24:G24"/>
    <mergeCell ref="A1:K1"/>
    <mergeCell ref="A2:K2"/>
    <mergeCell ref="A3:K3"/>
    <mergeCell ref="A4:B4"/>
    <mergeCell ref="C4:G4"/>
    <mergeCell ref="C7:G7"/>
    <mergeCell ref="C8:G8"/>
    <mergeCell ref="A5:K6"/>
    <mergeCell ref="C9:G9"/>
  </mergeCells>
  <pageMargins left="0.70866141732283472" right="0.70866141732283472" top="0.74803149606299213" bottom="0.74803149606299213" header="0.31496062992125984" footer="0.31496062992125984"/>
  <pageSetup scale="73" firstPageNumber="91" orientation="portrait" useFirstPageNumber="1" horizontalDpi="300" r:id="rId1"/>
  <headerFooter>
    <oddFooter>&amp;RC3-&amp;P</oddFooter>
  </headerFooter>
  <rowBreaks count="2" manualBreakCount="2">
    <brk id="182" max="10" man="1"/>
    <brk id="232" max="10"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12BF54-6506-4D3D-8AB3-8646A6C7AF1E}">
  <sheetPr>
    <tabColor theme="9" tint="0.79998168889431442"/>
  </sheetPr>
  <dimension ref="A10:J10"/>
  <sheetViews>
    <sheetView view="pageBreakPreview" zoomScaleNormal="100" zoomScaleSheetLayoutView="100" workbookViewId="0">
      <selection activeCell="N28" sqref="N28"/>
    </sheetView>
  </sheetViews>
  <sheetFormatPr defaultColWidth="8.88671875" defaultRowHeight="13.8" x14ac:dyDescent="0.25"/>
  <cols>
    <col min="1" max="16384" width="8.88671875" style="1"/>
  </cols>
  <sheetData>
    <row r="10" spans="1:10" ht="21" x14ac:dyDescent="0.4">
      <c r="A10" s="519" t="s">
        <v>2134</v>
      </c>
      <c r="B10" s="519"/>
      <c r="C10" s="519"/>
      <c r="D10" s="519"/>
      <c r="E10" s="519"/>
      <c r="F10" s="519"/>
      <c r="G10" s="519"/>
      <c r="H10" s="519"/>
      <c r="I10" s="519"/>
      <c r="J10" s="519"/>
    </row>
  </sheetData>
  <sheetProtection algorithmName="SHA-512" hashValue="kewE93DsqQCt0URh7Kj/WOxiJbg1p4oA8cKnAGxOVfVYukgXEkOeKfmVTi3n1leGIfeXby3FSfQtPGiXVDz/Bw==" saltValue="LQS9NHsZ1hdx5A29OSvGew==" spinCount="100000" sheet="1" objects="1" scenarios="1"/>
  <mergeCells count="1">
    <mergeCell ref="A10:J10"/>
  </mergeCells>
  <pageMargins left="0.70866141732283472" right="0.70866141732283472" top="0.74803149606299213" bottom="0.74803149606299213" header="0.31496062992125984" footer="0.31496062992125984"/>
  <pageSetup firstPageNumber="104" orientation="portrait" useFirstPageNumber="1" horizontalDpi="300" r:id="rId1"/>
  <headerFooter>
    <oddHeader>&amp;L&amp;"Calibrint,Regular"&amp;K000000CONTRACT SANRAL NRA R.573-020-2019/5R 
FOR THE UPGRADING OF NATIONAL ROAD R573 SECTION 2: WORK PACKAGE B FROM KM 36.20 TO KM 48.16</oddHeader>
    <oddFooter>&amp;RC3-&amp;P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57E59F-7408-46CB-989C-94F81C6158D7}">
  <sheetPr>
    <tabColor theme="9" tint="0.79998168889431442"/>
  </sheetPr>
  <dimension ref="A1:N171"/>
  <sheetViews>
    <sheetView view="pageBreakPreview" zoomScaleNormal="100" zoomScaleSheetLayoutView="100" workbookViewId="0">
      <selection activeCell="M8" sqref="M8"/>
    </sheetView>
  </sheetViews>
  <sheetFormatPr defaultColWidth="8.88671875" defaultRowHeight="14.4" x14ac:dyDescent="0.3"/>
  <cols>
    <col min="1" max="1" width="9.33203125" bestFit="1" customWidth="1"/>
    <col min="2" max="2" width="9.5546875" bestFit="1" customWidth="1"/>
    <col min="3" max="3" width="4.6640625" customWidth="1"/>
    <col min="7" max="7" width="15.6640625" customWidth="1"/>
    <col min="8" max="8" width="8.6640625" customWidth="1"/>
    <col min="9" max="10" width="12.6640625" customWidth="1"/>
    <col min="11" max="11" width="16.44140625" customWidth="1"/>
  </cols>
  <sheetData>
    <row r="1" spans="1:14" x14ac:dyDescent="0.3">
      <c r="A1" s="600" t="s">
        <v>1</v>
      </c>
      <c r="B1" s="600"/>
      <c r="C1" s="600"/>
      <c r="D1" s="600"/>
      <c r="E1" s="600"/>
      <c r="F1" s="600"/>
      <c r="G1" s="600"/>
      <c r="H1" s="600"/>
      <c r="I1" s="600"/>
      <c r="J1" s="600"/>
      <c r="K1" s="600"/>
      <c r="L1" s="2"/>
      <c r="M1" s="2"/>
      <c r="N1" s="2"/>
    </row>
    <row r="2" spans="1:14" x14ac:dyDescent="0.3">
      <c r="A2" s="600" t="s">
        <v>2</v>
      </c>
      <c r="B2" s="600"/>
      <c r="C2" s="600"/>
      <c r="D2" s="600"/>
      <c r="E2" s="600"/>
      <c r="F2" s="600"/>
      <c r="G2" s="600"/>
      <c r="H2" s="600"/>
      <c r="I2" s="600"/>
      <c r="J2" s="600"/>
      <c r="K2" s="600"/>
      <c r="L2" s="55"/>
      <c r="M2" s="55"/>
      <c r="N2" s="55"/>
    </row>
    <row r="3" spans="1:14" x14ac:dyDescent="0.3">
      <c r="A3" s="600" t="s">
        <v>2135</v>
      </c>
      <c r="B3" s="600"/>
      <c r="C3" s="600"/>
      <c r="D3" s="600"/>
      <c r="E3" s="600"/>
      <c r="F3" s="600"/>
      <c r="G3" s="600"/>
      <c r="H3" s="600"/>
      <c r="I3" s="600"/>
      <c r="J3" s="600"/>
      <c r="K3" s="600"/>
      <c r="L3" s="55"/>
      <c r="M3" s="55"/>
      <c r="N3" s="55"/>
    </row>
    <row r="4" spans="1:14" ht="26.4" customHeight="1" x14ac:dyDescent="0.3">
      <c r="A4" s="601" t="s">
        <v>3</v>
      </c>
      <c r="B4" s="602"/>
      <c r="C4" s="603" t="s">
        <v>4</v>
      </c>
      <c r="D4" s="604"/>
      <c r="E4" s="604"/>
      <c r="F4" s="604"/>
      <c r="G4" s="605"/>
      <c r="H4" s="82" t="s">
        <v>5</v>
      </c>
      <c r="I4" s="82" t="s">
        <v>6</v>
      </c>
      <c r="J4" s="82" t="s">
        <v>7</v>
      </c>
      <c r="K4" s="3" t="s">
        <v>8</v>
      </c>
      <c r="L4" s="2"/>
      <c r="M4" s="2"/>
      <c r="N4" s="2"/>
    </row>
    <row r="5" spans="1:14" ht="15" customHeight="1" x14ac:dyDescent="0.3">
      <c r="A5" s="589" t="s">
        <v>1450</v>
      </c>
      <c r="B5" s="590"/>
      <c r="C5" s="590"/>
      <c r="D5" s="590"/>
      <c r="E5" s="590"/>
      <c r="F5" s="590"/>
      <c r="G5" s="590"/>
      <c r="H5" s="590"/>
      <c r="I5" s="590"/>
      <c r="J5" s="590"/>
      <c r="K5" s="591"/>
    </row>
    <row r="6" spans="1:14" x14ac:dyDescent="0.3">
      <c r="A6" s="592"/>
      <c r="B6" s="593"/>
      <c r="C6" s="593"/>
      <c r="D6" s="593"/>
      <c r="E6" s="593"/>
      <c r="F6" s="593"/>
      <c r="G6" s="593"/>
      <c r="H6" s="593"/>
      <c r="I6" s="593"/>
      <c r="J6" s="593"/>
      <c r="K6" s="594"/>
    </row>
    <row r="7" spans="1:14" ht="13.2" customHeight="1" x14ac:dyDescent="0.3">
      <c r="A7" s="56"/>
      <c r="B7" s="56"/>
      <c r="C7" s="645"/>
      <c r="D7" s="646"/>
      <c r="E7" s="646"/>
      <c r="F7" s="646"/>
      <c r="G7" s="647"/>
      <c r="H7" s="57"/>
      <c r="I7" s="57"/>
      <c r="J7" s="57"/>
      <c r="K7" s="70"/>
    </row>
    <row r="8" spans="1:14" ht="25.5" customHeight="1" x14ac:dyDescent="0.3">
      <c r="A8" s="101" t="s">
        <v>2136</v>
      </c>
      <c r="B8" s="45"/>
      <c r="C8" s="614" t="s">
        <v>2137</v>
      </c>
      <c r="D8" s="615"/>
      <c r="E8" s="615"/>
      <c r="F8" s="615"/>
      <c r="G8" s="616"/>
      <c r="H8" s="37"/>
      <c r="I8" s="61"/>
      <c r="J8" s="40"/>
      <c r="K8" s="7"/>
    </row>
    <row r="9" spans="1:14" ht="13.2" customHeight="1" x14ac:dyDescent="0.3">
      <c r="A9" s="44"/>
      <c r="B9" s="45"/>
      <c r="C9" s="583"/>
      <c r="D9" s="584"/>
      <c r="E9" s="584"/>
      <c r="F9" s="584"/>
      <c r="G9" s="585"/>
      <c r="H9" s="37"/>
      <c r="I9" s="61"/>
      <c r="J9" s="40"/>
      <c r="K9" s="7"/>
      <c r="L9" s="2"/>
      <c r="M9" s="2"/>
    </row>
    <row r="10" spans="1:14" ht="51" customHeight="1" x14ac:dyDescent="0.3">
      <c r="A10" s="46"/>
      <c r="B10" s="173" t="s">
        <v>78</v>
      </c>
      <c r="C10" s="704" t="s">
        <v>2138</v>
      </c>
      <c r="D10" s="705"/>
      <c r="E10" s="705"/>
      <c r="F10" s="705"/>
      <c r="G10" s="706"/>
      <c r="H10" s="349" t="s">
        <v>1720</v>
      </c>
      <c r="I10" s="350">
        <v>18645</v>
      </c>
      <c r="J10" s="19"/>
      <c r="K10" s="194">
        <f>ROUNDUP(IF(H10&lt;&gt;"",I10*J10,""),2)</f>
        <v>0</v>
      </c>
      <c r="L10" s="2"/>
      <c r="M10" s="97"/>
      <c r="N10" s="335"/>
    </row>
    <row r="11" spans="1:14" ht="13.2" customHeight="1" x14ac:dyDescent="0.3">
      <c r="A11" s="46"/>
      <c r="B11" s="336" t="s">
        <v>2139</v>
      </c>
      <c r="C11" s="698" t="s">
        <v>2139</v>
      </c>
      <c r="D11" s="699"/>
      <c r="E11" s="699"/>
      <c r="F11" s="699"/>
      <c r="G11" s="707"/>
      <c r="H11" s="337" t="s">
        <v>2139</v>
      </c>
      <c r="I11" s="338"/>
      <c r="J11" s="339"/>
      <c r="K11" s="340" t="s">
        <v>2139</v>
      </c>
      <c r="L11" s="2"/>
      <c r="M11" s="97"/>
    </row>
    <row r="12" spans="1:14" ht="13.2" customHeight="1" x14ac:dyDescent="0.3">
      <c r="A12" s="46"/>
      <c r="B12" s="336" t="s">
        <v>81</v>
      </c>
      <c r="C12" s="698" t="s">
        <v>2140</v>
      </c>
      <c r="D12" s="699"/>
      <c r="E12" s="699"/>
      <c r="F12" s="699"/>
      <c r="G12" s="707"/>
      <c r="H12" s="341" t="s">
        <v>2139</v>
      </c>
      <c r="I12" s="338"/>
      <c r="J12" s="339"/>
      <c r="K12" s="340" t="s">
        <v>2139</v>
      </c>
      <c r="L12" s="2"/>
      <c r="M12" s="97"/>
    </row>
    <row r="13" spans="1:14" ht="13.2" customHeight="1" x14ac:dyDescent="0.3">
      <c r="A13" s="46"/>
      <c r="B13" s="336" t="s">
        <v>2139</v>
      </c>
      <c r="C13" s="698" t="s">
        <v>2139</v>
      </c>
      <c r="D13" s="699"/>
      <c r="E13" s="699"/>
      <c r="F13" s="699"/>
      <c r="G13" s="707"/>
      <c r="H13" s="341" t="s">
        <v>2139</v>
      </c>
      <c r="I13" s="338"/>
      <c r="J13" s="339"/>
      <c r="K13" s="340" t="s">
        <v>2139</v>
      </c>
      <c r="L13" s="2"/>
      <c r="M13" s="97"/>
    </row>
    <row r="14" spans="1:14" ht="39.75" customHeight="1" x14ac:dyDescent="0.3">
      <c r="A14" s="46"/>
      <c r="B14" s="336" t="s">
        <v>413</v>
      </c>
      <c r="C14" s="698" t="s">
        <v>2141</v>
      </c>
      <c r="D14" s="699"/>
      <c r="E14" s="699"/>
      <c r="F14" s="699"/>
      <c r="G14" s="707"/>
      <c r="H14" s="341" t="s">
        <v>1720</v>
      </c>
      <c r="I14" s="338">
        <v>18645</v>
      </c>
      <c r="J14" s="18"/>
      <c r="K14" s="8">
        <f>ROUNDUP(IF(H14&lt;&gt;"",I14*J14,""),2)</f>
        <v>0</v>
      </c>
      <c r="L14" s="2"/>
      <c r="M14" s="97"/>
    </row>
    <row r="15" spans="1:14" ht="13.2" customHeight="1" x14ac:dyDescent="0.3">
      <c r="A15" s="46"/>
      <c r="B15" s="336" t="s">
        <v>2139</v>
      </c>
      <c r="C15" s="698" t="s">
        <v>2139</v>
      </c>
      <c r="D15" s="699"/>
      <c r="E15" s="699"/>
      <c r="F15" s="699"/>
      <c r="G15" s="707"/>
      <c r="H15" s="341" t="s">
        <v>2139</v>
      </c>
      <c r="I15" s="338"/>
      <c r="J15" s="339"/>
      <c r="K15" s="340" t="s">
        <v>2139</v>
      </c>
      <c r="L15" s="2"/>
      <c r="M15" s="97"/>
    </row>
    <row r="16" spans="1:14" ht="26.4" customHeight="1" x14ac:dyDescent="0.3">
      <c r="A16" s="46"/>
      <c r="B16" s="336" t="s">
        <v>415</v>
      </c>
      <c r="C16" s="698" t="s">
        <v>2142</v>
      </c>
      <c r="D16" s="699"/>
      <c r="E16" s="699"/>
      <c r="F16" s="699"/>
      <c r="G16" s="707"/>
      <c r="H16" s="341" t="s">
        <v>1877</v>
      </c>
      <c r="I16" s="338">
        <v>52304.131578947367</v>
      </c>
      <c r="J16" s="18"/>
      <c r="K16" s="8">
        <f>ROUNDUP(IF(H16&lt;&gt;"",I16*J16,""),2)</f>
        <v>0</v>
      </c>
      <c r="L16" s="2"/>
      <c r="M16" s="97"/>
    </row>
    <row r="17" spans="1:13" ht="13.2" customHeight="1" x14ac:dyDescent="0.3">
      <c r="A17" s="59"/>
      <c r="B17" s="336" t="s">
        <v>2139</v>
      </c>
      <c r="C17" s="698" t="s">
        <v>2139</v>
      </c>
      <c r="D17" s="699"/>
      <c r="E17" s="699"/>
      <c r="F17" s="699"/>
      <c r="G17" s="707"/>
      <c r="H17" s="341" t="s">
        <v>2139</v>
      </c>
      <c r="I17" s="338"/>
      <c r="J17" s="339"/>
      <c r="K17" s="340" t="s">
        <v>2139</v>
      </c>
      <c r="L17" s="2"/>
      <c r="M17" s="97"/>
    </row>
    <row r="18" spans="1:13" ht="13.2" customHeight="1" x14ac:dyDescent="0.3">
      <c r="A18" s="59"/>
      <c r="B18" s="336" t="s">
        <v>1050</v>
      </c>
      <c r="C18" s="698" t="s">
        <v>2143</v>
      </c>
      <c r="D18" s="699"/>
      <c r="E18" s="699"/>
      <c r="F18" s="699"/>
      <c r="G18" s="707"/>
      <c r="H18" s="341" t="s">
        <v>1877</v>
      </c>
      <c r="I18" s="338">
        <v>52304.131578947367</v>
      </c>
      <c r="J18" s="18"/>
      <c r="K18" s="8">
        <f>ROUNDUP(IF(H18&lt;&gt;"",I18*J18,""),2)</f>
        <v>0</v>
      </c>
      <c r="L18" s="2"/>
      <c r="M18" s="97"/>
    </row>
    <row r="19" spans="1:13" ht="13.2" customHeight="1" x14ac:dyDescent="0.3">
      <c r="A19" s="59"/>
      <c r="B19" s="336" t="s">
        <v>2139</v>
      </c>
      <c r="C19" s="698" t="s">
        <v>2139</v>
      </c>
      <c r="D19" s="699"/>
      <c r="E19" s="699"/>
      <c r="F19" s="699"/>
      <c r="G19" s="707"/>
      <c r="H19" s="341" t="s">
        <v>2139</v>
      </c>
      <c r="I19" s="338"/>
      <c r="J19" s="339"/>
      <c r="K19" s="340" t="s">
        <v>2139</v>
      </c>
      <c r="L19" s="2"/>
      <c r="M19" s="97"/>
    </row>
    <row r="20" spans="1:13" s="2" customFormat="1" ht="39" customHeight="1" x14ac:dyDescent="0.25">
      <c r="A20" s="58"/>
      <c r="B20" s="336" t="s">
        <v>1624</v>
      </c>
      <c r="C20" s="698" t="s">
        <v>2144</v>
      </c>
      <c r="D20" s="699"/>
      <c r="E20" s="699"/>
      <c r="F20" s="699"/>
      <c r="G20" s="707"/>
      <c r="H20" s="341" t="s">
        <v>1877</v>
      </c>
      <c r="I20" s="338">
        <v>6623.8815789473683</v>
      </c>
      <c r="J20" s="18"/>
      <c r="K20" s="8">
        <f>ROUNDUP(IF(H20&lt;&gt;"",I20*J20,""),2)</f>
        <v>0</v>
      </c>
      <c r="M20" s="97"/>
    </row>
    <row r="21" spans="1:13" ht="13.2" customHeight="1" x14ac:dyDescent="0.3">
      <c r="A21" s="59"/>
      <c r="B21" s="336" t="s">
        <v>2139</v>
      </c>
      <c r="C21" s="698" t="s">
        <v>2139</v>
      </c>
      <c r="D21" s="699"/>
      <c r="E21" s="699"/>
      <c r="F21" s="699"/>
      <c r="G21" s="707"/>
      <c r="H21" s="341" t="s">
        <v>2139</v>
      </c>
      <c r="I21" s="338"/>
      <c r="J21" s="339"/>
      <c r="K21" s="340" t="s">
        <v>2139</v>
      </c>
      <c r="L21" s="2"/>
      <c r="M21" s="97"/>
    </row>
    <row r="22" spans="1:13" ht="30" customHeight="1" x14ac:dyDescent="0.3">
      <c r="A22" s="58"/>
      <c r="B22" s="336" t="s">
        <v>2047</v>
      </c>
      <c r="C22" s="698" t="s">
        <v>2145</v>
      </c>
      <c r="D22" s="699"/>
      <c r="E22" s="699"/>
      <c r="F22" s="699"/>
      <c r="G22" s="707"/>
      <c r="H22" s="341" t="s">
        <v>1877</v>
      </c>
      <c r="I22" s="338">
        <v>74825.328947368427</v>
      </c>
      <c r="J22" s="18"/>
      <c r="K22" s="8">
        <f>ROUNDUP(IF(H22&lt;&gt;"",I22*J22,""),2)</f>
        <v>0</v>
      </c>
      <c r="L22" s="2"/>
      <c r="M22" s="97"/>
    </row>
    <row r="23" spans="1:13" ht="13.2" customHeight="1" x14ac:dyDescent="0.3">
      <c r="A23" s="59"/>
      <c r="B23" s="336" t="s">
        <v>2139</v>
      </c>
      <c r="C23" s="698" t="s">
        <v>2139</v>
      </c>
      <c r="D23" s="699"/>
      <c r="E23" s="699"/>
      <c r="F23" s="699"/>
      <c r="G23" s="707"/>
      <c r="H23" s="341" t="s">
        <v>2139</v>
      </c>
      <c r="I23" s="338"/>
      <c r="J23" s="339"/>
      <c r="K23" s="340" t="s">
        <v>2139</v>
      </c>
      <c r="L23" s="2"/>
      <c r="M23" s="97"/>
    </row>
    <row r="24" spans="1:13" ht="13.2" customHeight="1" x14ac:dyDescent="0.3">
      <c r="A24" s="59"/>
      <c r="B24" s="336" t="s">
        <v>2120</v>
      </c>
      <c r="C24" s="698" t="s">
        <v>2146</v>
      </c>
      <c r="D24" s="699"/>
      <c r="E24" s="699"/>
      <c r="F24" s="699"/>
      <c r="G24" s="707"/>
      <c r="H24" s="341" t="s">
        <v>1877</v>
      </c>
      <c r="I24" s="338">
        <v>466.125</v>
      </c>
      <c r="J24" s="18"/>
      <c r="K24" s="8">
        <f>ROUNDUP(IF(H24&lt;&gt;"",I24*J24,""),2)</f>
        <v>0</v>
      </c>
      <c r="L24" s="2"/>
      <c r="M24" s="97"/>
    </row>
    <row r="25" spans="1:13" ht="13.2" customHeight="1" x14ac:dyDescent="0.3">
      <c r="A25" s="59"/>
      <c r="B25" s="342" t="s">
        <v>2139</v>
      </c>
      <c r="C25" s="708" t="s">
        <v>2139</v>
      </c>
      <c r="D25" s="709"/>
      <c r="E25" s="709"/>
      <c r="F25" s="709"/>
      <c r="G25" s="710"/>
      <c r="H25" s="341" t="s">
        <v>2139</v>
      </c>
      <c r="I25" s="343" t="s">
        <v>2139</v>
      </c>
      <c r="J25" s="344"/>
      <c r="K25" s="341" t="s">
        <v>2139</v>
      </c>
      <c r="L25" s="2"/>
      <c r="M25" s="2"/>
    </row>
    <row r="26" spans="1:13" ht="13.2" customHeight="1" x14ac:dyDescent="0.3">
      <c r="A26" s="65"/>
      <c r="B26" s="65"/>
      <c r="C26" s="672"/>
      <c r="D26" s="673"/>
      <c r="E26" s="673"/>
      <c r="F26" s="673"/>
      <c r="G26" s="674"/>
      <c r="H26" s="66"/>
      <c r="I26" s="67"/>
      <c r="J26" s="68"/>
      <c r="K26" s="10"/>
    </row>
    <row r="27" spans="1:13" s="35" customFormat="1" ht="13.2" x14ac:dyDescent="0.25">
      <c r="A27" s="522" t="s">
        <v>1788</v>
      </c>
      <c r="B27" s="522"/>
      <c r="C27" s="522" t="s">
        <v>117</v>
      </c>
      <c r="D27" s="522"/>
      <c r="E27" s="522"/>
      <c r="F27" s="522"/>
      <c r="G27" s="522"/>
      <c r="H27" s="116"/>
      <c r="I27" s="116"/>
      <c r="J27" s="116"/>
      <c r="K27" s="42">
        <f>SUM(K8:K26)</f>
        <v>0</v>
      </c>
    </row>
    <row r="28" spans="1:13" ht="15" customHeight="1" x14ac:dyDescent="0.3">
      <c r="A28" s="589" t="s">
        <v>1742</v>
      </c>
      <c r="B28" s="590"/>
      <c r="C28" s="590"/>
      <c r="D28" s="590"/>
      <c r="E28" s="590"/>
      <c r="F28" s="590"/>
      <c r="G28" s="590"/>
      <c r="H28" s="590"/>
      <c r="I28" s="590"/>
      <c r="J28" s="590"/>
      <c r="K28" s="591"/>
    </row>
    <row r="29" spans="1:13" x14ac:dyDescent="0.3">
      <c r="A29" s="592"/>
      <c r="B29" s="593"/>
      <c r="C29" s="593"/>
      <c r="D29" s="593"/>
      <c r="E29" s="593"/>
      <c r="F29" s="593"/>
      <c r="G29" s="593"/>
      <c r="H29" s="593"/>
      <c r="I29" s="593"/>
      <c r="J29" s="593"/>
      <c r="K29" s="594"/>
    </row>
    <row r="30" spans="1:13" ht="13.2" customHeight="1" x14ac:dyDescent="0.3">
      <c r="A30" s="56"/>
      <c r="B30" s="56"/>
      <c r="C30" s="645"/>
      <c r="D30" s="646"/>
      <c r="E30" s="646"/>
      <c r="F30" s="646"/>
      <c r="G30" s="647"/>
      <c r="H30" s="57"/>
      <c r="I30" s="57"/>
      <c r="J30" s="57"/>
      <c r="K30" s="70"/>
    </row>
    <row r="31" spans="1:13" ht="13.2" customHeight="1" x14ac:dyDescent="0.3">
      <c r="A31" s="101" t="s">
        <v>1751</v>
      </c>
      <c r="B31" s="45"/>
      <c r="C31" s="626" t="s">
        <v>1752</v>
      </c>
      <c r="D31" s="627"/>
      <c r="E31" s="627"/>
      <c r="F31" s="627"/>
      <c r="G31" s="628"/>
      <c r="H31" s="37"/>
      <c r="I31" s="61"/>
      <c r="J31" s="40"/>
      <c r="K31" s="7"/>
    </row>
    <row r="32" spans="1:13" ht="13.2" customHeight="1" x14ac:dyDescent="0.3">
      <c r="A32" s="44"/>
      <c r="B32" s="45"/>
      <c r="C32" s="583"/>
      <c r="D32" s="584"/>
      <c r="E32" s="584"/>
      <c r="F32" s="584"/>
      <c r="G32" s="585"/>
      <c r="H32" s="37"/>
      <c r="I32" s="61"/>
      <c r="J32" s="40"/>
      <c r="K32" s="7"/>
      <c r="L32" s="2"/>
      <c r="M32" s="2"/>
    </row>
    <row r="33" spans="1:13" ht="26.4" customHeight="1" x14ac:dyDescent="0.3">
      <c r="A33" s="46"/>
      <c r="B33" s="45" t="s">
        <v>1753</v>
      </c>
      <c r="C33" s="520" t="s">
        <v>1754</v>
      </c>
      <c r="D33" s="527"/>
      <c r="E33" s="527"/>
      <c r="F33" s="527"/>
      <c r="G33" s="528"/>
      <c r="H33" s="37"/>
      <c r="I33" s="61"/>
      <c r="J33" s="40"/>
      <c r="K33" s="7"/>
      <c r="L33" s="2"/>
      <c r="M33" s="2"/>
    </row>
    <row r="34" spans="1:13" ht="13.2" customHeight="1" x14ac:dyDescent="0.3">
      <c r="A34" s="46"/>
      <c r="B34" s="45"/>
      <c r="C34" s="632"/>
      <c r="D34" s="633"/>
      <c r="E34" s="633"/>
      <c r="F34" s="633"/>
      <c r="G34" s="634"/>
      <c r="H34" s="37"/>
      <c r="I34" s="61"/>
      <c r="J34" s="40"/>
      <c r="K34" s="7"/>
      <c r="L34" s="2"/>
      <c r="M34" s="2"/>
    </row>
    <row r="35" spans="1:13" ht="13.2" customHeight="1" x14ac:dyDescent="0.3">
      <c r="A35" s="46"/>
      <c r="B35" s="45" t="s">
        <v>78</v>
      </c>
      <c r="C35" s="632" t="s">
        <v>1755</v>
      </c>
      <c r="D35" s="633"/>
      <c r="E35" s="633"/>
      <c r="F35" s="633"/>
      <c r="G35" s="634"/>
      <c r="H35" s="60" t="s">
        <v>1756</v>
      </c>
      <c r="I35" s="338">
        <v>3025</v>
      </c>
      <c r="J35" s="18"/>
      <c r="K35" s="8">
        <f>ROUNDUP(IF(H35&lt;&gt;"",I35*J35,""),2)</f>
        <v>0</v>
      </c>
      <c r="L35" s="2"/>
      <c r="M35" s="2"/>
    </row>
    <row r="36" spans="1:13" ht="13.2" customHeight="1" x14ac:dyDescent="0.3">
      <c r="A36" s="46"/>
      <c r="B36" s="45"/>
      <c r="C36" s="632"/>
      <c r="D36" s="633"/>
      <c r="E36" s="633"/>
      <c r="F36" s="633"/>
      <c r="G36" s="634"/>
      <c r="H36" s="37"/>
      <c r="I36" s="338"/>
      <c r="J36" s="40"/>
      <c r="K36" s="8"/>
      <c r="L36" s="2"/>
      <c r="M36" s="2"/>
    </row>
    <row r="37" spans="1:13" ht="13.2" customHeight="1" x14ac:dyDescent="0.3">
      <c r="A37" s="46"/>
      <c r="B37" s="45" t="s">
        <v>81</v>
      </c>
      <c r="C37" s="632" t="s">
        <v>1757</v>
      </c>
      <c r="D37" s="633"/>
      <c r="E37" s="633"/>
      <c r="F37" s="633"/>
      <c r="G37" s="634"/>
      <c r="H37" s="60" t="s">
        <v>1756</v>
      </c>
      <c r="I37" s="338">
        <v>305</v>
      </c>
      <c r="J37" s="18"/>
      <c r="K37" s="8">
        <f>ROUNDUP(IF(H37&lt;&gt;"",I37*J37,""),2)</f>
        <v>0</v>
      </c>
      <c r="L37" s="2"/>
      <c r="M37" s="2"/>
    </row>
    <row r="38" spans="1:13" ht="13.2" customHeight="1" x14ac:dyDescent="0.3">
      <c r="A38" s="46"/>
      <c r="B38" s="45"/>
      <c r="C38" s="632"/>
      <c r="D38" s="633"/>
      <c r="E38" s="633"/>
      <c r="F38" s="633"/>
      <c r="G38" s="634"/>
      <c r="H38" s="37"/>
      <c r="I38" s="338"/>
      <c r="J38" s="40"/>
      <c r="K38" s="8"/>
      <c r="L38" s="2"/>
      <c r="M38" s="2"/>
    </row>
    <row r="39" spans="1:13" ht="26.4" customHeight="1" x14ac:dyDescent="0.3">
      <c r="A39" s="46"/>
      <c r="B39" s="99" t="s">
        <v>1762</v>
      </c>
      <c r="C39" s="520" t="s">
        <v>1763</v>
      </c>
      <c r="D39" s="527"/>
      <c r="E39" s="527"/>
      <c r="F39" s="527"/>
      <c r="G39" s="528"/>
      <c r="H39" s="60" t="s">
        <v>1756</v>
      </c>
      <c r="I39" s="338">
        <v>150</v>
      </c>
      <c r="J39" s="18"/>
      <c r="K39" s="8">
        <f t="shared" ref="K39" si="0">ROUNDUP(IF(H39&lt;&gt;"",I39*J39,""),2)</f>
        <v>0</v>
      </c>
      <c r="L39" s="2"/>
      <c r="M39" s="2"/>
    </row>
    <row r="40" spans="1:13" ht="13.2" customHeight="1" x14ac:dyDescent="0.3">
      <c r="A40" s="59"/>
      <c r="B40" s="99"/>
      <c r="C40" s="520"/>
      <c r="D40" s="527"/>
      <c r="E40" s="527"/>
      <c r="F40" s="527"/>
      <c r="G40" s="528"/>
      <c r="H40" s="60"/>
      <c r="I40" s="338"/>
      <c r="J40" s="40"/>
      <c r="K40" s="8"/>
      <c r="L40" s="2"/>
      <c r="M40" s="2"/>
    </row>
    <row r="41" spans="1:13" ht="13.2" customHeight="1" x14ac:dyDescent="0.3">
      <c r="A41" s="59"/>
      <c r="B41" s="99" t="s">
        <v>1925</v>
      </c>
      <c r="C41" s="520" t="s">
        <v>1926</v>
      </c>
      <c r="D41" s="527"/>
      <c r="E41" s="527"/>
      <c r="F41" s="527"/>
      <c r="G41" s="528"/>
      <c r="H41" s="60" t="s">
        <v>1756</v>
      </c>
      <c r="I41" s="338">
        <v>305</v>
      </c>
      <c r="J41" s="18"/>
      <c r="K41" s="8">
        <f t="shared" ref="K41" si="1">ROUNDUP(IF(H41&lt;&gt;"",I41*J41,""),2)</f>
        <v>0</v>
      </c>
      <c r="L41" s="2"/>
      <c r="M41" s="2"/>
    </row>
    <row r="42" spans="1:13" ht="13.2" customHeight="1" x14ac:dyDescent="0.3">
      <c r="A42" s="59"/>
      <c r="B42" s="99"/>
      <c r="C42" s="586"/>
      <c r="D42" s="587"/>
      <c r="E42" s="587"/>
      <c r="F42" s="587"/>
      <c r="G42" s="588"/>
      <c r="H42" s="60"/>
      <c r="I42" s="338"/>
      <c r="J42" s="40"/>
      <c r="K42" s="8"/>
      <c r="L42" s="2"/>
      <c r="M42" s="2"/>
    </row>
    <row r="43" spans="1:13" s="2" customFormat="1" ht="26.4" customHeight="1" x14ac:dyDescent="0.25">
      <c r="A43" s="58" t="s">
        <v>1779</v>
      </c>
      <c r="B43" s="45"/>
      <c r="C43" s="521" t="s">
        <v>1780</v>
      </c>
      <c r="D43" s="537"/>
      <c r="E43" s="537"/>
      <c r="F43" s="537"/>
      <c r="G43" s="538"/>
      <c r="H43" s="60" t="s">
        <v>1781</v>
      </c>
      <c r="I43" s="338">
        <v>20815</v>
      </c>
      <c r="J43" s="18"/>
      <c r="K43" s="8">
        <f>ROUNDUP(IF(H43&lt;&gt;"",I43*J43,""),2)</f>
        <v>0</v>
      </c>
    </row>
    <row r="44" spans="1:13" ht="13.2" customHeight="1" x14ac:dyDescent="0.3">
      <c r="A44" s="59"/>
      <c r="B44" s="99"/>
      <c r="C44" s="586"/>
      <c r="D44" s="587"/>
      <c r="E44" s="587"/>
      <c r="F44" s="587"/>
      <c r="G44" s="588"/>
      <c r="H44" s="60"/>
      <c r="I44" s="338"/>
      <c r="J44" s="40"/>
      <c r="K44" s="8"/>
      <c r="L44" s="2"/>
      <c r="M44" s="2"/>
    </row>
    <row r="45" spans="1:13" ht="13.2" customHeight="1" x14ac:dyDescent="0.3">
      <c r="A45" s="58" t="s">
        <v>1782</v>
      </c>
      <c r="B45" s="99"/>
      <c r="C45" s="583" t="s">
        <v>1783</v>
      </c>
      <c r="D45" s="584"/>
      <c r="E45" s="584"/>
      <c r="F45" s="584"/>
      <c r="G45" s="585"/>
      <c r="H45" s="60"/>
      <c r="I45" s="338"/>
      <c r="J45" s="40"/>
      <c r="K45" s="8"/>
      <c r="L45" s="2"/>
      <c r="M45" s="2"/>
    </row>
    <row r="46" spans="1:13" ht="13.2" customHeight="1" x14ac:dyDescent="0.3">
      <c r="A46" s="59"/>
      <c r="B46" s="99"/>
      <c r="C46" s="586"/>
      <c r="D46" s="587"/>
      <c r="E46" s="587"/>
      <c r="F46" s="587"/>
      <c r="G46" s="588"/>
      <c r="H46" s="60"/>
      <c r="I46" s="338"/>
      <c r="J46" s="40"/>
      <c r="K46" s="8"/>
      <c r="L46" s="2"/>
      <c r="M46" s="2"/>
    </row>
    <row r="47" spans="1:13" ht="13.2" customHeight="1" x14ac:dyDescent="0.3">
      <c r="A47" s="59"/>
      <c r="B47" s="99" t="s">
        <v>1784</v>
      </c>
      <c r="C47" s="632" t="s">
        <v>1785</v>
      </c>
      <c r="D47" s="633"/>
      <c r="E47" s="633"/>
      <c r="F47" s="633"/>
      <c r="G47" s="634"/>
      <c r="H47" s="60" t="s">
        <v>1756</v>
      </c>
      <c r="I47" s="338">
        <v>685</v>
      </c>
      <c r="J47" s="18"/>
      <c r="K47" s="8">
        <f t="shared" ref="K47" si="2">ROUNDUP(IF(H47&lt;&gt;"",I47*J47,""),2)</f>
        <v>0</v>
      </c>
      <c r="L47" s="2"/>
      <c r="M47" s="2"/>
    </row>
    <row r="48" spans="1:13" ht="13.2" customHeight="1" x14ac:dyDescent="0.3">
      <c r="A48" s="59"/>
      <c r="B48" s="59"/>
      <c r="C48" s="586"/>
      <c r="D48" s="587"/>
      <c r="E48" s="587"/>
      <c r="F48" s="587"/>
      <c r="G48" s="588"/>
      <c r="H48" s="60"/>
      <c r="I48" s="338"/>
      <c r="J48" s="63"/>
      <c r="K48" s="9"/>
      <c r="L48" s="2"/>
      <c r="M48" s="2"/>
    </row>
    <row r="49" spans="1:13" ht="13.2" customHeight="1" x14ac:dyDescent="0.3">
      <c r="A49" s="65"/>
      <c r="B49" s="65"/>
      <c r="C49" s="672"/>
      <c r="D49" s="673"/>
      <c r="E49" s="673"/>
      <c r="F49" s="673"/>
      <c r="G49" s="674"/>
      <c r="H49" s="66"/>
      <c r="I49" s="67"/>
      <c r="J49" s="68"/>
      <c r="K49" s="10"/>
    </row>
    <row r="50" spans="1:13" s="35" customFormat="1" ht="13.2" x14ac:dyDescent="0.25">
      <c r="A50" s="522" t="s">
        <v>1788</v>
      </c>
      <c r="B50" s="522"/>
      <c r="C50" s="522" t="s">
        <v>117</v>
      </c>
      <c r="D50" s="522"/>
      <c r="E50" s="522"/>
      <c r="F50" s="522"/>
      <c r="G50" s="522"/>
      <c r="H50" s="116"/>
      <c r="I50" s="116"/>
      <c r="J50" s="116"/>
      <c r="K50" s="42">
        <f>SUM(K31:K49)</f>
        <v>0</v>
      </c>
    </row>
    <row r="51" spans="1:13" ht="15" customHeight="1" x14ac:dyDescent="0.3">
      <c r="A51" s="589" t="s">
        <v>2147</v>
      </c>
      <c r="B51" s="590"/>
      <c r="C51" s="590"/>
      <c r="D51" s="590"/>
      <c r="E51" s="590"/>
      <c r="F51" s="590"/>
      <c r="G51" s="590"/>
      <c r="H51" s="590"/>
      <c r="I51" s="590"/>
      <c r="J51" s="590"/>
      <c r="K51" s="591"/>
    </row>
    <row r="52" spans="1:13" x14ac:dyDescent="0.3">
      <c r="A52" s="592"/>
      <c r="B52" s="593"/>
      <c r="C52" s="593"/>
      <c r="D52" s="593"/>
      <c r="E52" s="593"/>
      <c r="F52" s="593"/>
      <c r="G52" s="593"/>
      <c r="H52" s="593"/>
      <c r="I52" s="593"/>
      <c r="J52" s="593"/>
      <c r="K52" s="594"/>
    </row>
    <row r="53" spans="1:13" ht="13.2" customHeight="1" x14ac:dyDescent="0.3">
      <c r="A53" s="56"/>
      <c r="B53" s="56"/>
      <c r="C53" s="645"/>
      <c r="D53" s="646"/>
      <c r="E53" s="646"/>
      <c r="F53" s="646"/>
      <c r="G53" s="647"/>
      <c r="H53" s="57"/>
      <c r="I53" s="72"/>
      <c r="J53" s="73"/>
      <c r="K53" s="11"/>
    </row>
    <row r="54" spans="1:13" ht="13.2" customHeight="1" x14ac:dyDescent="0.3">
      <c r="A54" s="44" t="s">
        <v>1790</v>
      </c>
      <c r="B54" s="99"/>
      <c r="C54" s="626" t="s">
        <v>1791</v>
      </c>
      <c r="D54" s="627"/>
      <c r="E54" s="627"/>
      <c r="F54" s="627"/>
      <c r="G54" s="628"/>
      <c r="H54" s="60"/>
      <c r="I54" s="62"/>
      <c r="J54" s="63"/>
      <c r="K54" s="74"/>
    </row>
    <row r="55" spans="1:13" ht="13.2" customHeight="1" x14ac:dyDescent="0.3">
      <c r="A55" s="59"/>
      <c r="B55" s="99"/>
      <c r="C55" s="635"/>
      <c r="D55" s="636"/>
      <c r="E55" s="636"/>
      <c r="F55" s="636"/>
      <c r="G55" s="637"/>
      <c r="H55" s="60"/>
      <c r="I55" s="62"/>
      <c r="J55" s="63"/>
      <c r="K55" s="74"/>
    </row>
    <row r="56" spans="1:13" ht="13.2" customHeight="1" x14ac:dyDescent="0.3">
      <c r="A56" s="46"/>
      <c r="B56" s="45" t="s">
        <v>78</v>
      </c>
      <c r="C56" s="520" t="s">
        <v>1792</v>
      </c>
      <c r="D56" s="527"/>
      <c r="E56" s="527"/>
      <c r="F56" s="527"/>
      <c r="G56" s="528"/>
      <c r="H56" s="37"/>
      <c r="I56" s="61"/>
      <c r="J56" s="40"/>
      <c r="K56" s="8"/>
    </row>
    <row r="57" spans="1:13" ht="13.2" customHeight="1" x14ac:dyDescent="0.3">
      <c r="A57" s="46"/>
      <c r="B57" s="45"/>
      <c r="C57" s="632"/>
      <c r="D57" s="633"/>
      <c r="E57" s="633"/>
      <c r="F57" s="633"/>
      <c r="G57" s="634"/>
      <c r="H57" s="37"/>
      <c r="I57" s="61"/>
      <c r="J57" s="40"/>
      <c r="K57" s="8"/>
    </row>
    <row r="58" spans="1:13" ht="26.4" customHeight="1" x14ac:dyDescent="0.3">
      <c r="A58" s="59"/>
      <c r="B58" s="45" t="s">
        <v>413</v>
      </c>
      <c r="C58" s="520" t="s">
        <v>2148</v>
      </c>
      <c r="D58" s="527"/>
      <c r="E58" s="527"/>
      <c r="F58" s="527"/>
      <c r="G58" s="528"/>
      <c r="H58" s="60" t="s">
        <v>1794</v>
      </c>
      <c r="I58" s="338">
        <v>4000</v>
      </c>
      <c r="J58" s="18"/>
      <c r="K58" s="8">
        <f t="shared" ref="K58" si="3">ROUNDUP(IF(H58&lt;&gt;"",I58*J58,""),2)</f>
        <v>0</v>
      </c>
    </row>
    <row r="59" spans="1:13" ht="13.2" customHeight="1" x14ac:dyDescent="0.3">
      <c r="A59" s="59"/>
      <c r="B59" s="102"/>
      <c r="C59" s="586"/>
      <c r="D59" s="587"/>
      <c r="E59" s="587"/>
      <c r="F59" s="587"/>
      <c r="G59" s="588"/>
      <c r="H59" s="77"/>
      <c r="I59" s="338"/>
      <c r="J59" s="40"/>
      <c r="K59" s="8"/>
    </row>
    <row r="60" spans="1:13" ht="13.2" customHeight="1" x14ac:dyDescent="0.3">
      <c r="A60" s="59"/>
      <c r="B60" s="45" t="s">
        <v>415</v>
      </c>
      <c r="C60" s="632" t="s">
        <v>2149</v>
      </c>
      <c r="D60" s="633"/>
      <c r="E60" s="633"/>
      <c r="F60" s="633"/>
      <c r="G60" s="634"/>
      <c r="H60" s="60" t="s">
        <v>1794</v>
      </c>
      <c r="I60" s="338">
        <v>570</v>
      </c>
      <c r="J60" s="18"/>
      <c r="K60" s="8">
        <f t="shared" ref="K60" si="4">ROUNDUP(IF(H60&lt;&gt;"",I60*J60,""),2)</f>
        <v>0</v>
      </c>
    </row>
    <row r="61" spans="1:13" ht="13.2" customHeight="1" x14ac:dyDescent="0.3">
      <c r="A61" s="59"/>
      <c r="B61" s="99"/>
      <c r="C61" s="586"/>
      <c r="D61" s="587"/>
      <c r="E61" s="587"/>
      <c r="F61" s="587"/>
      <c r="G61" s="588"/>
      <c r="H61" s="60"/>
      <c r="I61" s="338"/>
      <c r="J61" s="40"/>
      <c r="K61" s="8"/>
    </row>
    <row r="62" spans="1:13" ht="13.2" customHeight="1" x14ac:dyDescent="0.3">
      <c r="A62" s="59"/>
      <c r="B62" s="99" t="s">
        <v>83</v>
      </c>
      <c r="C62" s="520" t="s">
        <v>1798</v>
      </c>
      <c r="D62" s="527"/>
      <c r="E62" s="527"/>
      <c r="F62" s="527"/>
      <c r="G62" s="528"/>
      <c r="H62" s="60"/>
      <c r="I62" s="338"/>
      <c r="J62" s="40"/>
      <c r="K62" s="8"/>
      <c r="L62" s="2"/>
      <c r="M62" s="2"/>
    </row>
    <row r="63" spans="1:13" ht="13.2" customHeight="1" x14ac:dyDescent="0.3">
      <c r="A63" s="59"/>
      <c r="B63" s="99"/>
      <c r="C63" s="586"/>
      <c r="D63" s="587"/>
      <c r="E63" s="587"/>
      <c r="F63" s="587"/>
      <c r="G63" s="588"/>
      <c r="H63" s="60"/>
      <c r="I63" s="338"/>
      <c r="J63" s="40"/>
      <c r="K63" s="8"/>
      <c r="L63" s="2"/>
      <c r="M63" s="2"/>
    </row>
    <row r="64" spans="1:13" ht="13.2" customHeight="1" x14ac:dyDescent="0.3">
      <c r="A64" s="59"/>
      <c r="B64" s="99" t="s">
        <v>413</v>
      </c>
      <c r="C64" s="520" t="s">
        <v>2150</v>
      </c>
      <c r="D64" s="527"/>
      <c r="E64" s="527"/>
      <c r="F64" s="527"/>
      <c r="G64" s="528"/>
      <c r="H64" s="60" t="s">
        <v>1797</v>
      </c>
      <c r="I64" s="338">
        <v>1450</v>
      </c>
      <c r="J64" s="18"/>
      <c r="K64" s="8">
        <f t="shared" ref="K64" si="5">ROUNDUP(IF(H64&lt;&gt;"",I64*J64,""),2)</f>
        <v>0</v>
      </c>
      <c r="L64" s="2"/>
      <c r="M64" s="2"/>
    </row>
    <row r="65" spans="1:13" ht="13.2" customHeight="1" x14ac:dyDescent="0.3">
      <c r="A65" s="59"/>
      <c r="B65" s="99"/>
      <c r="C65" s="586"/>
      <c r="D65" s="587"/>
      <c r="E65" s="587"/>
      <c r="F65" s="587"/>
      <c r="G65" s="588"/>
      <c r="H65" s="60"/>
      <c r="I65" s="338"/>
      <c r="J65" s="40"/>
      <c r="K65" s="8"/>
      <c r="L65" s="2"/>
      <c r="M65" s="2"/>
    </row>
    <row r="66" spans="1:13" ht="13.2" customHeight="1" x14ac:dyDescent="0.3">
      <c r="A66" s="44" t="s">
        <v>1806</v>
      </c>
      <c r="B66" s="48"/>
      <c r="C66" s="583" t="s">
        <v>1807</v>
      </c>
      <c r="D66" s="584"/>
      <c r="E66" s="584"/>
      <c r="F66" s="584"/>
      <c r="G66" s="585"/>
      <c r="H66" s="60"/>
      <c r="I66" s="338"/>
      <c r="J66" s="40"/>
      <c r="K66" s="8"/>
      <c r="L66" s="2"/>
      <c r="M66" s="2"/>
    </row>
    <row r="67" spans="1:13" ht="13.2" customHeight="1" x14ac:dyDescent="0.3">
      <c r="A67" s="44"/>
      <c r="B67" s="48"/>
      <c r="C67" s="583"/>
      <c r="D67" s="584"/>
      <c r="E67" s="584"/>
      <c r="F67" s="584"/>
      <c r="G67" s="585"/>
      <c r="H67" s="60"/>
      <c r="I67" s="338"/>
      <c r="J67" s="40"/>
      <c r="K67" s="8"/>
      <c r="L67" s="2"/>
      <c r="M67" s="2"/>
    </row>
    <row r="68" spans="1:13" ht="26.4" customHeight="1" x14ac:dyDescent="0.3">
      <c r="A68" s="59"/>
      <c r="B68" s="99" t="s">
        <v>78</v>
      </c>
      <c r="C68" s="520" t="s">
        <v>2151</v>
      </c>
      <c r="D68" s="527"/>
      <c r="E68" s="527"/>
      <c r="F68" s="527"/>
      <c r="G68" s="528"/>
      <c r="H68" s="60" t="s">
        <v>1797</v>
      </c>
      <c r="I68" s="338">
        <v>570</v>
      </c>
      <c r="J68" s="18"/>
      <c r="K68" s="8">
        <f t="shared" ref="K68" si="6">ROUNDUP(IF(H68&lt;&gt;"",I68*J68,""),2)</f>
        <v>0</v>
      </c>
      <c r="L68" s="2"/>
      <c r="M68" s="2"/>
    </row>
    <row r="69" spans="1:13" ht="13.2" customHeight="1" x14ac:dyDescent="0.3">
      <c r="A69" s="59"/>
      <c r="B69" s="59"/>
      <c r="C69" s="586"/>
      <c r="D69" s="587"/>
      <c r="E69" s="587"/>
      <c r="F69" s="587"/>
      <c r="G69" s="588"/>
      <c r="H69" s="60"/>
      <c r="I69" s="64"/>
      <c r="J69" s="63"/>
      <c r="K69" s="74"/>
      <c r="L69" s="2"/>
      <c r="M69" s="47"/>
    </row>
    <row r="70" spans="1:13" ht="13.2" customHeight="1" x14ac:dyDescent="0.3">
      <c r="A70" s="65"/>
      <c r="B70" s="65"/>
      <c r="C70" s="672"/>
      <c r="D70" s="673"/>
      <c r="E70" s="673"/>
      <c r="F70" s="673"/>
      <c r="G70" s="674"/>
      <c r="H70" s="66"/>
      <c r="I70" s="67"/>
      <c r="J70" s="68"/>
      <c r="K70" s="79"/>
    </row>
    <row r="71" spans="1:13" s="35" customFormat="1" ht="13.2" x14ac:dyDescent="0.25">
      <c r="A71" s="522" t="s">
        <v>1809</v>
      </c>
      <c r="B71" s="522"/>
      <c r="C71" s="522" t="s">
        <v>117</v>
      </c>
      <c r="D71" s="522"/>
      <c r="E71" s="522"/>
      <c r="F71" s="522"/>
      <c r="G71" s="522"/>
      <c r="H71" s="116"/>
      <c r="I71" s="116"/>
      <c r="J71" s="116"/>
      <c r="K71" s="42">
        <f>SUM(K54:K70)</f>
        <v>0</v>
      </c>
    </row>
    <row r="72" spans="1:13" ht="15" customHeight="1" x14ac:dyDescent="0.3">
      <c r="A72" s="589" t="s">
        <v>1810</v>
      </c>
      <c r="B72" s="590"/>
      <c r="C72" s="590"/>
      <c r="D72" s="590"/>
      <c r="E72" s="590"/>
      <c r="F72" s="590"/>
      <c r="G72" s="590"/>
      <c r="H72" s="590"/>
      <c r="I72" s="590"/>
      <c r="J72" s="590"/>
      <c r="K72" s="591"/>
    </row>
    <row r="73" spans="1:13" x14ac:dyDescent="0.3">
      <c r="A73" s="592"/>
      <c r="B73" s="593"/>
      <c r="C73" s="593"/>
      <c r="D73" s="593"/>
      <c r="E73" s="593"/>
      <c r="F73" s="593"/>
      <c r="G73" s="593"/>
      <c r="H73" s="593"/>
      <c r="I73" s="593"/>
      <c r="J73" s="593"/>
      <c r="K73" s="594"/>
    </row>
    <row r="74" spans="1:13" ht="13.2" customHeight="1" x14ac:dyDescent="0.3">
      <c r="A74" s="56"/>
      <c r="B74" s="56"/>
      <c r="C74" s="645"/>
      <c r="D74" s="646"/>
      <c r="E74" s="646"/>
      <c r="F74" s="646"/>
      <c r="G74" s="647"/>
      <c r="H74" s="57"/>
      <c r="I74" s="72"/>
      <c r="J74" s="73"/>
      <c r="K74" s="11"/>
    </row>
    <row r="75" spans="1:13" ht="13.2" customHeight="1" x14ac:dyDescent="0.3">
      <c r="A75" s="58" t="s">
        <v>1811</v>
      </c>
      <c r="B75" s="99"/>
      <c r="C75" s="583" t="s">
        <v>1937</v>
      </c>
      <c r="D75" s="584"/>
      <c r="E75" s="584"/>
      <c r="F75" s="584"/>
      <c r="G75" s="585"/>
      <c r="H75" s="60"/>
      <c r="I75" s="62"/>
      <c r="J75" s="40"/>
      <c r="K75" s="8"/>
      <c r="L75" s="2"/>
    </row>
    <row r="76" spans="1:13" ht="13.2" customHeight="1" x14ac:dyDescent="0.3">
      <c r="A76" s="59"/>
      <c r="B76" s="99"/>
      <c r="C76" s="586"/>
      <c r="D76" s="587"/>
      <c r="E76" s="587"/>
      <c r="F76" s="587"/>
      <c r="G76" s="588"/>
      <c r="H76" s="60"/>
      <c r="I76" s="62"/>
      <c r="J76" s="40"/>
      <c r="K76" s="8"/>
      <c r="L76" s="2"/>
    </row>
    <row r="77" spans="1:13" ht="13.2" customHeight="1" x14ac:dyDescent="0.3">
      <c r="A77" s="59"/>
      <c r="B77" s="99" t="s">
        <v>2152</v>
      </c>
      <c r="C77" s="632" t="s">
        <v>2153</v>
      </c>
      <c r="D77" s="633"/>
      <c r="E77" s="633"/>
      <c r="F77" s="633"/>
      <c r="G77" s="634"/>
      <c r="H77" s="60"/>
      <c r="I77" s="62"/>
      <c r="J77" s="63"/>
      <c r="K77" s="74"/>
      <c r="L77" s="2"/>
    </row>
    <row r="78" spans="1:13" ht="13.2" customHeight="1" x14ac:dyDescent="0.3">
      <c r="A78" s="59"/>
      <c r="B78" s="45"/>
      <c r="C78" s="632"/>
      <c r="D78" s="633"/>
      <c r="E78" s="633"/>
      <c r="F78" s="633"/>
      <c r="G78" s="634"/>
      <c r="H78" s="60"/>
      <c r="I78" s="62"/>
      <c r="J78" s="75"/>
      <c r="K78" s="76"/>
      <c r="L78" s="2"/>
    </row>
    <row r="79" spans="1:13" ht="13.2" customHeight="1" x14ac:dyDescent="0.3">
      <c r="A79" s="59"/>
      <c r="B79" s="87" t="s">
        <v>78</v>
      </c>
      <c r="C79" s="632" t="s">
        <v>839</v>
      </c>
      <c r="D79" s="633"/>
      <c r="E79" s="633"/>
      <c r="F79" s="633"/>
      <c r="G79" s="634"/>
      <c r="H79" s="60" t="s">
        <v>1814</v>
      </c>
      <c r="I79" s="39">
        <v>0.3</v>
      </c>
      <c r="J79" s="18"/>
      <c r="K79" s="8">
        <f t="shared" ref="K79" si="7">ROUNDUP(IF(H79&lt;&gt;"",I79*J79,""),2)</f>
        <v>0</v>
      </c>
      <c r="L79" s="2"/>
    </row>
    <row r="80" spans="1:13" ht="13.2" customHeight="1" x14ac:dyDescent="0.3">
      <c r="A80" s="59"/>
      <c r="B80" s="87"/>
      <c r="C80" s="632"/>
      <c r="D80" s="633"/>
      <c r="E80" s="633"/>
      <c r="F80" s="633"/>
      <c r="G80" s="634"/>
      <c r="H80" s="60"/>
      <c r="I80" s="39"/>
      <c r="J80" s="40"/>
      <c r="K80" s="8"/>
      <c r="L80" s="2"/>
    </row>
    <row r="81" spans="1:12" ht="13.2" customHeight="1" x14ac:dyDescent="0.3">
      <c r="A81" s="59"/>
      <c r="B81" s="87" t="s">
        <v>81</v>
      </c>
      <c r="C81" s="520" t="s">
        <v>1815</v>
      </c>
      <c r="D81" s="527"/>
      <c r="E81" s="527"/>
      <c r="F81" s="527"/>
      <c r="G81" s="528"/>
      <c r="H81" s="60" t="s">
        <v>1814</v>
      </c>
      <c r="I81" s="39">
        <v>64</v>
      </c>
      <c r="J81" s="18"/>
      <c r="K81" s="8">
        <f t="shared" ref="K81" si="8">ROUNDUP(IF(H81&lt;&gt;"",I81*J81,""),2)</f>
        <v>0</v>
      </c>
      <c r="L81" s="2"/>
    </row>
    <row r="82" spans="1:12" ht="13.2" customHeight="1" x14ac:dyDescent="0.3">
      <c r="A82" s="59"/>
      <c r="B82" s="99"/>
      <c r="C82" s="586"/>
      <c r="D82" s="587"/>
      <c r="E82" s="587"/>
      <c r="F82" s="587"/>
      <c r="G82" s="588"/>
      <c r="H82" s="60"/>
      <c r="I82" s="39"/>
      <c r="J82" s="40"/>
      <c r="K82" s="8"/>
      <c r="L82" s="2"/>
    </row>
    <row r="83" spans="1:12" ht="13.2" customHeight="1" x14ac:dyDescent="0.3">
      <c r="A83" s="65"/>
      <c r="B83" s="65"/>
      <c r="C83" s="672"/>
      <c r="D83" s="673"/>
      <c r="E83" s="673"/>
      <c r="F83" s="673"/>
      <c r="G83" s="674"/>
      <c r="H83" s="66"/>
      <c r="I83" s="67"/>
      <c r="J83" s="68"/>
      <c r="K83" s="79"/>
    </row>
    <row r="84" spans="1:12" s="35" customFormat="1" ht="13.2" x14ac:dyDescent="0.25">
      <c r="A84" s="522" t="s">
        <v>1818</v>
      </c>
      <c r="B84" s="522"/>
      <c r="C84" s="522" t="s">
        <v>117</v>
      </c>
      <c r="D84" s="522"/>
      <c r="E84" s="522"/>
      <c r="F84" s="522"/>
      <c r="G84" s="522"/>
      <c r="H84" s="116"/>
      <c r="I84" s="116"/>
      <c r="J84" s="116"/>
      <c r="K84" s="42">
        <f>SUM(K75:K83)</f>
        <v>0</v>
      </c>
    </row>
    <row r="85" spans="1:12" ht="15" customHeight="1" x14ac:dyDescent="0.3">
      <c r="A85" s="589" t="s">
        <v>1819</v>
      </c>
      <c r="B85" s="590"/>
      <c r="C85" s="590"/>
      <c r="D85" s="590"/>
      <c r="E85" s="590"/>
      <c r="F85" s="590"/>
      <c r="G85" s="590"/>
      <c r="H85" s="590"/>
      <c r="I85" s="590"/>
      <c r="J85" s="590"/>
      <c r="K85" s="591"/>
      <c r="L85" s="2"/>
    </row>
    <row r="86" spans="1:12" x14ac:dyDescent="0.3">
      <c r="A86" s="592"/>
      <c r="B86" s="593"/>
      <c r="C86" s="593"/>
      <c r="D86" s="593"/>
      <c r="E86" s="593"/>
      <c r="F86" s="593"/>
      <c r="G86" s="593"/>
      <c r="H86" s="593"/>
      <c r="I86" s="593"/>
      <c r="J86" s="593"/>
      <c r="K86" s="594"/>
      <c r="L86" s="2"/>
    </row>
    <row r="87" spans="1:12" ht="13.2" customHeight="1" x14ac:dyDescent="0.3">
      <c r="A87" s="56"/>
      <c r="B87" s="56"/>
      <c r="C87" s="645"/>
      <c r="D87" s="646"/>
      <c r="E87" s="646"/>
      <c r="F87" s="646"/>
      <c r="G87" s="647"/>
      <c r="H87" s="57"/>
      <c r="I87" s="72"/>
      <c r="J87" s="73"/>
      <c r="K87" s="11"/>
    </row>
    <row r="88" spans="1:12" ht="13.2" customHeight="1" x14ac:dyDescent="0.3">
      <c r="A88" s="44" t="s">
        <v>1820</v>
      </c>
      <c r="B88" s="45"/>
      <c r="C88" s="521" t="s">
        <v>1821</v>
      </c>
      <c r="D88" s="537"/>
      <c r="E88" s="537"/>
      <c r="F88" s="537"/>
      <c r="G88" s="538"/>
      <c r="H88" s="37"/>
      <c r="I88" s="61"/>
      <c r="J88" s="40"/>
      <c r="K88" s="8"/>
      <c r="L88" s="2"/>
    </row>
    <row r="89" spans="1:12" ht="13.2" customHeight="1" x14ac:dyDescent="0.3">
      <c r="A89" s="46"/>
      <c r="B89" s="45"/>
      <c r="C89" s="632"/>
      <c r="D89" s="633"/>
      <c r="E89" s="633"/>
      <c r="F89" s="633"/>
      <c r="G89" s="634"/>
      <c r="H89" s="37"/>
      <c r="I89" s="61"/>
      <c r="J89" s="40"/>
      <c r="K89" s="8"/>
    </row>
    <row r="90" spans="1:12" ht="13.2" customHeight="1" x14ac:dyDescent="0.3">
      <c r="A90" s="59"/>
      <c r="B90" s="45" t="s">
        <v>2063</v>
      </c>
      <c r="C90" s="632" t="s">
        <v>2064</v>
      </c>
      <c r="D90" s="633"/>
      <c r="E90" s="633"/>
      <c r="F90" s="633"/>
      <c r="G90" s="634"/>
      <c r="H90" s="60"/>
      <c r="I90" s="62"/>
      <c r="J90" s="63"/>
      <c r="K90" s="74"/>
    </row>
    <row r="91" spans="1:12" ht="13.2" customHeight="1" x14ac:dyDescent="0.3">
      <c r="A91" s="59"/>
      <c r="B91" s="45"/>
      <c r="C91" s="632"/>
      <c r="D91" s="633"/>
      <c r="E91" s="633"/>
      <c r="F91" s="633"/>
      <c r="G91" s="634"/>
      <c r="H91" s="77"/>
      <c r="I91" s="78"/>
      <c r="J91" s="75"/>
      <c r="K91" s="76"/>
    </row>
    <row r="92" spans="1:12" ht="26.4" customHeight="1" x14ac:dyDescent="0.3">
      <c r="A92" s="59"/>
      <c r="B92" s="45" t="s">
        <v>78</v>
      </c>
      <c r="C92" s="520" t="s">
        <v>2154</v>
      </c>
      <c r="D92" s="527"/>
      <c r="E92" s="527"/>
      <c r="F92" s="527"/>
      <c r="G92" s="528"/>
      <c r="H92" s="60" t="s">
        <v>1756</v>
      </c>
      <c r="I92" s="338">
        <v>1555</v>
      </c>
      <c r="J92" s="18"/>
      <c r="K92" s="8">
        <f t="shared" ref="K92" si="9">ROUNDUP(IF(H92&lt;&gt;"",I92*J92,""),2)</f>
        <v>0</v>
      </c>
      <c r="L92" s="2"/>
    </row>
    <row r="93" spans="1:12" ht="13.2" customHeight="1" x14ac:dyDescent="0.3">
      <c r="A93" s="59"/>
      <c r="B93" s="45"/>
      <c r="C93" s="597"/>
      <c r="D93" s="598"/>
      <c r="E93" s="598"/>
      <c r="F93" s="598"/>
      <c r="G93" s="599"/>
      <c r="H93" s="60"/>
      <c r="I93" s="338"/>
      <c r="J93" s="40"/>
      <c r="K93" s="8"/>
      <c r="L93" s="2"/>
    </row>
    <row r="94" spans="1:12" ht="26.4" customHeight="1" x14ac:dyDescent="0.3">
      <c r="A94" s="59"/>
      <c r="B94" s="45" t="s">
        <v>81</v>
      </c>
      <c r="C94" s="520" t="s">
        <v>2155</v>
      </c>
      <c r="D94" s="527"/>
      <c r="E94" s="527"/>
      <c r="F94" s="527"/>
      <c r="G94" s="528"/>
      <c r="H94" s="60" t="s">
        <v>1756</v>
      </c>
      <c r="I94" s="338">
        <v>3545</v>
      </c>
      <c r="J94" s="18"/>
      <c r="K94" s="8">
        <f t="shared" ref="K94" si="10">ROUNDUP(IF(H94&lt;&gt;"",I94*J94,""),2)</f>
        <v>0</v>
      </c>
      <c r="L94" s="2"/>
    </row>
    <row r="95" spans="1:12" ht="13.2" customHeight="1" x14ac:dyDescent="0.3">
      <c r="A95" s="59"/>
      <c r="B95" s="45"/>
      <c r="C95" s="597"/>
      <c r="D95" s="598"/>
      <c r="E95" s="598"/>
      <c r="F95" s="598"/>
      <c r="G95" s="599"/>
      <c r="H95" s="60"/>
      <c r="I95" s="338"/>
      <c r="J95" s="40"/>
      <c r="K95" s="8"/>
      <c r="L95" s="2"/>
    </row>
    <row r="96" spans="1:12" ht="13.2" customHeight="1" x14ac:dyDescent="0.3">
      <c r="A96" s="59"/>
      <c r="B96" s="99"/>
      <c r="C96" s="656"/>
      <c r="D96" s="657"/>
      <c r="E96" s="657"/>
      <c r="F96" s="657"/>
      <c r="G96" s="658"/>
      <c r="H96" s="60"/>
      <c r="I96" s="338"/>
      <c r="J96" s="40"/>
      <c r="K96" s="8"/>
      <c r="L96" s="2"/>
    </row>
    <row r="97" spans="1:12" ht="13.2" customHeight="1" x14ac:dyDescent="0.3">
      <c r="A97" s="44" t="s">
        <v>1948</v>
      </c>
      <c r="B97" s="45"/>
      <c r="C97" s="521" t="s">
        <v>2156</v>
      </c>
      <c r="D97" s="537"/>
      <c r="E97" s="537"/>
      <c r="F97" s="537"/>
      <c r="G97" s="538"/>
      <c r="H97" s="37"/>
      <c r="I97" s="338"/>
      <c r="J97" s="40"/>
      <c r="K97" s="8"/>
      <c r="L97" s="2"/>
    </row>
    <row r="98" spans="1:12" ht="13.2" customHeight="1" x14ac:dyDescent="0.3">
      <c r="A98" s="46"/>
      <c r="B98" s="45"/>
      <c r="C98" s="620"/>
      <c r="D98" s="621"/>
      <c r="E98" s="621"/>
      <c r="F98" s="621"/>
      <c r="G98" s="622"/>
      <c r="H98" s="37"/>
      <c r="I98" s="338"/>
      <c r="J98" s="40"/>
      <c r="K98" s="8"/>
      <c r="L98" s="2"/>
    </row>
    <row r="99" spans="1:12" ht="13.2" customHeight="1" x14ac:dyDescent="0.3">
      <c r="A99" s="46"/>
      <c r="B99" s="45" t="s">
        <v>78</v>
      </c>
      <c r="C99" s="520" t="s">
        <v>2157</v>
      </c>
      <c r="D99" s="527"/>
      <c r="E99" s="527"/>
      <c r="F99" s="527"/>
      <c r="G99" s="528"/>
      <c r="H99" s="37" t="s">
        <v>1877</v>
      </c>
      <c r="I99" s="338">
        <v>51</v>
      </c>
      <c r="J99" s="18"/>
      <c r="K99" s="8">
        <f t="shared" ref="K99" si="11">ROUNDUP(IF(H99&lt;&gt;"",I99*J99,""),2)</f>
        <v>0</v>
      </c>
      <c r="L99" s="2"/>
    </row>
    <row r="100" spans="1:12" ht="13.2" customHeight="1" x14ac:dyDescent="0.3">
      <c r="A100" s="46"/>
      <c r="B100" s="45"/>
      <c r="C100" s="620"/>
      <c r="D100" s="621"/>
      <c r="E100" s="621"/>
      <c r="F100" s="621"/>
      <c r="G100" s="622"/>
      <c r="H100" s="37"/>
      <c r="I100" s="338"/>
      <c r="J100" s="40"/>
      <c r="K100" s="8"/>
      <c r="L100" s="2"/>
    </row>
    <row r="101" spans="1:12" ht="26.4" customHeight="1" x14ac:dyDescent="0.3">
      <c r="A101" s="46"/>
      <c r="B101" s="45" t="s">
        <v>81</v>
      </c>
      <c r="C101" s="520" t="s">
        <v>2158</v>
      </c>
      <c r="D101" s="527"/>
      <c r="E101" s="527"/>
      <c r="F101" s="527"/>
      <c r="G101" s="528"/>
      <c r="H101" s="37" t="s">
        <v>1720</v>
      </c>
      <c r="I101" s="338">
        <v>11235</v>
      </c>
      <c r="J101" s="18"/>
      <c r="K101" s="8">
        <f t="shared" ref="K101" si="12">ROUNDUP(IF(H101&lt;&gt;"",I101*J101,""),2)</f>
        <v>0</v>
      </c>
    </row>
    <row r="102" spans="1:12" ht="13.2" customHeight="1" x14ac:dyDescent="0.3">
      <c r="A102" s="46"/>
      <c r="B102" s="45"/>
      <c r="C102" s="597"/>
      <c r="D102" s="598"/>
      <c r="E102" s="598"/>
      <c r="F102" s="598"/>
      <c r="G102" s="599"/>
      <c r="H102" s="37"/>
      <c r="I102" s="338"/>
      <c r="J102" s="40"/>
      <c r="K102" s="8"/>
    </row>
    <row r="103" spans="1:12" ht="39.6" customHeight="1" x14ac:dyDescent="0.3">
      <c r="A103" s="44" t="s">
        <v>1950</v>
      </c>
      <c r="B103" s="45"/>
      <c r="C103" s="521" t="s">
        <v>2159</v>
      </c>
      <c r="D103" s="537"/>
      <c r="E103" s="537"/>
      <c r="F103" s="537"/>
      <c r="G103" s="538"/>
      <c r="H103" s="37"/>
      <c r="I103" s="338"/>
      <c r="J103" s="40"/>
      <c r="K103" s="8"/>
    </row>
    <row r="104" spans="1:12" ht="13.2" customHeight="1" x14ac:dyDescent="0.3">
      <c r="A104" s="59"/>
      <c r="B104" s="99"/>
      <c r="C104" s="620"/>
      <c r="D104" s="621"/>
      <c r="E104" s="621"/>
      <c r="F104" s="621"/>
      <c r="G104" s="622"/>
      <c r="H104" s="60"/>
      <c r="I104" s="338"/>
      <c r="J104" s="40"/>
      <c r="K104" s="8"/>
    </row>
    <row r="105" spans="1:12" ht="13.2" customHeight="1" x14ac:dyDescent="0.3">
      <c r="A105" s="59"/>
      <c r="B105" s="99" t="s">
        <v>78</v>
      </c>
      <c r="C105" s="520" t="s">
        <v>2157</v>
      </c>
      <c r="D105" s="527"/>
      <c r="E105" s="527"/>
      <c r="F105" s="527"/>
      <c r="G105" s="528"/>
      <c r="H105" s="60" t="s">
        <v>1877</v>
      </c>
      <c r="I105" s="338">
        <v>51</v>
      </c>
      <c r="J105" s="18"/>
      <c r="K105" s="8">
        <f t="shared" ref="K105" si="13">ROUNDUP(IF(H105&lt;&gt;"",I105*J105,""),2)</f>
        <v>0</v>
      </c>
    </row>
    <row r="106" spans="1:12" ht="13.2" customHeight="1" x14ac:dyDescent="0.3">
      <c r="A106" s="59"/>
      <c r="B106" s="99"/>
      <c r="C106" s="620"/>
      <c r="D106" s="621"/>
      <c r="E106" s="621"/>
      <c r="F106" s="621"/>
      <c r="G106" s="622"/>
      <c r="H106" s="60"/>
      <c r="I106" s="338"/>
      <c r="J106" s="40"/>
      <c r="K106" s="8"/>
    </row>
    <row r="107" spans="1:12" ht="26.4" customHeight="1" x14ac:dyDescent="0.3">
      <c r="A107" s="59"/>
      <c r="B107" s="99" t="s">
        <v>81</v>
      </c>
      <c r="C107" s="520" t="s">
        <v>2158</v>
      </c>
      <c r="D107" s="527"/>
      <c r="E107" s="527"/>
      <c r="F107" s="527"/>
      <c r="G107" s="528"/>
      <c r="H107" s="60" t="s">
        <v>1877</v>
      </c>
      <c r="I107" s="338">
        <v>2853</v>
      </c>
      <c r="J107" s="18"/>
      <c r="K107" s="8">
        <f t="shared" ref="K107" si="14">ROUNDUP(IF(H107&lt;&gt;"",I107*J107,""),2)</f>
        <v>0</v>
      </c>
    </row>
    <row r="108" spans="1:12" ht="13.2" customHeight="1" x14ac:dyDescent="0.3">
      <c r="A108" s="59"/>
      <c r="B108" s="99"/>
      <c r="C108" s="586"/>
      <c r="D108" s="587"/>
      <c r="E108" s="587"/>
      <c r="F108" s="587"/>
      <c r="G108" s="588"/>
      <c r="H108" s="60"/>
      <c r="I108" s="338"/>
      <c r="J108" s="40"/>
      <c r="K108" s="8"/>
    </row>
    <row r="109" spans="1:12" ht="26.4" customHeight="1" x14ac:dyDescent="0.3">
      <c r="A109" s="58" t="s">
        <v>1831</v>
      </c>
      <c r="B109" s="99"/>
      <c r="C109" s="521" t="s">
        <v>1832</v>
      </c>
      <c r="D109" s="537"/>
      <c r="E109" s="537"/>
      <c r="F109" s="537"/>
      <c r="G109" s="538"/>
      <c r="H109" s="60"/>
      <c r="I109" s="338"/>
      <c r="J109" s="40"/>
      <c r="K109" s="8"/>
    </row>
    <row r="110" spans="1:12" ht="13.2" customHeight="1" x14ac:dyDescent="0.3">
      <c r="A110" s="59"/>
      <c r="B110" s="99"/>
      <c r="C110" s="586"/>
      <c r="D110" s="587"/>
      <c r="E110" s="587"/>
      <c r="F110" s="587"/>
      <c r="G110" s="588"/>
      <c r="H110" s="60"/>
      <c r="I110" s="338"/>
      <c r="J110" s="40"/>
      <c r="K110" s="8"/>
    </row>
    <row r="111" spans="1:12" ht="26.4" customHeight="1" x14ac:dyDescent="0.3">
      <c r="A111" s="59"/>
      <c r="B111" s="99" t="s">
        <v>1833</v>
      </c>
      <c r="C111" s="520" t="s">
        <v>2160</v>
      </c>
      <c r="D111" s="527"/>
      <c r="E111" s="527"/>
      <c r="F111" s="527"/>
      <c r="G111" s="528"/>
      <c r="H111" s="60" t="s">
        <v>1797</v>
      </c>
      <c r="I111" s="338">
        <v>1950</v>
      </c>
      <c r="J111" s="18"/>
      <c r="K111" s="8">
        <f t="shared" ref="K111" si="15">ROUNDUP(IF(H111&lt;&gt;"",I111*J111,""),2)</f>
        <v>0</v>
      </c>
    </row>
    <row r="112" spans="1:12" ht="13.2" customHeight="1" x14ac:dyDescent="0.3">
      <c r="A112" s="59"/>
      <c r="B112" s="99"/>
      <c r="C112" s="632" t="s">
        <v>1835</v>
      </c>
      <c r="D112" s="633"/>
      <c r="E112" s="633"/>
      <c r="F112" s="633"/>
      <c r="G112" s="634"/>
      <c r="H112" s="60"/>
      <c r="I112" s="338"/>
      <c r="J112" s="40"/>
      <c r="K112" s="8"/>
    </row>
    <row r="113" spans="1:13" ht="13.2" customHeight="1" x14ac:dyDescent="0.3">
      <c r="A113" s="59"/>
      <c r="B113" s="99"/>
      <c r="C113" s="597"/>
      <c r="D113" s="598"/>
      <c r="E113" s="598"/>
      <c r="F113" s="598"/>
      <c r="G113" s="599"/>
      <c r="H113" s="60"/>
      <c r="I113" s="338"/>
      <c r="J113" s="40"/>
      <c r="K113" s="8"/>
    </row>
    <row r="114" spans="1:13" ht="26.4" customHeight="1" x14ac:dyDescent="0.3">
      <c r="A114" s="59"/>
      <c r="B114" s="99" t="s">
        <v>1836</v>
      </c>
      <c r="C114" s="520" t="s">
        <v>2161</v>
      </c>
      <c r="D114" s="527"/>
      <c r="E114" s="527"/>
      <c r="F114" s="527"/>
      <c r="G114" s="528"/>
      <c r="H114" s="60" t="s">
        <v>1797</v>
      </c>
      <c r="I114" s="338">
        <v>102</v>
      </c>
      <c r="J114" s="18"/>
      <c r="K114" s="8">
        <f t="shared" ref="K114" si="16">ROUNDUP(IF(H114&lt;&gt;"",I114*J114,""),2)</f>
        <v>0</v>
      </c>
    </row>
    <row r="115" spans="1:13" ht="13.2" customHeight="1" x14ac:dyDescent="0.3">
      <c r="A115" s="59"/>
      <c r="B115" s="99"/>
      <c r="C115" s="632" t="s">
        <v>1835</v>
      </c>
      <c r="D115" s="633"/>
      <c r="E115" s="633"/>
      <c r="F115" s="633"/>
      <c r="G115" s="634"/>
      <c r="H115" s="60"/>
      <c r="I115" s="338"/>
      <c r="J115" s="63"/>
      <c r="K115" s="74"/>
    </row>
    <row r="116" spans="1:13" ht="13.2" customHeight="1" x14ac:dyDescent="0.3">
      <c r="A116" s="65"/>
      <c r="B116" s="65"/>
      <c r="C116" s="672"/>
      <c r="D116" s="673"/>
      <c r="E116" s="673"/>
      <c r="F116" s="673"/>
      <c r="G116" s="674"/>
      <c r="H116" s="66"/>
      <c r="I116" s="67"/>
      <c r="J116" s="68"/>
      <c r="K116" s="79"/>
      <c r="L116" s="2"/>
    </row>
    <row r="117" spans="1:13" s="35" customFormat="1" ht="13.2" x14ac:dyDescent="0.25">
      <c r="A117" s="522" t="s">
        <v>1843</v>
      </c>
      <c r="B117" s="522"/>
      <c r="C117" s="522" t="s">
        <v>117</v>
      </c>
      <c r="D117" s="522"/>
      <c r="E117" s="522"/>
      <c r="F117" s="522"/>
      <c r="G117" s="522"/>
      <c r="H117" s="116"/>
      <c r="I117" s="116"/>
      <c r="J117" s="116"/>
      <c r="K117" s="42">
        <f>SUM(K88:K116)</f>
        <v>0</v>
      </c>
    </row>
    <row r="118" spans="1:13" ht="15" customHeight="1" x14ac:dyDescent="0.3">
      <c r="A118" s="589" t="s">
        <v>1844</v>
      </c>
      <c r="B118" s="590"/>
      <c r="C118" s="590"/>
      <c r="D118" s="590"/>
      <c r="E118" s="590"/>
      <c r="F118" s="590"/>
      <c r="G118" s="590"/>
      <c r="H118" s="590"/>
      <c r="I118" s="590"/>
      <c r="J118" s="590"/>
      <c r="K118" s="591"/>
      <c r="L118" s="2"/>
    </row>
    <row r="119" spans="1:13" x14ac:dyDescent="0.3">
      <c r="A119" s="592"/>
      <c r="B119" s="593"/>
      <c r="C119" s="593"/>
      <c r="D119" s="593"/>
      <c r="E119" s="593"/>
      <c r="F119" s="593"/>
      <c r="G119" s="593"/>
      <c r="H119" s="593"/>
      <c r="I119" s="593"/>
      <c r="J119" s="593"/>
      <c r="K119" s="594"/>
      <c r="L119" s="2"/>
    </row>
    <row r="120" spans="1:13" ht="13.2" customHeight="1" x14ac:dyDescent="0.3">
      <c r="A120" s="56"/>
      <c r="B120" s="56"/>
      <c r="C120" s="645"/>
      <c r="D120" s="646"/>
      <c r="E120" s="646"/>
      <c r="F120" s="646"/>
      <c r="G120" s="647"/>
      <c r="H120" s="57"/>
      <c r="I120" s="72"/>
      <c r="J120" s="73"/>
      <c r="K120" s="11"/>
      <c r="L120" s="2"/>
    </row>
    <row r="121" spans="1:13" ht="13.2" customHeight="1" x14ac:dyDescent="0.3">
      <c r="A121" s="44" t="s">
        <v>1848</v>
      </c>
      <c r="B121" s="45"/>
      <c r="C121" s="521" t="s">
        <v>2162</v>
      </c>
      <c r="D121" s="537"/>
      <c r="E121" s="537"/>
      <c r="F121" s="537"/>
      <c r="G121" s="538"/>
      <c r="H121" s="37"/>
      <c r="I121" s="39"/>
      <c r="J121" s="40"/>
      <c r="K121" s="8"/>
      <c r="L121" s="2"/>
    </row>
    <row r="122" spans="1:13" ht="13.2" customHeight="1" x14ac:dyDescent="0.3">
      <c r="A122" s="46"/>
      <c r="B122" s="45"/>
      <c r="C122" s="632"/>
      <c r="D122" s="633"/>
      <c r="E122" s="633"/>
      <c r="F122" s="633"/>
      <c r="G122" s="634"/>
      <c r="H122" s="37"/>
      <c r="I122" s="39"/>
      <c r="J122" s="40"/>
      <c r="K122" s="8"/>
      <c r="L122" s="2"/>
    </row>
    <row r="123" spans="1:13" ht="13.2" customHeight="1" x14ac:dyDescent="0.3">
      <c r="A123" s="59"/>
      <c r="B123" s="45" t="s">
        <v>78</v>
      </c>
      <c r="C123" s="632" t="s">
        <v>2163</v>
      </c>
      <c r="D123" s="633"/>
      <c r="E123" s="633"/>
      <c r="F123" s="633"/>
      <c r="G123" s="634"/>
      <c r="H123" s="60" t="s">
        <v>1877</v>
      </c>
      <c r="I123" s="338">
        <v>12800</v>
      </c>
      <c r="J123" s="18"/>
      <c r="K123" s="8">
        <f t="shared" ref="K123" si="17">ROUNDUP(IF(H123&lt;&gt;"",I123*J123,""),2)</f>
        <v>0</v>
      </c>
      <c r="L123" s="2"/>
    </row>
    <row r="124" spans="1:13" ht="13.2" customHeight="1" x14ac:dyDescent="0.3">
      <c r="A124" s="59"/>
      <c r="B124" s="45"/>
      <c r="C124" s="632"/>
      <c r="D124" s="633"/>
      <c r="E124" s="633"/>
      <c r="F124" s="633"/>
      <c r="G124" s="634"/>
      <c r="H124" s="77"/>
      <c r="I124" s="338"/>
      <c r="J124" s="40"/>
      <c r="K124" s="8"/>
      <c r="L124" s="2"/>
    </row>
    <row r="125" spans="1:13" ht="13.2" customHeight="1" x14ac:dyDescent="0.3">
      <c r="A125" s="59"/>
      <c r="B125" s="45" t="s">
        <v>81</v>
      </c>
      <c r="C125" s="632" t="s">
        <v>2164</v>
      </c>
      <c r="D125" s="633"/>
      <c r="E125" s="633"/>
      <c r="F125" s="633"/>
      <c r="G125" s="634"/>
      <c r="H125" s="60" t="s">
        <v>1877</v>
      </c>
      <c r="I125" s="338">
        <v>3185</v>
      </c>
      <c r="J125" s="18"/>
      <c r="K125" s="8">
        <f t="shared" ref="K125" si="18">ROUNDUP(IF(H125&lt;&gt;"",I125*J125,""),2)</f>
        <v>0</v>
      </c>
      <c r="L125" s="2"/>
    </row>
    <row r="126" spans="1:13" ht="13.2" customHeight="1" x14ac:dyDescent="0.3">
      <c r="A126" s="59"/>
      <c r="B126" s="45"/>
      <c r="C126" s="632"/>
      <c r="D126" s="633"/>
      <c r="E126" s="633"/>
      <c r="F126" s="633"/>
      <c r="G126" s="634"/>
      <c r="H126" s="60"/>
      <c r="I126" s="338"/>
      <c r="J126" s="63"/>
      <c r="K126" s="74"/>
      <c r="L126" s="2"/>
      <c r="M126" s="345"/>
    </row>
    <row r="127" spans="1:13" ht="13.2" customHeight="1" x14ac:dyDescent="0.3">
      <c r="A127" s="65"/>
      <c r="B127" s="65"/>
      <c r="C127" s="672"/>
      <c r="D127" s="673"/>
      <c r="E127" s="673"/>
      <c r="F127" s="673"/>
      <c r="G127" s="674"/>
      <c r="H127" s="66"/>
      <c r="I127" s="67"/>
      <c r="J127" s="68"/>
      <c r="K127" s="79"/>
    </row>
    <row r="128" spans="1:13" s="35" customFormat="1" ht="13.2" x14ac:dyDescent="0.25">
      <c r="A128" s="522" t="s">
        <v>1852</v>
      </c>
      <c r="B128" s="522"/>
      <c r="C128" s="522" t="s">
        <v>117</v>
      </c>
      <c r="D128" s="522"/>
      <c r="E128" s="522"/>
      <c r="F128" s="522"/>
      <c r="G128" s="522"/>
      <c r="H128" s="116"/>
      <c r="I128" s="116"/>
      <c r="J128" s="116"/>
      <c r="K128" s="42">
        <f>SUM(K121:K127)</f>
        <v>0</v>
      </c>
    </row>
    <row r="129" spans="1:13" ht="15" customHeight="1" x14ac:dyDescent="0.3">
      <c r="A129" s="589" t="s">
        <v>1853</v>
      </c>
      <c r="B129" s="590"/>
      <c r="C129" s="590"/>
      <c r="D129" s="590"/>
      <c r="E129" s="590"/>
      <c r="F129" s="590"/>
      <c r="G129" s="590"/>
      <c r="H129" s="590"/>
      <c r="I129" s="590"/>
      <c r="J129" s="590"/>
      <c r="K129" s="591"/>
      <c r="L129" s="2"/>
    </row>
    <row r="130" spans="1:13" x14ac:dyDescent="0.3">
      <c r="A130" s="592"/>
      <c r="B130" s="593"/>
      <c r="C130" s="593"/>
      <c r="D130" s="593"/>
      <c r="E130" s="593"/>
      <c r="F130" s="593"/>
      <c r="G130" s="593"/>
      <c r="H130" s="593"/>
      <c r="I130" s="593"/>
      <c r="J130" s="593"/>
      <c r="K130" s="594"/>
      <c r="L130" s="2"/>
    </row>
    <row r="131" spans="1:13" ht="13.2" customHeight="1" x14ac:dyDescent="0.3">
      <c r="A131" s="56"/>
      <c r="B131" s="56"/>
      <c r="C131" s="645"/>
      <c r="D131" s="646"/>
      <c r="E131" s="646"/>
      <c r="F131" s="646"/>
      <c r="G131" s="647"/>
      <c r="H131" s="57"/>
      <c r="I131" s="72"/>
      <c r="J131" s="73"/>
      <c r="K131" s="11"/>
      <c r="L131" s="2"/>
    </row>
    <row r="132" spans="1:13" ht="13.2" customHeight="1" x14ac:dyDescent="0.3">
      <c r="A132" s="44" t="s">
        <v>1854</v>
      </c>
      <c r="B132" s="48"/>
      <c r="C132" s="583" t="s">
        <v>1855</v>
      </c>
      <c r="D132" s="584"/>
      <c r="E132" s="584"/>
      <c r="F132" s="584"/>
      <c r="G132" s="585"/>
      <c r="H132" s="60"/>
      <c r="I132" s="62"/>
      <c r="J132" s="63"/>
      <c r="K132" s="74"/>
      <c r="L132" s="2"/>
    </row>
    <row r="133" spans="1:13" ht="13.2" customHeight="1" x14ac:dyDescent="0.3">
      <c r="A133" s="59"/>
      <c r="B133" s="99"/>
      <c r="C133" s="586"/>
      <c r="D133" s="587"/>
      <c r="E133" s="587"/>
      <c r="F133" s="587"/>
      <c r="G133" s="588"/>
      <c r="H133" s="60"/>
      <c r="I133" s="62"/>
      <c r="J133" s="63"/>
      <c r="K133" s="74"/>
      <c r="L133" s="2"/>
    </row>
    <row r="134" spans="1:13" ht="13.2" customHeight="1" x14ac:dyDescent="0.3">
      <c r="A134" s="59"/>
      <c r="B134" s="45" t="s">
        <v>1856</v>
      </c>
      <c r="C134" s="520" t="s">
        <v>1857</v>
      </c>
      <c r="D134" s="527"/>
      <c r="E134" s="527"/>
      <c r="F134" s="527"/>
      <c r="G134" s="528"/>
      <c r="H134" s="103"/>
      <c r="I134" s="62"/>
      <c r="J134" s="63"/>
      <c r="K134" s="74"/>
      <c r="L134" s="2"/>
    </row>
    <row r="135" spans="1:13" ht="13.2" customHeight="1" x14ac:dyDescent="0.3">
      <c r="A135" s="59"/>
      <c r="B135" s="99"/>
      <c r="C135" s="586"/>
      <c r="D135" s="587"/>
      <c r="E135" s="587"/>
      <c r="F135" s="587"/>
      <c r="G135" s="588"/>
      <c r="H135" s="60"/>
      <c r="I135" s="62"/>
      <c r="J135" s="63"/>
      <c r="K135" s="74"/>
      <c r="L135" s="2"/>
    </row>
    <row r="136" spans="1:13" ht="26.4" customHeight="1" x14ac:dyDescent="0.3">
      <c r="A136" s="59"/>
      <c r="B136" s="99" t="s">
        <v>2165</v>
      </c>
      <c r="C136" s="520" t="s">
        <v>2166</v>
      </c>
      <c r="D136" s="527"/>
      <c r="E136" s="527"/>
      <c r="F136" s="527"/>
      <c r="G136" s="528"/>
      <c r="H136" s="103" t="s">
        <v>1797</v>
      </c>
      <c r="I136" s="338">
        <v>108</v>
      </c>
      <c r="J136" s="18"/>
      <c r="K136" s="8">
        <f t="shared" ref="K136" si="19">ROUNDUP(IF(H136&lt;&gt;"",I136*J136,""),2)</f>
        <v>0</v>
      </c>
      <c r="L136" s="2"/>
    </row>
    <row r="137" spans="1:13" ht="13.2" customHeight="1" x14ac:dyDescent="0.3">
      <c r="A137" s="59"/>
      <c r="B137" s="99"/>
      <c r="C137" s="597"/>
      <c r="D137" s="598"/>
      <c r="E137" s="598"/>
      <c r="F137" s="598"/>
      <c r="G137" s="599"/>
      <c r="H137" s="60"/>
      <c r="I137" s="338"/>
      <c r="J137" s="40"/>
      <c r="K137" s="8"/>
      <c r="L137" s="2"/>
    </row>
    <row r="138" spans="1:13" ht="26.4" customHeight="1" x14ac:dyDescent="0.3">
      <c r="A138" s="59"/>
      <c r="B138" s="45" t="s">
        <v>415</v>
      </c>
      <c r="C138" s="520" t="s">
        <v>2167</v>
      </c>
      <c r="D138" s="527"/>
      <c r="E138" s="527"/>
      <c r="F138" s="527"/>
      <c r="G138" s="528"/>
      <c r="H138" s="103" t="s">
        <v>1797</v>
      </c>
      <c r="I138" s="338">
        <v>1695</v>
      </c>
      <c r="J138" s="18"/>
      <c r="K138" s="8">
        <f t="shared" ref="K138" si="20">ROUNDUP(IF(H138&lt;&gt;"",I138*J138,""),2)</f>
        <v>0</v>
      </c>
      <c r="L138" s="2"/>
    </row>
    <row r="139" spans="1:13" ht="13.2" customHeight="1" x14ac:dyDescent="0.3">
      <c r="A139" s="59"/>
      <c r="B139" s="99"/>
      <c r="C139" s="597"/>
      <c r="D139" s="598"/>
      <c r="E139" s="598"/>
      <c r="F139" s="598"/>
      <c r="G139" s="599"/>
      <c r="H139" s="60"/>
      <c r="I139" s="338"/>
      <c r="J139" s="40"/>
      <c r="K139" s="8"/>
      <c r="L139" s="2"/>
      <c r="M139" s="2"/>
    </row>
    <row r="140" spans="1:13" ht="13.2" customHeight="1" x14ac:dyDescent="0.3">
      <c r="A140" s="58" t="s">
        <v>2168</v>
      </c>
      <c r="B140" s="99"/>
      <c r="C140" s="583" t="s">
        <v>2169</v>
      </c>
      <c r="D140" s="584"/>
      <c r="E140" s="584"/>
      <c r="F140" s="584"/>
      <c r="G140" s="585"/>
      <c r="H140" s="60" t="s">
        <v>1877</v>
      </c>
      <c r="I140" s="338">
        <v>10</v>
      </c>
      <c r="J140" s="18"/>
      <c r="K140" s="8">
        <f t="shared" ref="K140" si="21">ROUNDUP(IF(H140&lt;&gt;"",I140*J140,""),2)</f>
        <v>0</v>
      </c>
      <c r="L140" s="2"/>
      <c r="M140" s="2"/>
    </row>
    <row r="141" spans="1:13" ht="13.2" customHeight="1" x14ac:dyDescent="0.3">
      <c r="A141" s="59"/>
      <c r="B141" s="59"/>
      <c r="C141" s="586"/>
      <c r="D141" s="587"/>
      <c r="E141" s="587"/>
      <c r="F141" s="587"/>
      <c r="G141" s="588"/>
      <c r="H141" s="60"/>
      <c r="I141" s="62"/>
      <c r="J141" s="63"/>
      <c r="K141" s="74"/>
      <c r="L141" s="2"/>
      <c r="M141" s="2"/>
    </row>
    <row r="142" spans="1:13" ht="13.2" customHeight="1" x14ac:dyDescent="0.3">
      <c r="A142" s="65"/>
      <c r="B142" s="65"/>
      <c r="C142" s="672"/>
      <c r="D142" s="673"/>
      <c r="E142" s="673"/>
      <c r="F142" s="673"/>
      <c r="G142" s="674"/>
      <c r="H142" s="66"/>
      <c r="I142" s="67"/>
      <c r="J142" s="68"/>
      <c r="K142" s="79"/>
    </row>
    <row r="143" spans="1:13" s="35" customFormat="1" ht="13.2" x14ac:dyDescent="0.25">
      <c r="A143" s="522" t="s">
        <v>1866</v>
      </c>
      <c r="B143" s="522"/>
      <c r="C143" s="522" t="s">
        <v>117</v>
      </c>
      <c r="D143" s="522"/>
      <c r="E143" s="522"/>
      <c r="F143" s="522"/>
      <c r="G143" s="522"/>
      <c r="H143" s="116"/>
      <c r="I143" s="116"/>
      <c r="J143" s="116"/>
      <c r="K143" s="42">
        <f>SUM(K132:K142)</f>
        <v>0</v>
      </c>
    </row>
    <row r="144" spans="1:13" ht="15" customHeight="1" x14ac:dyDescent="0.3">
      <c r="A144" s="589" t="s">
        <v>1867</v>
      </c>
      <c r="B144" s="590"/>
      <c r="C144" s="590"/>
      <c r="D144" s="590"/>
      <c r="E144" s="590"/>
      <c r="F144" s="590"/>
      <c r="G144" s="590"/>
      <c r="H144" s="590"/>
      <c r="I144" s="590"/>
      <c r="J144" s="590"/>
      <c r="K144" s="591"/>
    </row>
    <row r="145" spans="1:11" x14ac:dyDescent="0.3">
      <c r="A145" s="592"/>
      <c r="B145" s="593"/>
      <c r="C145" s="593"/>
      <c r="D145" s="593"/>
      <c r="E145" s="593"/>
      <c r="F145" s="593"/>
      <c r="G145" s="593"/>
      <c r="H145" s="593"/>
      <c r="I145" s="593"/>
      <c r="J145" s="593"/>
      <c r="K145" s="594"/>
    </row>
    <row r="146" spans="1:11" ht="13.2" customHeight="1" x14ac:dyDescent="0.3">
      <c r="A146" s="56"/>
      <c r="B146" s="56"/>
      <c r="C146" s="645"/>
      <c r="D146" s="646"/>
      <c r="E146" s="646"/>
      <c r="F146" s="646"/>
      <c r="G146" s="647"/>
      <c r="H146" s="57"/>
      <c r="I146" s="72"/>
      <c r="J146" s="73"/>
      <c r="K146" s="11"/>
    </row>
    <row r="147" spans="1:11" ht="13.2" customHeight="1" x14ac:dyDescent="0.3">
      <c r="A147" s="44" t="s">
        <v>2170</v>
      </c>
      <c r="B147" s="45"/>
      <c r="C147" s="521" t="s">
        <v>2171</v>
      </c>
      <c r="D147" s="537"/>
      <c r="E147" s="537"/>
      <c r="F147" s="537"/>
      <c r="G147" s="538"/>
      <c r="H147" s="37"/>
      <c r="I147" s="39"/>
      <c r="J147" s="40"/>
      <c r="K147" s="8"/>
    </row>
    <row r="148" spans="1:11" ht="13.2" customHeight="1" x14ac:dyDescent="0.3">
      <c r="A148" s="46"/>
      <c r="B148" s="45"/>
      <c r="C148" s="632"/>
      <c r="D148" s="633"/>
      <c r="E148" s="633"/>
      <c r="F148" s="633"/>
      <c r="G148" s="634"/>
      <c r="H148" s="37"/>
      <c r="I148" s="39"/>
      <c r="J148" s="40"/>
      <c r="K148" s="8"/>
    </row>
    <row r="149" spans="1:11" ht="13.2" customHeight="1" x14ac:dyDescent="0.3">
      <c r="A149" s="59"/>
      <c r="B149" s="45" t="s">
        <v>2172</v>
      </c>
      <c r="C149" s="632" t="s">
        <v>2173</v>
      </c>
      <c r="D149" s="633"/>
      <c r="E149" s="633"/>
      <c r="F149" s="633"/>
      <c r="G149" s="634"/>
      <c r="H149" s="60"/>
      <c r="I149" s="64"/>
      <c r="J149" s="63"/>
      <c r="K149" s="74"/>
    </row>
    <row r="150" spans="1:11" ht="13.2" customHeight="1" x14ac:dyDescent="0.3">
      <c r="A150" s="59"/>
      <c r="B150" s="102"/>
      <c r="C150" s="632"/>
      <c r="D150" s="633"/>
      <c r="E150" s="633"/>
      <c r="F150" s="633"/>
      <c r="G150" s="634"/>
      <c r="H150" s="77"/>
      <c r="I150" s="81"/>
      <c r="J150" s="75"/>
      <c r="K150" s="76"/>
    </row>
    <row r="151" spans="1:11" ht="13.2" customHeight="1" x14ac:dyDescent="0.3">
      <c r="A151" s="59"/>
      <c r="B151" s="99" t="s">
        <v>1863</v>
      </c>
      <c r="C151" s="632" t="s">
        <v>2174</v>
      </c>
      <c r="D151" s="633"/>
      <c r="E151" s="633"/>
      <c r="F151" s="633"/>
      <c r="G151" s="634"/>
      <c r="H151" s="60" t="s">
        <v>1720</v>
      </c>
      <c r="I151" s="338">
        <v>34155</v>
      </c>
      <c r="J151" s="18"/>
      <c r="K151" s="8">
        <f t="shared" ref="K151" si="22">ROUNDUP(IF(H151&lt;&gt;"",I151*J151,""),2)</f>
        <v>0</v>
      </c>
    </row>
    <row r="152" spans="1:11" ht="13.2" customHeight="1" x14ac:dyDescent="0.3">
      <c r="A152" s="59"/>
      <c r="B152" s="99"/>
      <c r="C152" s="632"/>
      <c r="D152" s="633"/>
      <c r="E152" s="633"/>
      <c r="F152" s="633"/>
      <c r="G152" s="634"/>
      <c r="H152" s="60"/>
      <c r="I152" s="338"/>
      <c r="J152" s="40"/>
      <c r="K152" s="8"/>
    </row>
    <row r="153" spans="1:11" ht="13.2" customHeight="1" x14ac:dyDescent="0.3">
      <c r="A153" s="59"/>
      <c r="B153" s="99" t="s">
        <v>1050</v>
      </c>
      <c r="C153" s="632" t="s">
        <v>2175</v>
      </c>
      <c r="D153" s="633"/>
      <c r="E153" s="633"/>
      <c r="F153" s="633"/>
      <c r="G153" s="634"/>
      <c r="H153" s="99" t="s">
        <v>1877</v>
      </c>
      <c r="I153" s="338">
        <v>12555</v>
      </c>
      <c r="J153" s="18"/>
      <c r="K153" s="346">
        <f t="shared" ref="K153" si="23">ROUNDUP(IF(H153&lt;&gt;"",I153*J153,""),2)</f>
        <v>0</v>
      </c>
    </row>
    <row r="154" spans="1:11" ht="13.2" customHeight="1" x14ac:dyDescent="0.3">
      <c r="A154" s="59"/>
      <c r="B154" s="99"/>
      <c r="C154" s="632"/>
      <c r="D154" s="633"/>
      <c r="E154" s="633"/>
      <c r="F154" s="633"/>
      <c r="G154" s="634"/>
      <c r="H154" s="347"/>
      <c r="I154" s="338"/>
      <c r="J154" s="348"/>
      <c r="K154" s="347"/>
    </row>
    <row r="155" spans="1:11" ht="13.2" customHeight="1" x14ac:dyDescent="0.3">
      <c r="A155" s="44"/>
      <c r="B155" s="99" t="s">
        <v>83</v>
      </c>
      <c r="C155" s="632" t="s">
        <v>2176</v>
      </c>
      <c r="D155" s="633"/>
      <c r="E155" s="633"/>
      <c r="F155" s="633"/>
      <c r="G155" s="634"/>
      <c r="H155" s="60"/>
      <c r="I155" s="338"/>
      <c r="J155" s="40"/>
      <c r="K155" s="8"/>
    </row>
    <row r="156" spans="1:11" ht="13.2" customHeight="1" x14ac:dyDescent="0.3">
      <c r="A156" s="46"/>
      <c r="B156" s="99"/>
      <c r="C156" s="632"/>
      <c r="D156" s="633"/>
      <c r="E156" s="633"/>
      <c r="F156" s="633"/>
      <c r="G156" s="634"/>
      <c r="H156" s="60"/>
      <c r="I156" s="338"/>
      <c r="J156" s="40"/>
      <c r="K156" s="8"/>
    </row>
    <row r="157" spans="1:11" ht="13.2" customHeight="1" x14ac:dyDescent="0.3">
      <c r="A157" s="46"/>
      <c r="B157" s="99" t="s">
        <v>413</v>
      </c>
      <c r="C157" s="632" t="s">
        <v>2177</v>
      </c>
      <c r="D157" s="633"/>
      <c r="E157" s="633"/>
      <c r="F157" s="633"/>
      <c r="G157" s="634"/>
      <c r="H157" s="60" t="s">
        <v>1877</v>
      </c>
      <c r="I157" s="338">
        <v>1370</v>
      </c>
      <c r="J157" s="18"/>
      <c r="K157" s="8">
        <f t="shared" ref="K157" si="24">ROUNDUP(IF(H157&lt;&gt;"",I157*J157,""),2)</f>
        <v>0</v>
      </c>
    </row>
    <row r="158" spans="1:11" ht="13.2" customHeight="1" x14ac:dyDescent="0.3">
      <c r="A158" s="46"/>
      <c r="B158" s="99"/>
      <c r="C158" s="632"/>
      <c r="D158" s="633"/>
      <c r="E158" s="633"/>
      <c r="F158" s="633"/>
      <c r="G158" s="634"/>
      <c r="H158" s="60"/>
      <c r="I158" s="338"/>
      <c r="J158" s="40"/>
      <c r="K158" s="8"/>
    </row>
    <row r="159" spans="1:11" ht="13.2" customHeight="1" x14ac:dyDescent="0.3">
      <c r="A159" s="46"/>
      <c r="B159" s="99" t="s">
        <v>1050</v>
      </c>
      <c r="C159" s="632" t="s">
        <v>2175</v>
      </c>
      <c r="D159" s="633"/>
      <c r="E159" s="633"/>
      <c r="F159" s="633"/>
      <c r="G159" s="634"/>
      <c r="H159" s="60" t="s">
        <v>1877</v>
      </c>
      <c r="I159" s="338">
        <v>12555</v>
      </c>
      <c r="J159" s="18"/>
      <c r="K159" s="8">
        <f t="shared" ref="K159" si="25">ROUNDUP(IF(H159&lt;&gt;"",I159*J159,""),2)</f>
        <v>0</v>
      </c>
    </row>
    <row r="160" spans="1:11" ht="13.2" customHeight="1" x14ac:dyDescent="0.3">
      <c r="A160" s="59"/>
      <c r="B160" s="59"/>
      <c r="C160" s="586"/>
      <c r="D160" s="587"/>
      <c r="E160" s="587"/>
      <c r="F160" s="587"/>
      <c r="G160" s="588"/>
      <c r="H160" s="60"/>
      <c r="I160" s="64"/>
      <c r="J160" s="63"/>
      <c r="K160" s="74"/>
    </row>
    <row r="161" spans="1:11" ht="13.2" customHeight="1" x14ac:dyDescent="0.3">
      <c r="A161" s="59"/>
      <c r="B161" s="59"/>
      <c r="C161" s="586"/>
      <c r="D161" s="587"/>
      <c r="E161" s="587"/>
      <c r="F161" s="587"/>
      <c r="G161" s="588"/>
      <c r="H161" s="60"/>
      <c r="I161" s="64"/>
      <c r="J161" s="63"/>
      <c r="K161" s="74"/>
    </row>
    <row r="162" spans="1:11" s="35" customFormat="1" ht="13.2" x14ac:dyDescent="0.25">
      <c r="A162" s="522" t="s">
        <v>1895</v>
      </c>
      <c r="B162" s="522"/>
      <c r="C162" s="522" t="s">
        <v>117</v>
      </c>
      <c r="D162" s="522"/>
      <c r="E162" s="522"/>
      <c r="F162" s="522"/>
      <c r="G162" s="522"/>
      <c r="H162" s="116"/>
      <c r="I162" s="116"/>
      <c r="J162" s="116"/>
      <c r="K162" s="42">
        <f>SUM(K147:K161)</f>
        <v>0</v>
      </c>
    </row>
    <row r="163" spans="1:11" ht="15" customHeight="1" x14ac:dyDescent="0.3">
      <c r="A163" s="589" t="s">
        <v>2020</v>
      </c>
      <c r="B163" s="590"/>
      <c r="C163" s="590"/>
      <c r="D163" s="590"/>
      <c r="E163" s="590"/>
      <c r="F163" s="590"/>
      <c r="G163" s="590"/>
      <c r="H163" s="590"/>
      <c r="I163" s="590"/>
      <c r="J163" s="590"/>
      <c r="K163" s="591"/>
    </row>
    <row r="164" spans="1:11" x14ac:dyDescent="0.3">
      <c r="A164" s="592"/>
      <c r="B164" s="593"/>
      <c r="C164" s="593"/>
      <c r="D164" s="593"/>
      <c r="E164" s="593"/>
      <c r="F164" s="593"/>
      <c r="G164" s="593"/>
      <c r="H164" s="593"/>
      <c r="I164" s="593"/>
      <c r="J164" s="593"/>
      <c r="K164" s="594"/>
    </row>
    <row r="165" spans="1:11" ht="13.2" customHeight="1" x14ac:dyDescent="0.3">
      <c r="A165" s="56"/>
      <c r="B165" s="56"/>
      <c r="C165" s="645"/>
      <c r="D165" s="646"/>
      <c r="E165" s="646"/>
      <c r="F165" s="646"/>
      <c r="G165" s="647"/>
      <c r="H165" s="57"/>
      <c r="I165" s="72"/>
      <c r="J165" s="73"/>
      <c r="K165" s="11"/>
    </row>
    <row r="166" spans="1:11" ht="13.2" customHeight="1" x14ac:dyDescent="0.3">
      <c r="A166" s="44" t="s">
        <v>2178</v>
      </c>
      <c r="B166" s="45"/>
      <c r="C166" s="521" t="s">
        <v>2179</v>
      </c>
      <c r="D166" s="537"/>
      <c r="E166" s="537"/>
      <c r="F166" s="537"/>
      <c r="G166" s="538"/>
      <c r="H166" s="37"/>
      <c r="I166" s="39"/>
      <c r="J166" s="40"/>
      <c r="K166" s="8"/>
    </row>
    <row r="167" spans="1:11" ht="13.2" customHeight="1" x14ac:dyDescent="0.3">
      <c r="A167" s="46"/>
      <c r="B167" s="45"/>
      <c r="C167" s="632"/>
      <c r="D167" s="633"/>
      <c r="E167" s="633"/>
      <c r="F167" s="633"/>
      <c r="G167" s="634"/>
      <c r="H167" s="37"/>
      <c r="I167" s="39"/>
      <c r="J167" s="40"/>
      <c r="K167" s="8"/>
    </row>
    <row r="168" spans="1:11" ht="13.2" customHeight="1" x14ac:dyDescent="0.3">
      <c r="A168" s="59"/>
      <c r="B168" s="45" t="s">
        <v>2172</v>
      </c>
      <c r="C168" s="632" t="s">
        <v>2180</v>
      </c>
      <c r="D168" s="633"/>
      <c r="E168" s="633"/>
      <c r="F168" s="633"/>
      <c r="G168" s="634"/>
      <c r="H168" s="60" t="s">
        <v>1877</v>
      </c>
      <c r="I168" s="338">
        <v>5705</v>
      </c>
      <c r="J168" s="18"/>
      <c r="K168" s="8">
        <f t="shared" ref="K168" si="26">ROUNDUP(IF(H168&lt;&gt;"",I168*J168,""),2)</f>
        <v>0</v>
      </c>
    </row>
    <row r="169" spans="1:11" ht="13.2" customHeight="1" x14ac:dyDescent="0.3">
      <c r="A169" s="59"/>
      <c r="B169" s="102"/>
      <c r="C169" s="632"/>
      <c r="D169" s="633"/>
      <c r="E169" s="633"/>
      <c r="F169" s="633"/>
      <c r="G169" s="634"/>
      <c r="H169" s="77"/>
      <c r="I169" s="81"/>
      <c r="J169" s="75"/>
      <c r="K169" s="76"/>
    </row>
    <row r="170" spans="1:11" ht="13.2" customHeight="1" x14ac:dyDescent="0.3">
      <c r="A170" s="59"/>
      <c r="B170" s="59"/>
      <c r="C170" s="586"/>
      <c r="D170" s="587"/>
      <c r="E170" s="587"/>
      <c r="F170" s="587"/>
      <c r="G170" s="588"/>
      <c r="H170" s="60"/>
      <c r="I170" s="64"/>
      <c r="J170" s="63"/>
      <c r="K170" s="74"/>
    </row>
    <row r="171" spans="1:11" s="35" customFormat="1" ht="13.2" x14ac:dyDescent="0.25">
      <c r="A171" s="522" t="s">
        <v>2181</v>
      </c>
      <c r="B171" s="522"/>
      <c r="C171" s="522" t="s">
        <v>117</v>
      </c>
      <c r="D171" s="522"/>
      <c r="E171" s="522"/>
      <c r="F171" s="522"/>
      <c r="G171" s="522"/>
      <c r="H171" s="116"/>
      <c r="I171" s="116"/>
      <c r="J171" s="116"/>
      <c r="K171" s="42">
        <f>SUM(K166:K170)</f>
        <v>0</v>
      </c>
    </row>
  </sheetData>
  <sheetProtection algorithmName="SHA-512" hashValue="mYEqcij7lxL2YpXN6xL8d9TRfQ4UGIGK+Z3LbMTL3Yz4a1vsmjaqf23T1UNHRCIZ6TA5jffnpn87R/WOjtkFbg==" saltValue="OL0UHBqzk60CbpBT5yjuKw==" spinCount="100000" sheet="1" objects="1" scenarios="1"/>
  <mergeCells count="172">
    <mergeCell ref="A50:B50"/>
    <mergeCell ref="C50:G50"/>
    <mergeCell ref="A71:B71"/>
    <mergeCell ref="C71:G71"/>
    <mergeCell ref="A84:B84"/>
    <mergeCell ref="C84:G84"/>
    <mergeCell ref="A117:B117"/>
    <mergeCell ref="C117:G117"/>
    <mergeCell ref="C114:G114"/>
    <mergeCell ref="C115:G115"/>
    <mergeCell ref="C74:G74"/>
    <mergeCell ref="C98:G98"/>
    <mergeCell ref="C91:G91"/>
    <mergeCell ref="C64:G64"/>
    <mergeCell ref="C94:G94"/>
    <mergeCell ref="C95:G95"/>
    <mergeCell ref="C97:G97"/>
    <mergeCell ref="C70:G70"/>
    <mergeCell ref="C75:G75"/>
    <mergeCell ref="C76:G76"/>
    <mergeCell ref="A85:K86"/>
    <mergeCell ref="C81:G81"/>
    <mergeCell ref="C96:G96"/>
    <mergeCell ref="A72:K73"/>
    <mergeCell ref="C159:G159"/>
    <mergeCell ref="C162:G162"/>
    <mergeCell ref="C113:G113"/>
    <mergeCell ref="C102:G102"/>
    <mergeCell ref="C103:G103"/>
    <mergeCell ref="C104:G104"/>
    <mergeCell ref="C105:G105"/>
    <mergeCell ref="C106:G106"/>
    <mergeCell ref="C107:G107"/>
    <mergeCell ref="C120:G120"/>
    <mergeCell ref="C121:G121"/>
    <mergeCell ref="C122:G122"/>
    <mergeCell ref="C116:G116"/>
    <mergeCell ref="A118:K119"/>
    <mergeCell ref="C125:G125"/>
    <mergeCell ref="C123:G123"/>
    <mergeCell ref="C140:G140"/>
    <mergeCell ref="C141:G141"/>
    <mergeCell ref="C139:G139"/>
    <mergeCell ref="C147:G147"/>
    <mergeCell ref="A163:K164"/>
    <mergeCell ref="C165:G165"/>
    <mergeCell ref="C166:G166"/>
    <mergeCell ref="C167:G167"/>
    <mergeCell ref="C168:G168"/>
    <mergeCell ref="C169:G169"/>
    <mergeCell ref="C170:G170"/>
    <mergeCell ref="A171:B171"/>
    <mergeCell ref="C171:G171"/>
    <mergeCell ref="C49:G49"/>
    <mergeCell ref="C67:G67"/>
    <mergeCell ref="C126:G126"/>
    <mergeCell ref="C124:G124"/>
    <mergeCell ref="C112:G112"/>
    <mergeCell ref="A143:B143"/>
    <mergeCell ref="C143:G143"/>
    <mergeCell ref="A162:B162"/>
    <mergeCell ref="C161:G161"/>
    <mergeCell ref="C148:G148"/>
    <mergeCell ref="C149:G149"/>
    <mergeCell ref="C150:G150"/>
    <mergeCell ref="C151:G151"/>
    <mergeCell ref="A144:K145"/>
    <mergeCell ref="C128:G128"/>
    <mergeCell ref="C146:G146"/>
    <mergeCell ref="C157:G157"/>
    <mergeCell ref="C158:G158"/>
    <mergeCell ref="C160:G160"/>
    <mergeCell ref="C152:G152"/>
    <mergeCell ref="C154:G154"/>
    <mergeCell ref="C155:G155"/>
    <mergeCell ref="C156:G156"/>
    <mergeCell ref="C153:G153"/>
    <mergeCell ref="C68:G68"/>
    <mergeCell ref="C66:G66"/>
    <mergeCell ref="C65:G65"/>
    <mergeCell ref="C108:G108"/>
    <mergeCell ref="C109:G109"/>
    <mergeCell ref="C110:G110"/>
    <mergeCell ref="C111:G111"/>
    <mergeCell ref="C136:G136"/>
    <mergeCell ref="C137:G137"/>
    <mergeCell ref="C131:G131"/>
    <mergeCell ref="C134:G134"/>
    <mergeCell ref="C135:G135"/>
    <mergeCell ref="C133:G133"/>
    <mergeCell ref="A129:K130"/>
    <mergeCell ref="A128:B128"/>
    <mergeCell ref="C127:G127"/>
    <mergeCell ref="C88:G88"/>
    <mergeCell ref="C89:G89"/>
    <mergeCell ref="C83:G83"/>
    <mergeCell ref="C90:G90"/>
    <mergeCell ref="C92:G92"/>
    <mergeCell ref="C93:G93"/>
    <mergeCell ref="C99:G99"/>
    <mergeCell ref="C100:G100"/>
    <mergeCell ref="C101:G101"/>
    <mergeCell ref="A1:K1"/>
    <mergeCell ref="A2:K2"/>
    <mergeCell ref="A3:K3"/>
    <mergeCell ref="A4:B4"/>
    <mergeCell ref="C4:G4"/>
    <mergeCell ref="C61:G61"/>
    <mergeCell ref="C56:G56"/>
    <mergeCell ref="C57:G57"/>
    <mergeCell ref="C58:G58"/>
    <mergeCell ref="C59:G59"/>
    <mergeCell ref="C35:G35"/>
    <mergeCell ref="C34:G34"/>
    <mergeCell ref="C43:G43"/>
    <mergeCell ref="C39:G39"/>
    <mergeCell ref="C40:G40"/>
    <mergeCell ref="C33:G33"/>
    <mergeCell ref="C36:G36"/>
    <mergeCell ref="C37:G37"/>
    <mergeCell ref="C45:G45"/>
    <mergeCell ref="C46:G46"/>
    <mergeCell ref="C47:G47"/>
    <mergeCell ref="C38:G38"/>
    <mergeCell ref="C44:G44"/>
    <mergeCell ref="C48:G48"/>
    <mergeCell ref="C142:G142"/>
    <mergeCell ref="C138:G138"/>
    <mergeCell ref="A28:K29"/>
    <mergeCell ref="C30:G30"/>
    <mergeCell ref="C31:G31"/>
    <mergeCell ref="C32:G32"/>
    <mergeCell ref="C41:G41"/>
    <mergeCell ref="C42:G42"/>
    <mergeCell ref="C63:G63"/>
    <mergeCell ref="C62:G62"/>
    <mergeCell ref="A51:K52"/>
    <mergeCell ref="C53:G53"/>
    <mergeCell ref="C54:G54"/>
    <mergeCell ref="C55:G55"/>
    <mergeCell ref="C69:G69"/>
    <mergeCell ref="C60:G60"/>
    <mergeCell ref="C132:G132"/>
    <mergeCell ref="C77:G77"/>
    <mergeCell ref="C78:G78"/>
    <mergeCell ref="C79:G79"/>
    <mergeCell ref="C80:G80"/>
    <mergeCell ref="C82:G82"/>
    <mergeCell ref="C87:G87"/>
    <mergeCell ref="C26:G26"/>
    <mergeCell ref="A27:B27"/>
    <mergeCell ref="C27:G27"/>
    <mergeCell ref="A5:K6"/>
    <mergeCell ref="C7:G7"/>
    <mergeCell ref="C8:G8"/>
    <mergeCell ref="C9:G9"/>
    <mergeCell ref="C10:G10"/>
    <mergeCell ref="C11:G11"/>
    <mergeCell ref="C12:G12"/>
    <mergeCell ref="C13:G13"/>
    <mergeCell ref="C14:G14"/>
    <mergeCell ref="C15:G15"/>
    <mergeCell ref="C16:G16"/>
    <mergeCell ref="C17:G17"/>
    <mergeCell ref="C18:G18"/>
    <mergeCell ref="C19:G19"/>
    <mergeCell ref="C20:G20"/>
    <mergeCell ref="C21:G21"/>
    <mergeCell ref="C22:G22"/>
    <mergeCell ref="C23:G23"/>
    <mergeCell ref="C24:G24"/>
    <mergeCell ref="C25:G25"/>
  </mergeCells>
  <pageMargins left="0.70866141732283472" right="0.70866141732283472" top="0.74803149606299213" bottom="0.74803149606299213" header="0.31496062992125984" footer="0.31496062992125984"/>
  <pageSetup scale="67" firstPageNumber="105" orientation="portrait" useFirstPageNumber="1" horizontalDpi="300" r:id="rId1"/>
  <headerFooter>
    <oddFooter>&amp;RC3-&amp;P</oddFooter>
  </headerFooter>
  <rowBreaks count="3" manualBreakCount="3">
    <brk id="27" max="10" man="1"/>
    <brk id="84" max="10" man="1"/>
    <brk id="128" max="10"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915042-B4B4-4614-9B95-7BCCA68BEE3C}">
  <sheetPr>
    <tabColor theme="9" tint="0.79998168889431442"/>
  </sheetPr>
  <dimension ref="A10:J10"/>
  <sheetViews>
    <sheetView view="pageBreakPreview" zoomScaleNormal="100" zoomScaleSheetLayoutView="100" workbookViewId="0">
      <selection activeCell="O17" sqref="O17"/>
    </sheetView>
  </sheetViews>
  <sheetFormatPr defaultColWidth="8.88671875" defaultRowHeight="13.8" x14ac:dyDescent="0.25"/>
  <cols>
    <col min="1" max="16384" width="8.88671875" style="1"/>
  </cols>
  <sheetData>
    <row r="10" spans="1:10" ht="21" x14ac:dyDescent="0.4">
      <c r="A10" s="519" t="s">
        <v>2182</v>
      </c>
      <c r="B10" s="519"/>
      <c r="C10" s="519"/>
      <c r="D10" s="519"/>
      <c r="E10" s="519"/>
      <c r="F10" s="519"/>
      <c r="G10" s="519"/>
      <c r="H10" s="519"/>
      <c r="I10" s="519"/>
      <c r="J10" s="519"/>
    </row>
  </sheetData>
  <sheetProtection algorithmName="SHA-512" hashValue="ZUIMlD5YWWetjYVj1KdNFTaHWsJi3pkzTlqiLYv8sqa8BuzQlT++cpFJYtru7c9giaaWKgOFIik6ePALqqd2ew==" saltValue="3AWPce1pwV4W+kvNYCK5DQ==" spinCount="100000" sheet="1" objects="1" scenarios="1"/>
  <mergeCells count="1">
    <mergeCell ref="A10:J10"/>
  </mergeCells>
  <pageMargins left="0.70866141732283472" right="0.70866141732283472" top="0.74803149606299213" bottom="0.74803149606299213" header="0.31496062992125984" footer="0.31496062992125984"/>
  <pageSetup firstPageNumber="113" orientation="portrait" useFirstPageNumber="1" horizontalDpi="300" r:id="rId1"/>
  <headerFooter>
    <oddHeader>&amp;L&amp;"Calibrint,Regular"&amp;K000000CONTRACT SANRAL NRA R.573-020-2019/5R 
FOR THE UPGRADING OF NATIONAL ROAD R573 SECTION 2: WORK PACKAGE B FROM KM 36.20 TO KM 48.16</oddHeader>
    <oddFooter>&amp;RC3-&amp;P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89542-3F84-4D7E-8F39-BEAAB5646B71}">
  <sheetPr>
    <tabColor theme="9" tint="0.79998168889431442"/>
  </sheetPr>
  <dimension ref="A1:K160"/>
  <sheetViews>
    <sheetView view="pageBreakPreview" zoomScaleNormal="100" zoomScaleSheetLayoutView="100" workbookViewId="0">
      <selection activeCell="J145" sqref="J145"/>
    </sheetView>
  </sheetViews>
  <sheetFormatPr defaultColWidth="8.88671875" defaultRowHeight="13.2" x14ac:dyDescent="0.25"/>
  <cols>
    <col min="1" max="2" width="9.6640625" style="351" customWidth="1"/>
    <col min="3" max="3" width="4.6640625" style="351" customWidth="1"/>
    <col min="4" max="6" width="8.88671875" style="351"/>
    <col min="7" max="7" width="15.6640625" style="351" customWidth="1"/>
    <col min="8" max="8" width="18.44140625" style="351" bestFit="1" customWidth="1"/>
    <col min="9" max="10" width="12.6640625" style="351" customWidth="1"/>
    <col min="11" max="11" width="15.44140625" style="351" bestFit="1" customWidth="1"/>
    <col min="12" max="16384" width="8.88671875" style="351"/>
  </cols>
  <sheetData>
    <row r="1" spans="1:11" x14ac:dyDescent="0.25">
      <c r="A1" s="711" t="s">
        <v>1</v>
      </c>
      <c r="B1" s="711"/>
      <c r="C1" s="711"/>
      <c r="D1" s="711"/>
      <c r="E1" s="711"/>
      <c r="F1" s="711"/>
      <c r="G1" s="711"/>
      <c r="H1" s="711"/>
      <c r="I1" s="711"/>
      <c r="J1" s="711"/>
      <c r="K1" s="711"/>
    </row>
    <row r="2" spans="1:11" x14ac:dyDescent="0.25">
      <c r="A2" s="711" t="s">
        <v>2</v>
      </c>
      <c r="B2" s="711"/>
      <c r="C2" s="711"/>
      <c r="D2" s="711"/>
      <c r="E2" s="711"/>
      <c r="F2" s="711"/>
      <c r="G2" s="711"/>
      <c r="H2" s="711"/>
      <c r="I2" s="711"/>
      <c r="J2" s="711"/>
      <c r="K2" s="711"/>
    </row>
    <row r="3" spans="1:11" x14ac:dyDescent="0.25">
      <c r="A3" s="711" t="s">
        <v>2183</v>
      </c>
      <c r="B3" s="711"/>
      <c r="C3" s="711"/>
      <c r="D3" s="711"/>
      <c r="E3" s="711"/>
      <c r="F3" s="711"/>
      <c r="G3" s="711"/>
      <c r="H3" s="711"/>
      <c r="I3" s="711"/>
      <c r="J3" s="711"/>
      <c r="K3" s="711"/>
    </row>
    <row r="4" spans="1:11" ht="26.4" customHeight="1" x14ac:dyDescent="0.25">
      <c r="A4" s="712" t="s">
        <v>3</v>
      </c>
      <c r="B4" s="713"/>
      <c r="C4" s="714" t="s">
        <v>4</v>
      </c>
      <c r="D4" s="715"/>
      <c r="E4" s="715"/>
      <c r="F4" s="715"/>
      <c r="G4" s="716"/>
      <c r="H4" s="352" t="s">
        <v>5</v>
      </c>
      <c r="I4" s="352" t="s">
        <v>6</v>
      </c>
      <c r="J4" s="352" t="s">
        <v>7</v>
      </c>
      <c r="K4" s="353" t="s">
        <v>8</v>
      </c>
    </row>
    <row r="5" spans="1:11" s="354" customFormat="1" ht="12.75" customHeight="1" x14ac:dyDescent="0.25">
      <c r="A5" s="589" t="s">
        <v>1349</v>
      </c>
      <c r="B5" s="590"/>
      <c r="C5" s="590"/>
      <c r="D5" s="590"/>
      <c r="E5" s="590"/>
      <c r="F5" s="590"/>
      <c r="G5" s="590"/>
      <c r="H5" s="590"/>
      <c r="I5" s="590"/>
      <c r="J5" s="590"/>
      <c r="K5" s="591"/>
    </row>
    <row r="6" spans="1:11" s="354" customFormat="1" ht="26.4" customHeight="1" x14ac:dyDescent="0.25">
      <c r="A6" s="592"/>
      <c r="B6" s="593"/>
      <c r="C6" s="593"/>
      <c r="D6" s="593"/>
      <c r="E6" s="593"/>
      <c r="F6" s="593"/>
      <c r="G6" s="593"/>
      <c r="H6" s="593"/>
      <c r="I6" s="593"/>
      <c r="J6" s="593"/>
      <c r="K6" s="594"/>
    </row>
    <row r="7" spans="1:11" ht="15" customHeight="1" x14ac:dyDescent="0.25">
      <c r="A7" s="56"/>
      <c r="B7" s="56"/>
      <c r="C7" s="652"/>
      <c r="D7" s="652"/>
      <c r="E7" s="652"/>
      <c r="F7" s="652"/>
      <c r="G7" s="652"/>
      <c r="H7" s="57"/>
      <c r="I7" s="96"/>
      <c r="J7" s="57"/>
      <c r="K7" s="95"/>
    </row>
    <row r="8" spans="1:11" ht="26.4" customHeight="1" x14ac:dyDescent="0.25">
      <c r="A8" s="58" t="s">
        <v>1356</v>
      </c>
      <c r="B8" s="99"/>
      <c r="C8" s="614" t="s">
        <v>1357</v>
      </c>
      <c r="D8" s="615"/>
      <c r="E8" s="615"/>
      <c r="F8" s="615"/>
      <c r="G8" s="615"/>
      <c r="H8" s="60"/>
      <c r="I8" s="94"/>
      <c r="J8" s="60"/>
      <c r="K8" s="93"/>
    </row>
    <row r="9" spans="1:11" s="354" customFormat="1" x14ac:dyDescent="0.25">
      <c r="A9" s="44"/>
      <c r="B9" s="45"/>
      <c r="C9" s="521"/>
      <c r="D9" s="537"/>
      <c r="E9" s="537"/>
      <c r="F9" s="537"/>
      <c r="G9" s="538"/>
      <c r="H9" s="37"/>
      <c r="I9" s="61"/>
      <c r="J9" s="37"/>
      <c r="K9" s="7"/>
    </row>
    <row r="10" spans="1:11" s="354" customFormat="1" ht="13.5" customHeight="1" x14ac:dyDescent="0.25">
      <c r="A10" s="46"/>
      <c r="B10" s="45" t="s">
        <v>1916</v>
      </c>
      <c r="C10" s="520" t="s">
        <v>1917</v>
      </c>
      <c r="D10" s="527"/>
      <c r="E10" s="527"/>
      <c r="F10" s="527"/>
      <c r="G10" s="528"/>
      <c r="H10" s="37" t="s">
        <v>1918</v>
      </c>
      <c r="I10" s="39">
        <v>10</v>
      </c>
      <c r="J10" s="18"/>
      <c r="K10" s="8">
        <f>I10*J10</f>
        <v>0</v>
      </c>
    </row>
    <row r="11" spans="1:11" s="354" customFormat="1" x14ac:dyDescent="0.25">
      <c r="A11" s="46"/>
      <c r="B11" s="45"/>
      <c r="C11" s="520"/>
      <c r="D11" s="527"/>
      <c r="E11" s="527"/>
      <c r="F11" s="527"/>
      <c r="G11" s="528"/>
      <c r="H11" s="37"/>
      <c r="I11" s="61"/>
      <c r="J11" s="40"/>
      <c r="K11" s="8"/>
    </row>
    <row r="12" spans="1:11" s="354" customFormat="1" ht="13.5" customHeight="1" x14ac:dyDescent="0.25">
      <c r="A12" s="58" t="s">
        <v>2036</v>
      </c>
      <c r="B12" s="45"/>
      <c r="C12" s="521" t="s">
        <v>2037</v>
      </c>
      <c r="D12" s="537"/>
      <c r="E12" s="537"/>
      <c r="F12" s="537"/>
      <c r="G12" s="538"/>
      <c r="H12" s="37" t="s">
        <v>1756</v>
      </c>
      <c r="I12" s="39">
        <v>2</v>
      </c>
      <c r="J12" s="18"/>
      <c r="K12" s="8">
        <f>I12*J12</f>
        <v>0</v>
      </c>
    </row>
    <row r="13" spans="1:11" s="354" customFormat="1" x14ac:dyDescent="0.25">
      <c r="A13" s="59"/>
      <c r="B13" s="59"/>
      <c r="C13" s="545"/>
      <c r="D13" s="595"/>
      <c r="E13" s="595"/>
      <c r="F13" s="595"/>
      <c r="G13" s="596"/>
      <c r="H13" s="60"/>
      <c r="I13" s="62"/>
      <c r="J13" s="63"/>
      <c r="K13" s="7"/>
    </row>
    <row r="14" spans="1:11" s="354" customFormat="1" x14ac:dyDescent="0.25">
      <c r="A14" s="65"/>
      <c r="B14" s="65"/>
      <c r="C14" s="623"/>
      <c r="D14" s="624"/>
      <c r="E14" s="624"/>
      <c r="F14" s="624"/>
      <c r="G14" s="625"/>
      <c r="H14" s="66"/>
      <c r="I14" s="67"/>
      <c r="J14" s="68"/>
      <c r="K14" s="10"/>
    </row>
    <row r="15" spans="1:11" s="35" customFormat="1" x14ac:dyDescent="0.25">
      <c r="A15" s="522" t="s">
        <v>1370</v>
      </c>
      <c r="B15" s="522"/>
      <c r="C15" s="522" t="s">
        <v>117</v>
      </c>
      <c r="D15" s="522"/>
      <c r="E15" s="522"/>
      <c r="F15" s="522"/>
      <c r="G15" s="522"/>
      <c r="H15" s="116"/>
      <c r="I15" s="116"/>
      <c r="J15" s="116"/>
      <c r="K15" s="42">
        <f>SUM(K8:K14)</f>
        <v>0</v>
      </c>
    </row>
    <row r="16" spans="1:11" s="354" customFormat="1" x14ac:dyDescent="0.25">
      <c r="A16" s="589" t="s">
        <v>1742</v>
      </c>
      <c r="B16" s="606"/>
      <c r="C16" s="606"/>
      <c r="D16" s="606"/>
      <c r="E16" s="606"/>
      <c r="F16" s="606"/>
      <c r="G16" s="606"/>
      <c r="H16" s="606"/>
      <c r="I16" s="606"/>
      <c r="J16" s="606"/>
      <c r="K16" s="607"/>
    </row>
    <row r="17" spans="1:11" s="354" customFormat="1" x14ac:dyDescent="0.25">
      <c r="A17" s="608"/>
      <c r="B17" s="609"/>
      <c r="C17" s="609"/>
      <c r="D17" s="609"/>
      <c r="E17" s="609"/>
      <c r="F17" s="609"/>
      <c r="G17" s="609"/>
      <c r="H17" s="609"/>
      <c r="I17" s="609"/>
      <c r="J17" s="609"/>
      <c r="K17" s="610"/>
    </row>
    <row r="18" spans="1:11" s="354" customFormat="1" x14ac:dyDescent="0.25">
      <c r="A18" s="56"/>
      <c r="B18" s="56"/>
      <c r="C18" s="645"/>
      <c r="D18" s="646"/>
      <c r="E18" s="646"/>
      <c r="F18" s="646"/>
      <c r="G18" s="647"/>
      <c r="H18" s="57"/>
      <c r="I18" s="57"/>
      <c r="J18" s="57"/>
      <c r="K18" s="70"/>
    </row>
    <row r="19" spans="1:11" s="354" customFormat="1" x14ac:dyDescent="0.25">
      <c r="A19" s="101" t="s">
        <v>1751</v>
      </c>
      <c r="B19" s="45"/>
      <c r="C19" s="626" t="s">
        <v>1752</v>
      </c>
      <c r="D19" s="627"/>
      <c r="E19" s="627"/>
      <c r="F19" s="627"/>
      <c r="G19" s="628"/>
      <c r="H19" s="37"/>
      <c r="I19" s="61"/>
      <c r="J19" s="40"/>
      <c r="K19" s="7"/>
    </row>
    <row r="20" spans="1:11" s="354" customFormat="1" ht="12.75" customHeight="1" x14ac:dyDescent="0.25">
      <c r="A20" s="44"/>
      <c r="B20" s="45"/>
      <c r="C20" s="583"/>
      <c r="D20" s="584"/>
      <c r="E20" s="584"/>
      <c r="F20" s="584"/>
      <c r="G20" s="585"/>
      <c r="H20" s="37"/>
      <c r="I20" s="61"/>
      <c r="J20" s="40"/>
      <c r="K20" s="7"/>
    </row>
    <row r="21" spans="1:11" s="354" customFormat="1" ht="26.4" customHeight="1" x14ac:dyDescent="0.25">
      <c r="A21" s="46"/>
      <c r="B21" s="355" t="s">
        <v>1753</v>
      </c>
      <c r="C21" s="617" t="s">
        <v>1754</v>
      </c>
      <c r="D21" s="618"/>
      <c r="E21" s="618"/>
      <c r="F21" s="618"/>
      <c r="G21" s="619"/>
      <c r="H21" s="37"/>
      <c r="I21" s="61"/>
      <c r="J21" s="40"/>
      <c r="K21" s="7"/>
    </row>
    <row r="22" spans="1:11" s="354" customFormat="1" x14ac:dyDescent="0.25">
      <c r="A22" s="46"/>
      <c r="B22" s="45"/>
      <c r="C22" s="632"/>
      <c r="D22" s="633"/>
      <c r="E22" s="633"/>
      <c r="F22" s="633"/>
      <c r="G22" s="634"/>
      <c r="H22" s="37"/>
      <c r="I22" s="61"/>
      <c r="J22" s="40"/>
      <c r="K22" s="7"/>
    </row>
    <row r="23" spans="1:11" s="354" customFormat="1" ht="12.75" customHeight="1" x14ac:dyDescent="0.25">
      <c r="A23" s="46"/>
      <c r="B23" s="45" t="s">
        <v>78</v>
      </c>
      <c r="C23" s="632" t="s">
        <v>1755</v>
      </c>
      <c r="D23" s="633"/>
      <c r="E23" s="633"/>
      <c r="F23" s="633"/>
      <c r="G23" s="634"/>
      <c r="H23" s="60" t="s">
        <v>1756</v>
      </c>
      <c r="I23" s="243">
        <v>1690</v>
      </c>
      <c r="J23" s="18"/>
      <c r="K23" s="8">
        <f>I23*J23</f>
        <v>0</v>
      </c>
    </row>
    <row r="24" spans="1:11" s="354" customFormat="1" x14ac:dyDescent="0.25">
      <c r="A24" s="46"/>
      <c r="B24" s="45"/>
      <c r="C24" s="632"/>
      <c r="D24" s="633"/>
      <c r="E24" s="633"/>
      <c r="F24" s="633"/>
      <c r="G24" s="634"/>
      <c r="H24" s="37"/>
      <c r="I24" s="243"/>
      <c r="J24" s="40"/>
      <c r="K24" s="8"/>
    </row>
    <row r="25" spans="1:11" s="354" customFormat="1" ht="13.8" x14ac:dyDescent="0.25">
      <c r="A25" s="46"/>
      <c r="B25" s="45" t="s">
        <v>81</v>
      </c>
      <c r="C25" s="632" t="s">
        <v>1757</v>
      </c>
      <c r="D25" s="633"/>
      <c r="E25" s="633"/>
      <c r="F25" s="633"/>
      <c r="G25" s="634"/>
      <c r="H25" s="60" t="s">
        <v>1756</v>
      </c>
      <c r="I25" s="243">
        <v>750</v>
      </c>
      <c r="J25" s="18"/>
      <c r="K25" s="8">
        <f>I25*J25</f>
        <v>0</v>
      </c>
    </row>
    <row r="26" spans="1:11" s="354" customFormat="1" ht="13.2" customHeight="1" x14ac:dyDescent="0.25">
      <c r="A26" s="46"/>
      <c r="B26" s="45"/>
      <c r="C26" s="632"/>
      <c r="D26" s="633"/>
      <c r="E26" s="633"/>
      <c r="F26" s="633"/>
      <c r="G26" s="634"/>
      <c r="H26" s="37"/>
      <c r="I26" s="358"/>
      <c r="J26" s="63"/>
      <c r="K26" s="8"/>
    </row>
    <row r="27" spans="1:11" s="354" customFormat="1" ht="26.4" customHeight="1" x14ac:dyDescent="0.25">
      <c r="A27" s="46"/>
      <c r="B27" s="45" t="s">
        <v>1762</v>
      </c>
      <c r="C27" s="520" t="s">
        <v>1761</v>
      </c>
      <c r="D27" s="527"/>
      <c r="E27" s="527"/>
      <c r="F27" s="527"/>
      <c r="G27" s="528"/>
      <c r="H27" s="60" t="s">
        <v>1756</v>
      </c>
      <c r="I27" s="243">
        <v>75</v>
      </c>
      <c r="J27" s="18"/>
      <c r="K27" s="8">
        <f>I27*J27</f>
        <v>0</v>
      </c>
    </row>
    <row r="28" spans="1:11" ht="12.75" customHeight="1" x14ac:dyDescent="0.25">
      <c r="A28" s="46"/>
      <c r="B28" s="45"/>
      <c r="C28" s="597"/>
      <c r="D28" s="598"/>
      <c r="E28" s="598"/>
      <c r="F28" s="598"/>
      <c r="G28" s="599"/>
      <c r="H28" s="37"/>
      <c r="I28" s="358"/>
      <c r="J28" s="63"/>
      <c r="K28" s="8"/>
    </row>
    <row r="29" spans="1:11" s="354" customFormat="1" ht="26.4" customHeight="1" x14ac:dyDescent="0.25">
      <c r="A29" s="59"/>
      <c r="B29" s="99" t="s">
        <v>1762</v>
      </c>
      <c r="C29" s="520" t="s">
        <v>1763</v>
      </c>
      <c r="D29" s="527"/>
      <c r="E29" s="527"/>
      <c r="F29" s="527"/>
      <c r="G29" s="528"/>
      <c r="H29" s="60" t="s">
        <v>1756</v>
      </c>
      <c r="I29" s="243">
        <v>50</v>
      </c>
      <c r="J29" s="18"/>
      <c r="K29" s="8">
        <f>I29*J29</f>
        <v>0</v>
      </c>
    </row>
    <row r="30" spans="1:11" ht="13.2" customHeight="1" x14ac:dyDescent="0.25">
      <c r="A30" s="59"/>
      <c r="B30" s="99"/>
      <c r="C30" s="520"/>
      <c r="D30" s="527"/>
      <c r="E30" s="527"/>
      <c r="F30" s="527"/>
      <c r="G30" s="528"/>
      <c r="H30" s="60"/>
      <c r="I30" s="358"/>
      <c r="J30" s="63"/>
      <c r="K30" s="8"/>
    </row>
    <row r="31" spans="1:11" ht="13.2" customHeight="1" x14ac:dyDescent="0.25">
      <c r="A31" s="58" t="s">
        <v>1776</v>
      </c>
      <c r="B31" s="45"/>
      <c r="C31" s="521" t="s">
        <v>1777</v>
      </c>
      <c r="D31" s="537"/>
      <c r="E31" s="537"/>
      <c r="F31" s="537"/>
      <c r="G31" s="538"/>
      <c r="H31" s="60" t="s">
        <v>1778</v>
      </c>
      <c r="I31" s="243">
        <v>650</v>
      </c>
      <c r="J31" s="18"/>
      <c r="K31" s="8">
        <f>I31*J31</f>
        <v>0</v>
      </c>
    </row>
    <row r="32" spans="1:11" s="354" customFormat="1" x14ac:dyDescent="0.25">
      <c r="A32" s="59"/>
      <c r="B32" s="45"/>
      <c r="C32" s="521"/>
      <c r="D32" s="537"/>
      <c r="E32" s="537"/>
      <c r="F32" s="537"/>
      <c r="G32" s="538"/>
      <c r="H32" s="60"/>
      <c r="I32" s="358"/>
      <c r="J32" s="63"/>
      <c r="K32" s="8"/>
    </row>
    <row r="33" spans="1:11" s="354" customFormat="1" ht="26.4" customHeight="1" x14ac:dyDescent="0.25">
      <c r="A33" s="58" t="s">
        <v>1779</v>
      </c>
      <c r="B33" s="45"/>
      <c r="C33" s="521" t="s">
        <v>1780</v>
      </c>
      <c r="D33" s="537"/>
      <c r="E33" s="537"/>
      <c r="F33" s="537"/>
      <c r="G33" s="538"/>
      <c r="H33" s="60" t="s">
        <v>1781</v>
      </c>
      <c r="I33" s="243">
        <v>12575</v>
      </c>
      <c r="J33" s="18"/>
      <c r="K33" s="8">
        <f>I33*J33</f>
        <v>0</v>
      </c>
    </row>
    <row r="34" spans="1:11" s="354" customFormat="1" x14ac:dyDescent="0.25">
      <c r="A34" s="59"/>
      <c r="B34" s="99"/>
      <c r="C34" s="586"/>
      <c r="D34" s="587"/>
      <c r="E34" s="587"/>
      <c r="F34" s="587"/>
      <c r="G34" s="588"/>
      <c r="H34" s="60"/>
      <c r="I34" s="358"/>
      <c r="J34" s="63"/>
      <c r="K34" s="8"/>
    </row>
    <row r="35" spans="1:11" s="354" customFormat="1" ht="13.5" customHeight="1" x14ac:dyDescent="0.25">
      <c r="A35" s="58" t="s">
        <v>1782</v>
      </c>
      <c r="B35" s="99"/>
      <c r="C35" s="583" t="s">
        <v>1783</v>
      </c>
      <c r="D35" s="584"/>
      <c r="E35" s="584"/>
      <c r="F35" s="584"/>
      <c r="G35" s="585"/>
      <c r="H35" s="60"/>
      <c r="I35" s="358"/>
      <c r="J35" s="63"/>
      <c r="K35" s="8"/>
    </row>
    <row r="36" spans="1:11" s="354" customFormat="1" x14ac:dyDescent="0.25">
      <c r="A36" s="58"/>
      <c r="B36" s="99"/>
      <c r="C36" s="583"/>
      <c r="D36" s="584"/>
      <c r="E36" s="584"/>
      <c r="F36" s="584"/>
      <c r="G36" s="585"/>
      <c r="H36" s="60"/>
      <c r="I36" s="358"/>
      <c r="J36" s="63"/>
      <c r="K36" s="8"/>
    </row>
    <row r="37" spans="1:11" s="354" customFormat="1" ht="13.5" customHeight="1" x14ac:dyDescent="0.25">
      <c r="A37" s="59"/>
      <c r="B37" s="99" t="s">
        <v>1784</v>
      </c>
      <c r="C37" s="632" t="s">
        <v>1995</v>
      </c>
      <c r="D37" s="633"/>
      <c r="E37" s="633"/>
      <c r="F37" s="633"/>
      <c r="G37" s="634"/>
      <c r="H37" s="60" t="s">
        <v>1756</v>
      </c>
      <c r="I37" s="243">
        <v>70</v>
      </c>
      <c r="J37" s="18"/>
      <c r="K37" s="8">
        <f>I37*J37</f>
        <v>0</v>
      </c>
    </row>
    <row r="38" spans="1:11" s="354" customFormat="1" x14ac:dyDescent="0.25">
      <c r="A38" s="59"/>
      <c r="B38" s="59"/>
      <c r="C38" s="586"/>
      <c r="D38" s="587"/>
      <c r="E38" s="587"/>
      <c r="F38" s="587"/>
      <c r="G38" s="588"/>
      <c r="H38" s="60"/>
      <c r="I38" s="64"/>
      <c r="J38" s="63"/>
      <c r="K38" s="9"/>
    </row>
    <row r="39" spans="1:11" s="354" customFormat="1" x14ac:dyDescent="0.25">
      <c r="A39" s="59"/>
      <c r="B39" s="59"/>
      <c r="C39" s="586"/>
      <c r="D39" s="587"/>
      <c r="E39" s="587"/>
      <c r="F39" s="587"/>
      <c r="G39" s="588"/>
      <c r="H39" s="60"/>
      <c r="I39" s="64"/>
      <c r="J39" s="63"/>
      <c r="K39" s="9"/>
    </row>
    <row r="40" spans="1:11" s="35" customFormat="1" x14ac:dyDescent="0.25">
      <c r="A40" s="522" t="s">
        <v>1788</v>
      </c>
      <c r="B40" s="522"/>
      <c r="C40" s="522" t="s">
        <v>117</v>
      </c>
      <c r="D40" s="522"/>
      <c r="E40" s="522"/>
      <c r="F40" s="522"/>
      <c r="G40" s="522"/>
      <c r="H40" s="116"/>
      <c r="I40" s="116"/>
      <c r="J40" s="116"/>
      <c r="K40" s="42">
        <f>SUM(K19:K39)</f>
        <v>0</v>
      </c>
    </row>
    <row r="41" spans="1:11" s="354" customFormat="1" x14ac:dyDescent="0.25">
      <c r="A41" s="589" t="s">
        <v>1789</v>
      </c>
      <c r="B41" s="590"/>
      <c r="C41" s="590"/>
      <c r="D41" s="590"/>
      <c r="E41" s="590"/>
      <c r="F41" s="590"/>
      <c r="G41" s="590"/>
      <c r="H41" s="590"/>
      <c r="I41" s="590"/>
      <c r="J41" s="590"/>
      <c r="K41" s="591"/>
    </row>
    <row r="42" spans="1:11" s="354" customFormat="1" x14ac:dyDescent="0.25">
      <c r="A42" s="592"/>
      <c r="B42" s="593"/>
      <c r="C42" s="593"/>
      <c r="D42" s="593"/>
      <c r="E42" s="593"/>
      <c r="F42" s="593"/>
      <c r="G42" s="593"/>
      <c r="H42" s="593"/>
      <c r="I42" s="593"/>
      <c r="J42" s="593"/>
      <c r="K42" s="594"/>
    </row>
    <row r="43" spans="1:11" s="354" customFormat="1" x14ac:dyDescent="0.25">
      <c r="A43" s="56"/>
      <c r="B43" s="56"/>
      <c r="C43" s="645"/>
      <c r="D43" s="646"/>
      <c r="E43" s="646"/>
      <c r="F43" s="646"/>
      <c r="G43" s="647"/>
      <c r="H43" s="57"/>
      <c r="I43" s="72"/>
      <c r="J43" s="73"/>
      <c r="K43" s="11"/>
    </row>
    <row r="44" spans="1:11" s="354" customFormat="1" x14ac:dyDescent="0.25">
      <c r="A44" s="44" t="s">
        <v>1790</v>
      </c>
      <c r="B44" s="99"/>
      <c r="C44" s="626" t="s">
        <v>1791</v>
      </c>
      <c r="D44" s="627"/>
      <c r="E44" s="627"/>
      <c r="F44" s="627"/>
      <c r="G44" s="628"/>
      <c r="H44" s="60"/>
      <c r="I44" s="62"/>
      <c r="J44" s="40"/>
      <c r="K44" s="8"/>
    </row>
    <row r="45" spans="1:11" s="354" customFormat="1" x14ac:dyDescent="0.25">
      <c r="A45" s="59"/>
      <c r="B45" s="99"/>
      <c r="C45" s="678"/>
      <c r="D45" s="679"/>
      <c r="E45" s="679"/>
      <c r="F45" s="679"/>
      <c r="G45" s="680"/>
      <c r="H45" s="60"/>
      <c r="I45" s="62"/>
      <c r="J45" s="40"/>
      <c r="K45" s="8"/>
    </row>
    <row r="46" spans="1:11" s="354" customFormat="1" x14ac:dyDescent="0.25">
      <c r="A46" s="46"/>
      <c r="B46" s="45" t="s">
        <v>78</v>
      </c>
      <c r="C46" s="520" t="s">
        <v>1792</v>
      </c>
      <c r="D46" s="527"/>
      <c r="E46" s="527"/>
      <c r="F46" s="527"/>
      <c r="G46" s="528"/>
      <c r="H46" s="37"/>
      <c r="I46" s="61"/>
      <c r="J46" s="63"/>
      <c r="K46" s="74"/>
    </row>
    <row r="47" spans="1:11" s="354" customFormat="1" x14ac:dyDescent="0.25">
      <c r="A47" s="46"/>
      <c r="B47" s="45"/>
      <c r="C47" s="632"/>
      <c r="D47" s="633"/>
      <c r="E47" s="633"/>
      <c r="F47" s="633"/>
      <c r="G47" s="634"/>
      <c r="H47" s="37"/>
      <c r="I47" s="61"/>
      <c r="J47" s="75"/>
      <c r="K47" s="76"/>
    </row>
    <row r="48" spans="1:11" s="354" customFormat="1" ht="13.8" x14ac:dyDescent="0.25">
      <c r="A48" s="59"/>
      <c r="B48" s="45" t="s">
        <v>413</v>
      </c>
      <c r="C48" s="632" t="s">
        <v>1793</v>
      </c>
      <c r="D48" s="633"/>
      <c r="E48" s="633"/>
      <c r="F48" s="633"/>
      <c r="G48" s="634"/>
      <c r="H48" s="60" t="s">
        <v>1794</v>
      </c>
      <c r="I48" s="39">
        <v>450</v>
      </c>
      <c r="J48" s="18"/>
      <c r="K48" s="8">
        <f>I48*J48</f>
        <v>0</v>
      </c>
    </row>
    <row r="49" spans="1:11" s="354" customFormat="1" x14ac:dyDescent="0.25">
      <c r="A49" s="59"/>
      <c r="B49" s="102"/>
      <c r="C49" s="586"/>
      <c r="D49" s="587"/>
      <c r="E49" s="587"/>
      <c r="F49" s="587"/>
      <c r="G49" s="588"/>
      <c r="H49" s="77"/>
      <c r="I49" s="78"/>
      <c r="J49" s="63"/>
      <c r="K49" s="8"/>
    </row>
    <row r="50" spans="1:11" s="354" customFormat="1" x14ac:dyDescent="0.25">
      <c r="A50" s="59"/>
      <c r="B50" s="99" t="s">
        <v>81</v>
      </c>
      <c r="C50" s="520" t="s">
        <v>1795</v>
      </c>
      <c r="D50" s="527"/>
      <c r="E50" s="527"/>
      <c r="F50" s="527"/>
      <c r="G50" s="528"/>
      <c r="H50" s="60"/>
      <c r="I50" s="62"/>
      <c r="J50" s="63"/>
      <c r="K50" s="8"/>
    </row>
    <row r="51" spans="1:11" s="354" customFormat="1" ht="12.75" customHeight="1" x14ac:dyDescent="0.25">
      <c r="A51" s="59"/>
      <c r="B51" s="99"/>
      <c r="C51" s="586"/>
      <c r="D51" s="587"/>
      <c r="E51" s="587"/>
      <c r="F51" s="587"/>
      <c r="G51" s="588"/>
      <c r="H51" s="60"/>
      <c r="I51" s="62"/>
      <c r="J51" s="63"/>
      <c r="K51" s="8"/>
    </row>
    <row r="52" spans="1:11" s="354" customFormat="1" x14ac:dyDescent="0.25">
      <c r="A52" s="59"/>
      <c r="B52" s="99" t="s">
        <v>413</v>
      </c>
      <c r="C52" s="632" t="s">
        <v>1996</v>
      </c>
      <c r="D52" s="633"/>
      <c r="E52" s="633"/>
      <c r="F52" s="633"/>
      <c r="G52" s="634"/>
      <c r="H52" s="60" t="s">
        <v>1797</v>
      </c>
      <c r="I52" s="39">
        <v>900</v>
      </c>
      <c r="J52" s="18"/>
      <c r="K52" s="8">
        <f>I52*J52</f>
        <v>0</v>
      </c>
    </row>
    <row r="53" spans="1:11" s="354" customFormat="1" x14ac:dyDescent="0.25">
      <c r="A53" s="59"/>
      <c r="B53" s="99"/>
      <c r="C53" s="586"/>
      <c r="D53" s="587"/>
      <c r="E53" s="587"/>
      <c r="F53" s="587"/>
      <c r="G53" s="588"/>
      <c r="H53" s="60"/>
      <c r="I53" s="62"/>
      <c r="J53" s="63"/>
      <c r="K53" s="8"/>
    </row>
    <row r="54" spans="1:11" s="354" customFormat="1" x14ac:dyDescent="0.25">
      <c r="A54" s="59"/>
      <c r="B54" s="99" t="s">
        <v>415</v>
      </c>
      <c r="C54" s="632" t="s">
        <v>1997</v>
      </c>
      <c r="D54" s="633"/>
      <c r="E54" s="633"/>
      <c r="F54" s="633"/>
      <c r="G54" s="634"/>
      <c r="H54" s="60" t="s">
        <v>1797</v>
      </c>
      <c r="I54" s="39">
        <v>25</v>
      </c>
      <c r="J54" s="18"/>
      <c r="K54" s="8">
        <f>I54*J54</f>
        <v>0</v>
      </c>
    </row>
    <row r="55" spans="1:11" s="354" customFormat="1" ht="13.2" customHeight="1" x14ac:dyDescent="0.25">
      <c r="A55" s="59"/>
      <c r="B55" s="99"/>
      <c r="C55" s="586"/>
      <c r="D55" s="587"/>
      <c r="E55" s="587"/>
      <c r="F55" s="587"/>
      <c r="G55" s="588"/>
      <c r="H55" s="60"/>
      <c r="I55" s="64"/>
      <c r="J55" s="63"/>
      <c r="K55" s="8"/>
    </row>
    <row r="56" spans="1:11" s="354" customFormat="1" ht="13.2" customHeight="1" x14ac:dyDescent="0.25">
      <c r="A56" s="44" t="s">
        <v>1800</v>
      </c>
      <c r="B56" s="99"/>
      <c r="C56" s="626" t="s">
        <v>1801</v>
      </c>
      <c r="D56" s="627"/>
      <c r="E56" s="627"/>
      <c r="F56" s="627"/>
      <c r="G56" s="628"/>
      <c r="H56" s="60"/>
      <c r="I56" s="62"/>
      <c r="J56" s="63"/>
      <c r="K56" s="8"/>
    </row>
    <row r="57" spans="1:11" s="354" customFormat="1" ht="13.2" customHeight="1" x14ac:dyDescent="0.25">
      <c r="A57" s="59"/>
      <c r="B57" s="99"/>
      <c r="C57" s="586"/>
      <c r="D57" s="587"/>
      <c r="E57" s="587"/>
      <c r="F57" s="587"/>
      <c r="G57" s="588"/>
      <c r="H57" s="60"/>
      <c r="I57" s="62"/>
      <c r="J57" s="63"/>
      <c r="K57" s="8"/>
    </row>
    <row r="58" spans="1:11" s="354" customFormat="1" ht="13.2" customHeight="1" x14ac:dyDescent="0.25">
      <c r="A58" s="59"/>
      <c r="B58" s="99" t="s">
        <v>81</v>
      </c>
      <c r="C58" s="520" t="s">
        <v>1795</v>
      </c>
      <c r="D58" s="527"/>
      <c r="E58" s="527"/>
      <c r="F58" s="527"/>
      <c r="G58" s="528"/>
      <c r="H58" s="60"/>
      <c r="I58" s="62"/>
      <c r="J58" s="63"/>
      <c r="K58" s="8"/>
    </row>
    <row r="59" spans="1:11" s="354" customFormat="1" ht="13.2" customHeight="1" x14ac:dyDescent="0.25">
      <c r="A59" s="59"/>
      <c r="B59" s="99"/>
      <c r="C59" s="586"/>
      <c r="D59" s="587"/>
      <c r="E59" s="587"/>
      <c r="F59" s="587"/>
      <c r="G59" s="588"/>
      <c r="H59" s="60"/>
      <c r="I59" s="62"/>
      <c r="J59" s="63"/>
      <c r="K59" s="8"/>
    </row>
    <row r="60" spans="1:11" s="354" customFormat="1" ht="13.2" customHeight="1" x14ac:dyDescent="0.25">
      <c r="A60" s="59"/>
      <c r="B60" s="99" t="s">
        <v>413</v>
      </c>
      <c r="C60" s="632" t="s">
        <v>1802</v>
      </c>
      <c r="D60" s="633"/>
      <c r="E60" s="633"/>
      <c r="F60" s="633"/>
      <c r="G60" s="634"/>
      <c r="H60" s="60" t="s">
        <v>1797</v>
      </c>
      <c r="I60" s="39">
        <v>720</v>
      </c>
      <c r="J60" s="18"/>
      <c r="K60" s="8">
        <f>I60*J60</f>
        <v>0</v>
      </c>
    </row>
    <row r="61" spans="1:11" s="354" customFormat="1" ht="13.2" customHeight="1" x14ac:dyDescent="0.25">
      <c r="A61" s="59"/>
      <c r="B61" s="99"/>
      <c r="C61" s="586"/>
      <c r="D61" s="587"/>
      <c r="E61" s="587"/>
      <c r="F61" s="587"/>
      <c r="G61" s="588"/>
      <c r="H61" s="60"/>
      <c r="I61" s="64"/>
      <c r="J61" s="63"/>
      <c r="K61" s="8"/>
    </row>
    <row r="62" spans="1:11" s="354" customFormat="1" ht="13.2" customHeight="1" x14ac:dyDescent="0.25">
      <c r="A62" s="44" t="s">
        <v>1806</v>
      </c>
      <c r="B62" s="48"/>
      <c r="C62" s="583" t="s">
        <v>1807</v>
      </c>
      <c r="D62" s="584"/>
      <c r="E62" s="584"/>
      <c r="F62" s="584"/>
      <c r="G62" s="585"/>
      <c r="H62" s="60"/>
      <c r="I62" s="62"/>
      <c r="J62" s="63"/>
      <c r="K62" s="8"/>
    </row>
    <row r="63" spans="1:11" s="354" customFormat="1" ht="13.2" customHeight="1" x14ac:dyDescent="0.25">
      <c r="A63" s="44"/>
      <c r="B63" s="48"/>
      <c r="C63" s="583"/>
      <c r="D63" s="584"/>
      <c r="E63" s="584"/>
      <c r="F63" s="584"/>
      <c r="G63" s="585"/>
      <c r="H63" s="60"/>
      <c r="I63" s="62"/>
      <c r="J63" s="63"/>
      <c r="K63" s="8"/>
    </row>
    <row r="64" spans="1:11" s="354" customFormat="1" ht="13.2" customHeight="1" x14ac:dyDescent="0.25">
      <c r="A64" s="59"/>
      <c r="B64" s="99" t="s">
        <v>78</v>
      </c>
      <c r="C64" s="632" t="s">
        <v>1808</v>
      </c>
      <c r="D64" s="633"/>
      <c r="E64" s="633"/>
      <c r="F64" s="633"/>
      <c r="G64" s="634"/>
      <c r="H64" s="60" t="s">
        <v>1797</v>
      </c>
      <c r="I64" s="39">
        <v>65</v>
      </c>
      <c r="J64" s="18"/>
      <c r="K64" s="8">
        <f>I64*J64</f>
        <v>0</v>
      </c>
    </row>
    <row r="65" spans="1:11" s="354" customFormat="1" ht="13.2" customHeight="1" x14ac:dyDescent="0.25">
      <c r="A65" s="59"/>
      <c r="B65" s="59"/>
      <c r="C65" s="586"/>
      <c r="D65" s="587"/>
      <c r="E65" s="587"/>
      <c r="F65" s="587"/>
      <c r="G65" s="588"/>
      <c r="H65" s="60"/>
      <c r="I65" s="64"/>
      <c r="J65" s="63"/>
      <c r="K65" s="74"/>
    </row>
    <row r="66" spans="1:11" s="354" customFormat="1" x14ac:dyDescent="0.25">
      <c r="A66" s="65"/>
      <c r="B66" s="65"/>
      <c r="C66" s="672"/>
      <c r="D66" s="673"/>
      <c r="E66" s="673"/>
      <c r="F66" s="673"/>
      <c r="G66" s="674"/>
      <c r="H66" s="66"/>
      <c r="I66" s="67"/>
      <c r="J66" s="68"/>
      <c r="K66" s="79"/>
    </row>
    <row r="67" spans="1:11" s="35" customFormat="1" x14ac:dyDescent="0.25">
      <c r="A67" s="522" t="s">
        <v>1809</v>
      </c>
      <c r="B67" s="522"/>
      <c r="C67" s="522" t="s">
        <v>117</v>
      </c>
      <c r="D67" s="522"/>
      <c r="E67" s="522"/>
      <c r="F67" s="522"/>
      <c r="G67" s="522"/>
      <c r="H67" s="116"/>
      <c r="I67" s="116"/>
      <c r="J67" s="116"/>
      <c r="K67" s="42">
        <f>SUM(K44:K66)</f>
        <v>0</v>
      </c>
    </row>
    <row r="68" spans="1:11" s="354" customFormat="1" x14ac:dyDescent="0.25">
      <c r="A68" s="589" t="s">
        <v>1810</v>
      </c>
      <c r="B68" s="590"/>
      <c r="C68" s="590"/>
      <c r="D68" s="590"/>
      <c r="E68" s="590"/>
      <c r="F68" s="590"/>
      <c r="G68" s="590"/>
      <c r="H68" s="590"/>
      <c r="I68" s="590"/>
      <c r="J68" s="590"/>
      <c r="K68" s="591"/>
    </row>
    <row r="69" spans="1:11" s="354" customFormat="1" x14ac:dyDescent="0.25">
      <c r="A69" s="592"/>
      <c r="B69" s="593"/>
      <c r="C69" s="593"/>
      <c r="D69" s="593"/>
      <c r="E69" s="593"/>
      <c r="F69" s="593"/>
      <c r="G69" s="593"/>
      <c r="H69" s="593"/>
      <c r="I69" s="593"/>
      <c r="J69" s="593"/>
      <c r="K69" s="594"/>
    </row>
    <row r="70" spans="1:11" s="354" customFormat="1" x14ac:dyDescent="0.25">
      <c r="A70" s="56"/>
      <c r="B70" s="56"/>
      <c r="C70" s="645"/>
      <c r="D70" s="646"/>
      <c r="E70" s="646"/>
      <c r="F70" s="646"/>
      <c r="G70" s="647"/>
      <c r="H70" s="57"/>
      <c r="I70" s="72"/>
      <c r="J70" s="73"/>
      <c r="K70" s="11"/>
    </row>
    <row r="71" spans="1:11" s="354" customFormat="1" x14ac:dyDescent="0.25">
      <c r="A71" s="58" t="s">
        <v>1811</v>
      </c>
      <c r="B71" s="59"/>
      <c r="C71" s="583" t="s">
        <v>1937</v>
      </c>
      <c r="D71" s="584"/>
      <c r="E71" s="584"/>
      <c r="F71" s="584"/>
      <c r="G71" s="585"/>
      <c r="H71" s="60"/>
      <c r="I71" s="62"/>
      <c r="J71" s="40"/>
      <c r="K71" s="8"/>
    </row>
    <row r="72" spans="1:11" s="354" customFormat="1" x14ac:dyDescent="0.25">
      <c r="A72" s="59"/>
      <c r="B72" s="59"/>
      <c r="C72" s="586"/>
      <c r="D72" s="587"/>
      <c r="E72" s="587"/>
      <c r="F72" s="587"/>
      <c r="G72" s="588"/>
      <c r="H72" s="60"/>
      <c r="I72" s="62"/>
      <c r="J72" s="40"/>
      <c r="K72" s="8"/>
    </row>
    <row r="73" spans="1:11" s="354" customFormat="1" x14ac:dyDescent="0.25">
      <c r="A73" s="59"/>
      <c r="B73" s="99" t="s">
        <v>78</v>
      </c>
      <c r="C73" s="632" t="s">
        <v>2184</v>
      </c>
      <c r="D73" s="633"/>
      <c r="E73" s="633"/>
      <c r="F73" s="633"/>
      <c r="G73" s="634"/>
      <c r="H73" s="60"/>
      <c r="I73" s="62"/>
      <c r="J73" s="63"/>
      <c r="K73" s="74"/>
    </row>
    <row r="74" spans="1:11" s="354" customFormat="1" x14ac:dyDescent="0.25">
      <c r="A74" s="59"/>
      <c r="B74" s="46"/>
      <c r="C74" s="632"/>
      <c r="D74" s="633"/>
      <c r="E74" s="633"/>
      <c r="F74" s="633"/>
      <c r="G74" s="634"/>
      <c r="H74" s="60"/>
      <c r="I74" s="62"/>
      <c r="J74" s="75"/>
      <c r="K74" s="76"/>
    </row>
    <row r="75" spans="1:11" s="354" customFormat="1" x14ac:dyDescent="0.25">
      <c r="A75" s="59"/>
      <c r="B75" s="356" t="s">
        <v>413</v>
      </c>
      <c r="C75" s="632" t="s">
        <v>839</v>
      </c>
      <c r="D75" s="633"/>
      <c r="E75" s="633"/>
      <c r="F75" s="633"/>
      <c r="G75" s="634"/>
      <c r="H75" s="60" t="s">
        <v>1814</v>
      </c>
      <c r="I75" s="51">
        <v>0.3</v>
      </c>
      <c r="J75" s="33"/>
      <c r="K75" s="54">
        <f>I75*J75</f>
        <v>0</v>
      </c>
    </row>
    <row r="76" spans="1:11" s="354" customFormat="1" x14ac:dyDescent="0.25">
      <c r="A76" s="59"/>
      <c r="B76" s="356"/>
      <c r="C76" s="632"/>
      <c r="D76" s="633"/>
      <c r="E76" s="633"/>
      <c r="F76" s="633"/>
      <c r="G76" s="634"/>
      <c r="H76" s="60"/>
      <c r="I76" s="61"/>
      <c r="J76" s="53"/>
      <c r="K76" s="54"/>
    </row>
    <row r="77" spans="1:11" s="354" customFormat="1" ht="14.4" customHeight="1" x14ac:dyDescent="0.25">
      <c r="A77" s="59"/>
      <c r="B77" s="356" t="s">
        <v>415</v>
      </c>
      <c r="C77" s="632" t="s">
        <v>1815</v>
      </c>
      <c r="D77" s="633"/>
      <c r="E77" s="633"/>
      <c r="F77" s="633"/>
      <c r="G77" s="634"/>
      <c r="H77" s="60" t="s">
        <v>1814</v>
      </c>
      <c r="I77" s="357">
        <v>80</v>
      </c>
      <c r="J77" s="105"/>
      <c r="K77" s="54">
        <f>I77*J77</f>
        <v>0</v>
      </c>
    </row>
    <row r="78" spans="1:11" s="354" customFormat="1" x14ac:dyDescent="0.25">
      <c r="A78" s="59"/>
      <c r="B78" s="59"/>
      <c r="C78" s="586"/>
      <c r="D78" s="587"/>
      <c r="E78" s="587"/>
      <c r="F78" s="587"/>
      <c r="G78" s="588"/>
      <c r="H78" s="60"/>
      <c r="I78" s="64"/>
      <c r="J78" s="63"/>
      <c r="K78" s="54"/>
    </row>
    <row r="79" spans="1:11" s="354" customFormat="1" ht="13.2" customHeight="1" x14ac:dyDescent="0.25">
      <c r="A79" s="92" t="s">
        <v>1816</v>
      </c>
      <c r="B79" s="91"/>
      <c r="C79" s="547" t="s">
        <v>2185</v>
      </c>
      <c r="D79" s="662"/>
      <c r="E79" s="662"/>
      <c r="F79" s="662"/>
      <c r="G79" s="663"/>
      <c r="H79" s="90" t="s">
        <v>1814</v>
      </c>
      <c r="I79" s="51">
        <v>0.45</v>
      </c>
      <c r="J79" s="33"/>
      <c r="K79" s="54">
        <f>I79*J79</f>
        <v>0</v>
      </c>
    </row>
    <row r="80" spans="1:11" s="354" customFormat="1" x14ac:dyDescent="0.25">
      <c r="A80" s="59"/>
      <c r="B80" s="59"/>
      <c r="C80" s="586"/>
      <c r="D80" s="587"/>
      <c r="E80" s="587"/>
      <c r="F80" s="587"/>
      <c r="G80" s="588"/>
      <c r="H80" s="60"/>
      <c r="I80" s="64"/>
      <c r="J80" s="63"/>
      <c r="K80" s="74"/>
    </row>
    <row r="81" spans="1:11" ht="13.2" customHeight="1" x14ac:dyDescent="0.25">
      <c r="A81" s="59"/>
      <c r="B81" s="59"/>
      <c r="C81" s="586"/>
      <c r="D81" s="587"/>
      <c r="E81" s="587"/>
      <c r="F81" s="587"/>
      <c r="G81" s="588"/>
      <c r="H81" s="60"/>
      <c r="I81" s="64"/>
      <c r="J81" s="63"/>
      <c r="K81" s="74"/>
    </row>
    <row r="82" spans="1:11" s="35" customFormat="1" x14ac:dyDescent="0.25">
      <c r="A82" s="522" t="s">
        <v>1818</v>
      </c>
      <c r="B82" s="522"/>
      <c r="C82" s="522" t="s">
        <v>117</v>
      </c>
      <c r="D82" s="522"/>
      <c r="E82" s="522"/>
      <c r="F82" s="522"/>
      <c r="G82" s="522"/>
      <c r="H82" s="116"/>
      <c r="I82" s="116"/>
      <c r="J82" s="116"/>
      <c r="K82" s="42">
        <f>SUM(K71:K81)</f>
        <v>0</v>
      </c>
    </row>
    <row r="83" spans="1:11" s="354" customFormat="1" x14ac:dyDescent="0.25">
      <c r="A83" s="589" t="s">
        <v>1819</v>
      </c>
      <c r="B83" s="590"/>
      <c r="C83" s="590"/>
      <c r="D83" s="590"/>
      <c r="E83" s="590"/>
      <c r="F83" s="590"/>
      <c r="G83" s="590"/>
      <c r="H83" s="590"/>
      <c r="I83" s="590"/>
      <c r="J83" s="590"/>
      <c r="K83" s="591"/>
    </row>
    <row r="84" spans="1:11" s="354" customFormat="1" x14ac:dyDescent="0.25">
      <c r="A84" s="592"/>
      <c r="B84" s="593"/>
      <c r="C84" s="593"/>
      <c r="D84" s="593"/>
      <c r="E84" s="593"/>
      <c r="F84" s="593"/>
      <c r="G84" s="593"/>
      <c r="H84" s="593"/>
      <c r="I84" s="593"/>
      <c r="J84" s="593"/>
      <c r="K84" s="594"/>
    </row>
    <row r="85" spans="1:11" s="354" customFormat="1" x14ac:dyDescent="0.25">
      <c r="A85" s="56"/>
      <c r="B85" s="56"/>
      <c r="C85" s="645"/>
      <c r="D85" s="646"/>
      <c r="E85" s="646"/>
      <c r="F85" s="646"/>
      <c r="G85" s="647"/>
      <c r="H85" s="57"/>
      <c r="I85" s="72"/>
      <c r="J85" s="73"/>
      <c r="K85" s="11"/>
    </row>
    <row r="86" spans="1:11" s="354" customFormat="1" x14ac:dyDescent="0.25">
      <c r="A86" s="44" t="s">
        <v>1820</v>
      </c>
      <c r="B86" s="45"/>
      <c r="C86" s="521" t="s">
        <v>1821</v>
      </c>
      <c r="D86" s="537"/>
      <c r="E86" s="537"/>
      <c r="F86" s="537"/>
      <c r="G86" s="538"/>
      <c r="H86" s="37"/>
      <c r="I86" s="39"/>
      <c r="J86" s="40"/>
      <c r="K86" s="8"/>
    </row>
    <row r="87" spans="1:11" s="354" customFormat="1" x14ac:dyDescent="0.25">
      <c r="A87" s="46"/>
      <c r="B87" s="45"/>
      <c r="C87" s="632"/>
      <c r="D87" s="633"/>
      <c r="E87" s="633"/>
      <c r="F87" s="633"/>
      <c r="G87" s="634"/>
      <c r="H87" s="37"/>
      <c r="I87" s="39"/>
      <c r="J87" s="40"/>
      <c r="K87" s="8"/>
    </row>
    <row r="88" spans="1:11" s="354" customFormat="1" x14ac:dyDescent="0.25">
      <c r="A88" s="59"/>
      <c r="B88" s="45" t="s">
        <v>1822</v>
      </c>
      <c r="C88" s="632" t="s">
        <v>1823</v>
      </c>
      <c r="D88" s="633"/>
      <c r="E88" s="633"/>
      <c r="F88" s="633"/>
      <c r="G88" s="634"/>
      <c r="H88" s="60"/>
      <c r="I88" s="64"/>
      <c r="J88" s="63"/>
      <c r="K88" s="74"/>
    </row>
    <row r="89" spans="1:11" s="354" customFormat="1" x14ac:dyDescent="0.25">
      <c r="A89" s="59"/>
      <c r="B89" s="45"/>
      <c r="C89" s="632"/>
      <c r="D89" s="633"/>
      <c r="E89" s="633"/>
      <c r="F89" s="633"/>
      <c r="G89" s="634"/>
      <c r="H89" s="77"/>
      <c r="I89" s="81"/>
      <c r="J89" s="75"/>
      <c r="K89" s="76"/>
    </row>
    <row r="90" spans="1:11" s="354" customFormat="1" ht="13.8" x14ac:dyDescent="0.25">
      <c r="A90" s="59"/>
      <c r="B90" s="45" t="s">
        <v>78</v>
      </c>
      <c r="C90" s="632" t="s">
        <v>1824</v>
      </c>
      <c r="D90" s="633"/>
      <c r="E90" s="633"/>
      <c r="F90" s="633"/>
      <c r="G90" s="634"/>
      <c r="H90" s="60" t="s">
        <v>1756</v>
      </c>
      <c r="I90" s="39">
        <v>750</v>
      </c>
      <c r="J90" s="18"/>
      <c r="K90" s="8">
        <f>I90*J90</f>
        <v>0</v>
      </c>
    </row>
    <row r="91" spans="1:11" s="354" customFormat="1" ht="13.2" customHeight="1" x14ac:dyDescent="0.25">
      <c r="A91" s="59"/>
      <c r="B91" s="45"/>
      <c r="C91" s="632"/>
      <c r="D91" s="633"/>
      <c r="E91" s="633"/>
      <c r="F91" s="633"/>
      <c r="G91" s="634"/>
      <c r="H91" s="60"/>
      <c r="I91" s="64"/>
      <c r="J91" s="63"/>
      <c r="K91" s="8"/>
    </row>
    <row r="92" spans="1:11" s="354" customFormat="1" ht="13.2" customHeight="1" x14ac:dyDescent="0.25">
      <c r="A92" s="59"/>
      <c r="B92" s="45" t="s">
        <v>81</v>
      </c>
      <c r="C92" s="632" t="s">
        <v>2186</v>
      </c>
      <c r="D92" s="633"/>
      <c r="E92" s="633"/>
      <c r="F92" s="633"/>
      <c r="G92" s="634"/>
      <c r="H92" s="60" t="s">
        <v>1756</v>
      </c>
      <c r="I92" s="39">
        <v>70</v>
      </c>
      <c r="J92" s="18"/>
      <c r="K92" s="8">
        <f>I92*J92</f>
        <v>0</v>
      </c>
    </row>
    <row r="93" spans="1:11" s="354" customFormat="1" ht="13.2" customHeight="1" x14ac:dyDescent="0.25">
      <c r="A93" s="59"/>
      <c r="B93" s="99"/>
      <c r="C93" s="586"/>
      <c r="D93" s="587"/>
      <c r="E93" s="587"/>
      <c r="F93" s="587"/>
      <c r="G93" s="588"/>
      <c r="H93" s="60"/>
      <c r="I93" s="64"/>
      <c r="J93" s="63"/>
      <c r="K93" s="8"/>
    </row>
    <row r="94" spans="1:11" s="354" customFormat="1" ht="26.4" customHeight="1" x14ac:dyDescent="0.25">
      <c r="A94" s="58" t="s">
        <v>1827</v>
      </c>
      <c r="B94" s="99"/>
      <c r="C94" s="521" t="s">
        <v>1828</v>
      </c>
      <c r="D94" s="537"/>
      <c r="E94" s="537"/>
      <c r="F94" s="537"/>
      <c r="G94" s="538"/>
      <c r="H94" s="60"/>
      <c r="I94" s="64"/>
      <c r="J94" s="63"/>
      <c r="K94" s="8"/>
    </row>
    <row r="95" spans="1:11" s="354" customFormat="1" ht="13.2" customHeight="1" x14ac:dyDescent="0.25">
      <c r="A95" s="59"/>
      <c r="B95" s="99"/>
      <c r="C95" s="521"/>
      <c r="D95" s="537"/>
      <c r="E95" s="537"/>
      <c r="F95" s="537"/>
      <c r="G95" s="538"/>
      <c r="H95" s="60"/>
      <c r="I95" s="64"/>
      <c r="J95" s="63"/>
      <c r="K95" s="8"/>
    </row>
    <row r="96" spans="1:11" s="354" customFormat="1" ht="13.2" customHeight="1" x14ac:dyDescent="0.25">
      <c r="A96" s="59"/>
      <c r="B96" s="45" t="s">
        <v>1829</v>
      </c>
      <c r="C96" s="632" t="s">
        <v>1823</v>
      </c>
      <c r="D96" s="633"/>
      <c r="E96" s="633"/>
      <c r="F96" s="633"/>
      <c r="G96" s="634"/>
      <c r="H96" s="60"/>
      <c r="I96" s="64"/>
      <c r="J96" s="63"/>
      <c r="K96" s="8"/>
    </row>
    <row r="97" spans="1:11" s="354" customFormat="1" x14ac:dyDescent="0.25">
      <c r="A97" s="59"/>
      <c r="B97" s="45"/>
      <c r="C97" s="632"/>
      <c r="D97" s="633"/>
      <c r="E97" s="633"/>
      <c r="F97" s="633"/>
      <c r="G97" s="634"/>
      <c r="H97" s="77"/>
      <c r="I97" s="81"/>
      <c r="J97" s="75"/>
      <c r="K97" s="8"/>
    </row>
    <row r="98" spans="1:11" s="354" customFormat="1" ht="13.8" x14ac:dyDescent="0.25">
      <c r="A98" s="59"/>
      <c r="B98" s="45" t="s">
        <v>78</v>
      </c>
      <c r="C98" s="632" t="s">
        <v>1824</v>
      </c>
      <c r="D98" s="633"/>
      <c r="E98" s="633"/>
      <c r="F98" s="633"/>
      <c r="G98" s="634"/>
      <c r="H98" s="60" t="s">
        <v>1756</v>
      </c>
      <c r="I98" s="39">
        <v>750</v>
      </c>
      <c r="J98" s="18"/>
      <c r="K98" s="8">
        <f>I98*J98</f>
        <v>0</v>
      </c>
    </row>
    <row r="99" spans="1:11" s="354" customFormat="1" x14ac:dyDescent="0.25">
      <c r="A99" s="59"/>
      <c r="B99" s="45"/>
      <c r="C99" s="632"/>
      <c r="D99" s="633"/>
      <c r="E99" s="633"/>
      <c r="F99" s="633"/>
      <c r="G99" s="634"/>
      <c r="H99" s="60"/>
      <c r="I99" s="64"/>
      <c r="J99" s="63"/>
      <c r="K99" s="8"/>
    </row>
    <row r="100" spans="1:11" s="354" customFormat="1" ht="13.8" x14ac:dyDescent="0.25">
      <c r="A100" s="59"/>
      <c r="B100" s="45" t="s">
        <v>81</v>
      </c>
      <c r="C100" s="632" t="s">
        <v>2186</v>
      </c>
      <c r="D100" s="633"/>
      <c r="E100" s="633"/>
      <c r="F100" s="633"/>
      <c r="G100" s="634"/>
      <c r="H100" s="60" t="s">
        <v>1756</v>
      </c>
      <c r="I100" s="39">
        <v>70</v>
      </c>
      <c r="J100" s="18"/>
      <c r="K100" s="8">
        <f>I100*J100</f>
        <v>0</v>
      </c>
    </row>
    <row r="101" spans="1:11" s="354" customFormat="1" x14ac:dyDescent="0.25">
      <c r="A101" s="59"/>
      <c r="B101" s="99"/>
      <c r="C101" s="586"/>
      <c r="D101" s="587"/>
      <c r="E101" s="587"/>
      <c r="F101" s="587"/>
      <c r="G101" s="588"/>
      <c r="H101" s="60"/>
      <c r="I101" s="64"/>
      <c r="J101" s="63"/>
      <c r="K101" s="8"/>
    </row>
    <row r="102" spans="1:11" s="354" customFormat="1" ht="26.4" customHeight="1" x14ac:dyDescent="0.25">
      <c r="A102" s="58" t="s">
        <v>1831</v>
      </c>
      <c r="B102" s="99"/>
      <c r="C102" s="521" t="s">
        <v>1832</v>
      </c>
      <c r="D102" s="537"/>
      <c r="E102" s="537"/>
      <c r="F102" s="537"/>
      <c r="G102" s="538"/>
      <c r="H102" s="60"/>
      <c r="I102" s="64"/>
      <c r="J102" s="63"/>
      <c r="K102" s="8"/>
    </row>
    <row r="103" spans="1:11" s="354" customFormat="1" x14ac:dyDescent="0.25">
      <c r="A103" s="59"/>
      <c r="B103" s="99"/>
      <c r="C103" s="586"/>
      <c r="D103" s="587"/>
      <c r="E103" s="587"/>
      <c r="F103" s="587"/>
      <c r="G103" s="588"/>
      <c r="H103" s="60"/>
      <c r="I103" s="64"/>
      <c r="J103" s="63"/>
      <c r="K103" s="8"/>
    </row>
    <row r="104" spans="1:11" s="354" customFormat="1" x14ac:dyDescent="0.25">
      <c r="A104" s="59"/>
      <c r="B104" s="99" t="s">
        <v>1833</v>
      </c>
      <c r="C104" s="520" t="s">
        <v>1834</v>
      </c>
      <c r="D104" s="527"/>
      <c r="E104" s="527"/>
      <c r="F104" s="527"/>
      <c r="G104" s="528"/>
      <c r="H104" s="60" t="s">
        <v>1797</v>
      </c>
      <c r="I104" s="243">
        <v>3900</v>
      </c>
      <c r="J104" s="18"/>
      <c r="K104" s="8">
        <f>I104*J104</f>
        <v>0</v>
      </c>
    </row>
    <row r="105" spans="1:11" s="354" customFormat="1" ht="14.4" customHeight="1" x14ac:dyDescent="0.25">
      <c r="A105" s="59"/>
      <c r="B105" s="99"/>
      <c r="C105" s="632" t="s">
        <v>1835</v>
      </c>
      <c r="D105" s="633"/>
      <c r="E105" s="633"/>
      <c r="F105" s="633"/>
      <c r="G105" s="634"/>
      <c r="H105" s="60"/>
      <c r="I105" s="64"/>
      <c r="J105" s="63"/>
      <c r="K105" s="8"/>
    </row>
    <row r="106" spans="1:11" s="354" customFormat="1" x14ac:dyDescent="0.25">
      <c r="A106" s="59"/>
      <c r="B106" s="99"/>
      <c r="C106" s="586"/>
      <c r="D106" s="587"/>
      <c r="E106" s="587"/>
      <c r="F106" s="587"/>
      <c r="G106" s="588"/>
      <c r="H106" s="60"/>
      <c r="I106" s="64"/>
      <c r="J106" s="63"/>
      <c r="K106" s="8"/>
    </row>
    <row r="107" spans="1:11" s="354" customFormat="1" ht="26.4" customHeight="1" x14ac:dyDescent="0.25">
      <c r="A107" s="59"/>
      <c r="B107" s="99" t="s">
        <v>1836</v>
      </c>
      <c r="C107" s="520" t="s">
        <v>2187</v>
      </c>
      <c r="D107" s="527"/>
      <c r="E107" s="527"/>
      <c r="F107" s="527"/>
      <c r="G107" s="528"/>
      <c r="H107" s="60" t="s">
        <v>1797</v>
      </c>
      <c r="I107" s="39">
        <v>120</v>
      </c>
      <c r="J107" s="18"/>
      <c r="K107" s="8">
        <f>I107*J107</f>
        <v>0</v>
      </c>
    </row>
    <row r="108" spans="1:11" s="354" customFormat="1" x14ac:dyDescent="0.25">
      <c r="A108" s="59"/>
      <c r="B108" s="99"/>
      <c r="C108" s="632" t="s">
        <v>1835</v>
      </c>
      <c r="D108" s="633"/>
      <c r="E108" s="633"/>
      <c r="F108" s="633"/>
      <c r="G108" s="634"/>
      <c r="H108" s="60"/>
      <c r="I108" s="64"/>
      <c r="J108" s="63"/>
      <c r="K108" s="54"/>
    </row>
    <row r="109" spans="1:11" s="354" customFormat="1" ht="13.2" customHeight="1" x14ac:dyDescent="0.25">
      <c r="A109" s="59"/>
      <c r="B109" s="59"/>
      <c r="C109" s="546"/>
      <c r="D109" s="664"/>
      <c r="E109" s="664"/>
      <c r="F109" s="664"/>
      <c r="G109" s="665"/>
      <c r="H109" s="60"/>
      <c r="I109" s="64"/>
      <c r="J109" s="63"/>
      <c r="K109" s="74"/>
    </row>
    <row r="110" spans="1:11" s="354" customFormat="1" ht="12.75" customHeight="1" x14ac:dyDescent="0.25">
      <c r="A110" s="65"/>
      <c r="B110" s="65"/>
      <c r="C110" s="672"/>
      <c r="D110" s="673"/>
      <c r="E110" s="673"/>
      <c r="F110" s="673"/>
      <c r="G110" s="674"/>
      <c r="H110" s="66"/>
      <c r="I110" s="67"/>
      <c r="J110" s="68"/>
      <c r="K110" s="79"/>
    </row>
    <row r="111" spans="1:11" s="35" customFormat="1" x14ac:dyDescent="0.25">
      <c r="A111" s="522" t="s">
        <v>1843</v>
      </c>
      <c r="B111" s="522"/>
      <c r="C111" s="522" t="s">
        <v>117</v>
      </c>
      <c r="D111" s="522"/>
      <c r="E111" s="522"/>
      <c r="F111" s="522"/>
      <c r="G111" s="522"/>
      <c r="H111" s="116"/>
      <c r="I111" s="116"/>
      <c r="J111" s="116"/>
      <c r="K111" s="42">
        <f>SUM(K86:K110)</f>
        <v>0</v>
      </c>
    </row>
    <row r="112" spans="1:11" s="354" customFormat="1" x14ac:dyDescent="0.25">
      <c r="A112" s="589" t="s">
        <v>1844</v>
      </c>
      <c r="B112" s="590"/>
      <c r="C112" s="590"/>
      <c r="D112" s="590"/>
      <c r="E112" s="590"/>
      <c r="F112" s="590"/>
      <c r="G112" s="590"/>
      <c r="H112" s="590"/>
      <c r="I112" s="590"/>
      <c r="J112" s="590"/>
      <c r="K112" s="591"/>
    </row>
    <row r="113" spans="1:11" s="354" customFormat="1" ht="12.75" customHeight="1" x14ac:dyDescent="0.25">
      <c r="A113" s="592"/>
      <c r="B113" s="593"/>
      <c r="C113" s="593"/>
      <c r="D113" s="593"/>
      <c r="E113" s="593"/>
      <c r="F113" s="593"/>
      <c r="G113" s="593"/>
      <c r="H113" s="593"/>
      <c r="I113" s="593"/>
      <c r="J113" s="593"/>
      <c r="K113" s="594"/>
    </row>
    <row r="114" spans="1:11" s="354" customFormat="1" ht="12.75" customHeight="1" x14ac:dyDescent="0.25">
      <c r="A114" s="56"/>
      <c r="B114" s="56"/>
      <c r="C114" s="645"/>
      <c r="D114" s="646"/>
      <c r="E114" s="646"/>
      <c r="F114" s="646"/>
      <c r="G114" s="647"/>
      <c r="H114" s="57"/>
      <c r="I114" s="72"/>
      <c r="J114" s="73"/>
      <c r="K114" s="11"/>
    </row>
    <row r="115" spans="1:11" s="354" customFormat="1" ht="12.75" customHeight="1" x14ac:dyDescent="0.25">
      <c r="A115" s="44" t="s">
        <v>1848</v>
      </c>
      <c r="B115" s="99"/>
      <c r="C115" s="583" t="s">
        <v>1849</v>
      </c>
      <c r="D115" s="584"/>
      <c r="E115" s="584"/>
      <c r="F115" s="584"/>
      <c r="G115" s="585"/>
      <c r="H115" s="60"/>
      <c r="I115" s="39"/>
      <c r="J115" s="40"/>
      <c r="K115" s="8"/>
    </row>
    <row r="116" spans="1:11" s="354" customFormat="1" ht="13.2" customHeight="1" x14ac:dyDescent="0.25">
      <c r="A116" s="59"/>
      <c r="B116" s="99"/>
      <c r="C116" s="586"/>
      <c r="D116" s="587"/>
      <c r="E116" s="587"/>
      <c r="F116" s="587"/>
      <c r="G116" s="588"/>
      <c r="H116" s="60"/>
      <c r="I116" s="39"/>
      <c r="J116" s="40"/>
      <c r="K116" s="8"/>
    </row>
    <row r="117" spans="1:11" ht="26.4" customHeight="1" x14ac:dyDescent="0.25">
      <c r="A117" s="59"/>
      <c r="B117" s="99" t="s">
        <v>78</v>
      </c>
      <c r="C117" s="617" t="s">
        <v>2188</v>
      </c>
      <c r="D117" s="618"/>
      <c r="E117" s="618"/>
      <c r="F117" s="618"/>
      <c r="G117" s="619"/>
      <c r="H117" s="60" t="s">
        <v>1561</v>
      </c>
      <c r="I117" s="39">
        <v>44</v>
      </c>
      <c r="J117" s="18"/>
      <c r="K117" s="8">
        <f>I117*J117</f>
        <v>0</v>
      </c>
    </row>
    <row r="118" spans="1:11" s="354" customFormat="1" ht="13.2" customHeight="1" x14ac:dyDescent="0.25">
      <c r="A118" s="59"/>
      <c r="B118" s="99"/>
      <c r="C118" s="717"/>
      <c r="D118" s="718"/>
      <c r="E118" s="718"/>
      <c r="F118" s="718"/>
      <c r="G118" s="719"/>
      <c r="H118" s="60"/>
      <c r="I118" s="39"/>
      <c r="J118" s="40"/>
      <c r="K118" s="8"/>
    </row>
    <row r="119" spans="1:11" s="354" customFormat="1" ht="26.4" customHeight="1" x14ac:dyDescent="0.25">
      <c r="A119" s="59"/>
      <c r="B119" s="99" t="s">
        <v>81</v>
      </c>
      <c r="C119" s="520" t="s">
        <v>2189</v>
      </c>
      <c r="D119" s="527"/>
      <c r="E119" s="527"/>
      <c r="F119" s="527"/>
      <c r="G119" s="528"/>
      <c r="H119" s="60" t="s">
        <v>1561</v>
      </c>
      <c r="I119" s="39">
        <v>245</v>
      </c>
      <c r="J119" s="18"/>
      <c r="K119" s="8">
        <f>I119*J119</f>
        <v>0</v>
      </c>
    </row>
    <row r="120" spans="1:11" s="354" customFormat="1" ht="13.2" customHeight="1" x14ac:dyDescent="0.25">
      <c r="A120" s="59"/>
      <c r="B120" s="59"/>
      <c r="C120" s="586"/>
      <c r="D120" s="587"/>
      <c r="E120" s="587"/>
      <c r="F120" s="587"/>
      <c r="G120" s="588"/>
      <c r="H120" s="60"/>
      <c r="I120" s="64"/>
      <c r="J120" s="63"/>
      <c r="K120" s="74"/>
    </row>
    <row r="121" spans="1:11" s="354" customFormat="1" ht="13.2" customHeight="1" x14ac:dyDescent="0.25">
      <c r="A121" s="65"/>
      <c r="B121" s="65"/>
      <c r="C121" s="672"/>
      <c r="D121" s="673"/>
      <c r="E121" s="673"/>
      <c r="F121" s="673"/>
      <c r="G121" s="674"/>
      <c r="H121" s="66"/>
      <c r="I121" s="67"/>
      <c r="J121" s="68"/>
      <c r="K121" s="79"/>
    </row>
    <row r="122" spans="1:11" s="35" customFormat="1" x14ac:dyDescent="0.25">
      <c r="A122" s="522" t="s">
        <v>1852</v>
      </c>
      <c r="B122" s="522"/>
      <c r="C122" s="522" t="s">
        <v>117</v>
      </c>
      <c r="D122" s="522"/>
      <c r="E122" s="522"/>
      <c r="F122" s="522"/>
      <c r="G122" s="522"/>
      <c r="H122" s="116"/>
      <c r="I122" s="116"/>
      <c r="J122" s="116"/>
      <c r="K122" s="42">
        <f>SUM(K115:K121)</f>
        <v>0</v>
      </c>
    </row>
    <row r="123" spans="1:11" s="354" customFormat="1" x14ac:dyDescent="0.25">
      <c r="A123" s="589" t="s">
        <v>1853</v>
      </c>
      <c r="B123" s="590"/>
      <c r="C123" s="590"/>
      <c r="D123" s="590"/>
      <c r="E123" s="590"/>
      <c r="F123" s="590"/>
      <c r="G123" s="590"/>
      <c r="H123" s="590"/>
      <c r="I123" s="590"/>
      <c r="J123" s="590"/>
      <c r="K123" s="591"/>
    </row>
    <row r="124" spans="1:11" s="354" customFormat="1" x14ac:dyDescent="0.25">
      <c r="A124" s="592"/>
      <c r="B124" s="593"/>
      <c r="C124" s="593"/>
      <c r="D124" s="593"/>
      <c r="E124" s="593"/>
      <c r="F124" s="593"/>
      <c r="G124" s="593"/>
      <c r="H124" s="593"/>
      <c r="I124" s="593"/>
      <c r="J124" s="593"/>
      <c r="K124" s="594"/>
    </row>
    <row r="125" spans="1:11" s="354" customFormat="1" x14ac:dyDescent="0.25">
      <c r="A125" s="56"/>
      <c r="B125" s="56"/>
      <c r="C125" s="645"/>
      <c r="D125" s="646"/>
      <c r="E125" s="646"/>
      <c r="F125" s="646"/>
      <c r="G125" s="647"/>
      <c r="H125" s="57"/>
      <c r="I125" s="72"/>
      <c r="J125" s="73"/>
      <c r="K125" s="11"/>
    </row>
    <row r="126" spans="1:11" s="354" customFormat="1" x14ac:dyDescent="0.25">
      <c r="A126" s="44" t="s">
        <v>1854</v>
      </c>
      <c r="B126" s="48"/>
      <c r="C126" s="583" t="s">
        <v>1855</v>
      </c>
      <c r="D126" s="584"/>
      <c r="E126" s="584"/>
      <c r="F126" s="584"/>
      <c r="G126" s="585"/>
      <c r="H126" s="60"/>
      <c r="I126" s="62"/>
      <c r="J126" s="40"/>
      <c r="K126" s="8"/>
    </row>
    <row r="127" spans="1:11" s="354" customFormat="1" x14ac:dyDescent="0.25">
      <c r="A127" s="59"/>
      <c r="B127" s="99"/>
      <c r="C127" s="586"/>
      <c r="D127" s="587"/>
      <c r="E127" s="587"/>
      <c r="F127" s="587"/>
      <c r="G127" s="588"/>
      <c r="H127" s="60"/>
      <c r="I127" s="62"/>
      <c r="J127" s="40"/>
      <c r="K127" s="8"/>
    </row>
    <row r="128" spans="1:11" s="354" customFormat="1" x14ac:dyDescent="0.25">
      <c r="A128" s="59"/>
      <c r="B128" s="45" t="s">
        <v>1856</v>
      </c>
      <c r="C128" s="520" t="s">
        <v>1857</v>
      </c>
      <c r="D128" s="527"/>
      <c r="E128" s="527"/>
      <c r="F128" s="527"/>
      <c r="G128" s="528"/>
      <c r="H128" s="103"/>
      <c r="I128" s="62"/>
      <c r="J128" s="63"/>
      <c r="K128" s="74"/>
    </row>
    <row r="129" spans="1:11" s="354" customFormat="1" x14ac:dyDescent="0.25">
      <c r="A129" s="59"/>
      <c r="B129" s="99"/>
      <c r="C129" s="586"/>
      <c r="D129" s="587"/>
      <c r="E129" s="587"/>
      <c r="F129" s="587"/>
      <c r="G129" s="588"/>
      <c r="H129" s="60"/>
      <c r="I129" s="62"/>
      <c r="J129" s="75"/>
      <c r="K129" s="76"/>
    </row>
    <row r="130" spans="1:11" s="354" customFormat="1" ht="26.4" customHeight="1" x14ac:dyDescent="0.25">
      <c r="A130" s="59"/>
      <c r="B130" s="99" t="s">
        <v>78</v>
      </c>
      <c r="C130" s="520" t="s">
        <v>2006</v>
      </c>
      <c r="D130" s="527"/>
      <c r="E130" s="527"/>
      <c r="F130" s="527"/>
      <c r="G130" s="528"/>
      <c r="H130" s="103" t="s">
        <v>1797</v>
      </c>
      <c r="I130" s="39">
        <v>65</v>
      </c>
      <c r="J130" s="18"/>
      <c r="K130" s="8">
        <f>I130*J130</f>
        <v>0</v>
      </c>
    </row>
    <row r="131" spans="1:11" s="354" customFormat="1" x14ac:dyDescent="0.25">
      <c r="A131" s="59"/>
      <c r="B131" s="99"/>
      <c r="C131" s="586"/>
      <c r="D131" s="587"/>
      <c r="E131" s="587"/>
      <c r="F131" s="587"/>
      <c r="G131" s="588"/>
      <c r="H131" s="60"/>
      <c r="I131" s="64"/>
      <c r="J131" s="63"/>
      <c r="K131" s="74"/>
    </row>
    <row r="132" spans="1:11" s="354" customFormat="1" x14ac:dyDescent="0.25">
      <c r="A132" s="58" t="s">
        <v>1859</v>
      </c>
      <c r="B132" s="99"/>
      <c r="C132" s="583" t="s">
        <v>1860</v>
      </c>
      <c r="D132" s="584"/>
      <c r="E132" s="584"/>
      <c r="F132" s="584"/>
      <c r="G132" s="585"/>
      <c r="H132" s="60"/>
      <c r="I132" s="62"/>
      <c r="J132" s="63"/>
      <c r="K132" s="74"/>
    </row>
    <row r="133" spans="1:11" s="354" customFormat="1" x14ac:dyDescent="0.25">
      <c r="A133" s="59"/>
      <c r="B133" s="99"/>
      <c r="C133" s="586"/>
      <c r="D133" s="587"/>
      <c r="E133" s="587"/>
      <c r="F133" s="587"/>
      <c r="G133" s="588"/>
      <c r="H133" s="60"/>
      <c r="I133" s="62"/>
      <c r="J133" s="63"/>
      <c r="K133" s="74"/>
    </row>
    <row r="134" spans="1:11" s="354" customFormat="1" x14ac:dyDescent="0.25">
      <c r="A134" s="59"/>
      <c r="B134" s="45" t="s">
        <v>1861</v>
      </c>
      <c r="C134" s="520" t="s">
        <v>1862</v>
      </c>
      <c r="D134" s="527"/>
      <c r="E134" s="527"/>
      <c r="F134" s="527"/>
      <c r="G134" s="528"/>
      <c r="H134" s="60"/>
      <c r="I134" s="62"/>
      <c r="J134" s="63"/>
      <c r="K134" s="74"/>
    </row>
    <row r="135" spans="1:11" s="354" customFormat="1" x14ac:dyDescent="0.25">
      <c r="A135" s="59"/>
      <c r="B135" s="99"/>
      <c r="C135" s="520"/>
      <c r="D135" s="527"/>
      <c r="E135" s="527"/>
      <c r="F135" s="527"/>
      <c r="G135" s="528"/>
      <c r="H135" s="60"/>
      <c r="I135" s="62"/>
      <c r="J135" s="63"/>
      <c r="K135" s="74"/>
    </row>
    <row r="136" spans="1:11" s="354" customFormat="1" ht="26.4" customHeight="1" x14ac:dyDescent="0.25">
      <c r="A136" s="59"/>
      <c r="B136" s="99" t="s">
        <v>78</v>
      </c>
      <c r="C136" s="520" t="s">
        <v>2007</v>
      </c>
      <c r="D136" s="527"/>
      <c r="E136" s="527"/>
      <c r="F136" s="527"/>
      <c r="G136" s="528"/>
      <c r="H136" s="60" t="s">
        <v>1720</v>
      </c>
      <c r="I136" s="39">
        <v>225</v>
      </c>
      <c r="J136" s="18"/>
      <c r="K136" s="8">
        <f>I136*J136</f>
        <v>0</v>
      </c>
    </row>
    <row r="137" spans="1:11" s="354" customFormat="1" x14ac:dyDescent="0.25">
      <c r="A137" s="59"/>
      <c r="B137" s="99"/>
      <c r="C137" s="632"/>
      <c r="D137" s="633"/>
      <c r="E137" s="633"/>
      <c r="F137" s="633"/>
      <c r="G137" s="634"/>
      <c r="H137" s="60"/>
      <c r="I137" s="88"/>
      <c r="J137" s="63"/>
      <c r="K137" s="74"/>
    </row>
    <row r="138" spans="1:11" s="354" customFormat="1" x14ac:dyDescent="0.25">
      <c r="A138" s="59"/>
      <c r="B138" s="59"/>
      <c r="C138" s="586"/>
      <c r="D138" s="587"/>
      <c r="E138" s="587"/>
      <c r="F138" s="587"/>
      <c r="G138" s="588"/>
      <c r="H138" s="60"/>
      <c r="I138" s="64"/>
      <c r="J138" s="63"/>
      <c r="K138" s="74"/>
    </row>
    <row r="139" spans="1:11" s="35" customFormat="1" x14ac:dyDescent="0.25">
      <c r="A139" s="522" t="s">
        <v>1866</v>
      </c>
      <c r="B139" s="522"/>
      <c r="C139" s="522" t="s">
        <v>117</v>
      </c>
      <c r="D139" s="522"/>
      <c r="E139" s="522"/>
      <c r="F139" s="522"/>
      <c r="G139" s="522"/>
      <c r="H139" s="116"/>
      <c r="I139" s="116"/>
      <c r="J139" s="116"/>
      <c r="K139" s="42">
        <f>SUM(K126:K138)</f>
        <v>0</v>
      </c>
    </row>
    <row r="140" spans="1:11" s="354" customFormat="1" x14ac:dyDescent="0.25">
      <c r="A140" s="589" t="s">
        <v>1867</v>
      </c>
      <c r="B140" s="590"/>
      <c r="C140" s="590"/>
      <c r="D140" s="590"/>
      <c r="E140" s="590"/>
      <c r="F140" s="590"/>
      <c r="G140" s="590"/>
      <c r="H140" s="590"/>
      <c r="I140" s="590"/>
      <c r="J140" s="590"/>
      <c r="K140" s="591"/>
    </row>
    <row r="141" spans="1:11" s="354" customFormat="1" x14ac:dyDescent="0.25">
      <c r="A141" s="592"/>
      <c r="B141" s="593"/>
      <c r="C141" s="593"/>
      <c r="D141" s="593"/>
      <c r="E141" s="593"/>
      <c r="F141" s="593"/>
      <c r="G141" s="593"/>
      <c r="H141" s="593"/>
      <c r="I141" s="593"/>
      <c r="J141" s="593"/>
      <c r="K141" s="594"/>
    </row>
    <row r="142" spans="1:11" s="354" customFormat="1" x14ac:dyDescent="0.25">
      <c r="A142" s="56"/>
      <c r="B142" s="56"/>
      <c r="C142" s="645"/>
      <c r="D142" s="646"/>
      <c r="E142" s="646"/>
      <c r="F142" s="646"/>
      <c r="G142" s="647"/>
      <c r="H142" s="57"/>
      <c r="I142" s="72"/>
      <c r="J142" s="73"/>
      <c r="K142" s="11"/>
    </row>
    <row r="143" spans="1:11" s="354" customFormat="1" ht="13.2" customHeight="1" x14ac:dyDescent="0.25">
      <c r="A143" s="58" t="s">
        <v>1882</v>
      </c>
      <c r="B143" s="98"/>
      <c r="C143" s="583" t="s">
        <v>1883</v>
      </c>
      <c r="D143" s="584"/>
      <c r="E143" s="584"/>
      <c r="F143" s="584"/>
      <c r="G143" s="585"/>
      <c r="H143" s="60"/>
      <c r="I143" s="39"/>
      <c r="J143" s="40"/>
      <c r="K143" s="8"/>
    </row>
    <row r="144" spans="1:11" s="354" customFormat="1" ht="13.2" customHeight="1" x14ac:dyDescent="0.25">
      <c r="A144" s="59"/>
      <c r="B144" s="99"/>
      <c r="C144" s="632"/>
      <c r="D144" s="633"/>
      <c r="E144" s="633"/>
      <c r="F144" s="633"/>
      <c r="G144" s="634"/>
      <c r="H144" s="60"/>
      <c r="I144" s="39"/>
      <c r="J144" s="40"/>
      <c r="K144" s="8"/>
    </row>
    <row r="145" spans="1:11" s="354" customFormat="1" ht="13.2" customHeight="1" x14ac:dyDescent="0.25">
      <c r="A145" s="59"/>
      <c r="B145" s="99" t="s">
        <v>1964</v>
      </c>
      <c r="C145" s="632" t="s">
        <v>1965</v>
      </c>
      <c r="D145" s="633"/>
      <c r="E145" s="633"/>
      <c r="F145" s="633"/>
      <c r="G145" s="634"/>
      <c r="H145" s="60" t="s">
        <v>1877</v>
      </c>
      <c r="I145" s="39">
        <v>2</v>
      </c>
      <c r="J145" s="18"/>
      <c r="K145" s="8">
        <f>I145*J145</f>
        <v>0</v>
      </c>
    </row>
    <row r="146" spans="1:11" s="354" customFormat="1" ht="13.2" customHeight="1" x14ac:dyDescent="0.25">
      <c r="A146" s="58"/>
      <c r="B146" s="45"/>
      <c r="C146" s="666"/>
      <c r="D146" s="667"/>
      <c r="E146" s="667"/>
      <c r="F146" s="667"/>
      <c r="G146" s="668"/>
      <c r="H146" s="60"/>
      <c r="I146" s="39"/>
      <c r="J146" s="40"/>
      <c r="K146" s="8"/>
    </row>
    <row r="147" spans="1:11" s="354" customFormat="1" ht="13.2" customHeight="1" x14ac:dyDescent="0.25">
      <c r="A147" s="58" t="s">
        <v>1886</v>
      </c>
      <c r="B147" s="99"/>
      <c r="C147" s="583" t="s">
        <v>1887</v>
      </c>
      <c r="D147" s="584"/>
      <c r="E147" s="584"/>
      <c r="F147" s="584"/>
      <c r="G147" s="585"/>
      <c r="H147" s="60"/>
      <c r="I147" s="39"/>
      <c r="J147" s="40"/>
      <c r="K147" s="8"/>
    </row>
    <row r="148" spans="1:11" s="354" customFormat="1" ht="13.2" customHeight="1" x14ac:dyDescent="0.25">
      <c r="A148" s="59"/>
      <c r="B148" s="99"/>
      <c r="C148" s="632"/>
      <c r="D148" s="633"/>
      <c r="E148" s="633"/>
      <c r="F148" s="633"/>
      <c r="G148" s="634"/>
      <c r="H148" s="60"/>
      <c r="I148" s="39"/>
      <c r="J148" s="40"/>
      <c r="K148" s="8"/>
    </row>
    <row r="149" spans="1:11" s="354" customFormat="1" ht="13.2" customHeight="1" x14ac:dyDescent="0.25">
      <c r="A149" s="59"/>
      <c r="B149" s="99" t="s">
        <v>1888</v>
      </c>
      <c r="C149" s="632" t="s">
        <v>1889</v>
      </c>
      <c r="D149" s="633"/>
      <c r="E149" s="633"/>
      <c r="F149" s="633"/>
      <c r="G149" s="634"/>
      <c r="H149" s="60"/>
      <c r="I149" s="39"/>
      <c r="J149" s="40"/>
      <c r="K149" s="8"/>
    </row>
    <row r="150" spans="1:11" s="354" customFormat="1" ht="13.2" customHeight="1" x14ac:dyDescent="0.25">
      <c r="A150" s="59"/>
      <c r="B150" s="99"/>
      <c r="C150" s="632"/>
      <c r="D150" s="633"/>
      <c r="E150" s="633"/>
      <c r="F150" s="633"/>
      <c r="G150" s="634"/>
      <c r="H150" s="60"/>
      <c r="I150" s="39"/>
      <c r="J150" s="40"/>
      <c r="K150" s="8"/>
    </row>
    <row r="151" spans="1:11" s="354" customFormat="1" ht="13.2" customHeight="1" x14ac:dyDescent="0.25">
      <c r="A151" s="59"/>
      <c r="B151" s="99" t="s">
        <v>81</v>
      </c>
      <c r="C151" s="632" t="s">
        <v>1966</v>
      </c>
      <c r="D151" s="633"/>
      <c r="E151" s="633"/>
      <c r="F151" s="633"/>
      <c r="G151" s="634"/>
      <c r="H151" s="60" t="s">
        <v>1877</v>
      </c>
      <c r="I151" s="39">
        <v>105</v>
      </c>
      <c r="J151" s="18"/>
      <c r="K151" s="8">
        <f>I151*J151</f>
        <v>0</v>
      </c>
    </row>
    <row r="152" spans="1:11" s="354" customFormat="1" ht="13.2" customHeight="1" x14ac:dyDescent="0.25">
      <c r="A152" s="59"/>
      <c r="B152" s="99"/>
      <c r="C152" s="586"/>
      <c r="D152" s="587"/>
      <c r="E152" s="587"/>
      <c r="F152" s="587"/>
      <c r="G152" s="588"/>
      <c r="H152" s="60"/>
      <c r="I152" s="39"/>
      <c r="J152" s="40"/>
      <c r="K152" s="8"/>
    </row>
    <row r="153" spans="1:11" s="354" customFormat="1" ht="13.2" customHeight="1" x14ac:dyDescent="0.25">
      <c r="A153" s="58" t="s">
        <v>1892</v>
      </c>
      <c r="B153" s="99"/>
      <c r="C153" s="583" t="s">
        <v>1893</v>
      </c>
      <c r="D153" s="584"/>
      <c r="E153" s="584"/>
      <c r="F153" s="584"/>
      <c r="G153" s="585"/>
      <c r="H153" s="60"/>
      <c r="I153" s="39"/>
      <c r="J153" s="40"/>
      <c r="K153" s="8"/>
    </row>
    <row r="154" spans="1:11" s="354" customFormat="1" ht="13.2" customHeight="1" x14ac:dyDescent="0.25">
      <c r="A154" s="59"/>
      <c r="B154" s="99"/>
      <c r="C154" s="632"/>
      <c r="D154" s="633"/>
      <c r="E154" s="633"/>
      <c r="F154" s="633"/>
      <c r="G154" s="634"/>
      <c r="H154" s="60"/>
      <c r="I154" s="39"/>
      <c r="J154" s="40"/>
      <c r="K154" s="8"/>
    </row>
    <row r="155" spans="1:11" s="354" customFormat="1" ht="13.2" customHeight="1" x14ac:dyDescent="0.25">
      <c r="A155" s="59"/>
      <c r="B155" s="99" t="s">
        <v>78</v>
      </c>
      <c r="C155" s="632" t="s">
        <v>1967</v>
      </c>
      <c r="D155" s="633"/>
      <c r="E155" s="633"/>
      <c r="F155" s="633"/>
      <c r="G155" s="634"/>
      <c r="H155" s="60" t="s">
        <v>1797</v>
      </c>
      <c r="I155" s="39">
        <v>30</v>
      </c>
      <c r="J155" s="18"/>
      <c r="K155" s="8">
        <f>I155*J155</f>
        <v>0</v>
      </c>
    </row>
    <row r="156" spans="1:11" s="354" customFormat="1" ht="13.2" customHeight="1" x14ac:dyDescent="0.25">
      <c r="A156" s="59"/>
      <c r="B156" s="99"/>
      <c r="C156" s="586"/>
      <c r="D156" s="587"/>
      <c r="E156" s="587"/>
      <c r="F156" s="587"/>
      <c r="G156" s="588"/>
      <c r="H156" s="60"/>
      <c r="I156" s="39"/>
      <c r="J156" s="40"/>
      <c r="K156" s="8"/>
    </row>
    <row r="157" spans="1:11" s="354" customFormat="1" ht="13.2" customHeight="1" x14ac:dyDescent="0.25">
      <c r="A157" s="58" t="s">
        <v>1968</v>
      </c>
      <c r="B157" s="99"/>
      <c r="C157" s="583" t="s">
        <v>1969</v>
      </c>
      <c r="D157" s="584"/>
      <c r="E157" s="584"/>
      <c r="F157" s="584"/>
      <c r="G157" s="585"/>
      <c r="H157" s="60" t="s">
        <v>1720</v>
      </c>
      <c r="I157" s="39">
        <v>385</v>
      </c>
      <c r="J157" s="18"/>
      <c r="K157" s="8">
        <f>I157*J157</f>
        <v>0</v>
      </c>
    </row>
    <row r="158" spans="1:11" s="354" customFormat="1" x14ac:dyDescent="0.25">
      <c r="A158" s="59"/>
      <c r="B158" s="99"/>
      <c r="C158" s="586"/>
      <c r="D158" s="587"/>
      <c r="E158" s="587"/>
      <c r="F158" s="587"/>
      <c r="G158" s="588"/>
      <c r="H158" s="60"/>
      <c r="I158" s="51"/>
      <c r="J158" s="53"/>
      <c r="K158" s="54"/>
    </row>
    <row r="159" spans="1:11" s="354" customFormat="1" ht="13.2" customHeight="1" x14ac:dyDescent="0.25">
      <c r="A159" s="59"/>
      <c r="B159" s="59"/>
      <c r="C159" s="586"/>
      <c r="D159" s="587"/>
      <c r="E159" s="587"/>
      <c r="F159" s="587"/>
      <c r="G159" s="588"/>
      <c r="H159" s="60"/>
      <c r="I159" s="64"/>
      <c r="J159" s="63"/>
      <c r="K159" s="74"/>
    </row>
    <row r="160" spans="1:11" s="35" customFormat="1" x14ac:dyDescent="0.25">
      <c r="A160" s="522" t="s">
        <v>1895</v>
      </c>
      <c r="B160" s="522"/>
      <c r="C160" s="522" t="s">
        <v>117</v>
      </c>
      <c r="D160" s="522"/>
      <c r="E160" s="522"/>
      <c r="F160" s="522"/>
      <c r="G160" s="522"/>
      <c r="H160" s="116"/>
      <c r="I160" s="116"/>
      <c r="J160" s="116"/>
      <c r="K160" s="42">
        <f>SUM(K143:K159)</f>
        <v>0</v>
      </c>
    </row>
  </sheetData>
  <sheetProtection algorithmName="SHA-512" hashValue="/06KFfHKQPvdwLvWl5oXQkgPApeDKOxiYhV/KVpNdSDKSAsUFRIHshO+VGwo41aeUngsHNakUbwmigsgwLpq1w==" saltValue="Q+zbZ94/cH6Q2a7kmFgEnQ==" spinCount="100000" sheet="1" objects="1" scenarios="1"/>
  <mergeCells count="161">
    <mergeCell ref="C104:G104"/>
    <mergeCell ref="C106:G106"/>
    <mergeCell ref="A160:B160"/>
    <mergeCell ref="C160:G160"/>
    <mergeCell ref="A15:B15"/>
    <mergeCell ref="C15:G15"/>
    <mergeCell ref="A40:B40"/>
    <mergeCell ref="C40:G40"/>
    <mergeCell ref="A67:B67"/>
    <mergeCell ref="C67:G67"/>
    <mergeCell ref="A82:B82"/>
    <mergeCell ref="C82:G82"/>
    <mergeCell ref="A111:B111"/>
    <mergeCell ref="C111:G111"/>
    <mergeCell ref="A122:B122"/>
    <mergeCell ref="C122:G122"/>
    <mergeCell ref="A139:B139"/>
    <mergeCell ref="C159:G159"/>
    <mergeCell ref="C157:G157"/>
    <mergeCell ref="C158:G158"/>
    <mergeCell ref="A112:K113"/>
    <mergeCell ref="C110:G110"/>
    <mergeCell ref="C118:G118"/>
    <mergeCell ref="C117:G117"/>
    <mergeCell ref="C153:G153"/>
    <mergeCell ref="C154:G154"/>
    <mergeCell ref="C155:G155"/>
    <mergeCell ref="C156:G156"/>
    <mergeCell ref="C139:G139"/>
    <mergeCell ref="A140:K141"/>
    <mergeCell ref="C138:G138"/>
    <mergeCell ref="C142:G142"/>
    <mergeCell ref="C143:G143"/>
    <mergeCell ref="C144:G144"/>
    <mergeCell ref="C145:G145"/>
    <mergeCell ref="C146:G146"/>
    <mergeCell ref="C147:G147"/>
    <mergeCell ref="C148:G148"/>
    <mergeCell ref="C149:G149"/>
    <mergeCell ref="C150:G150"/>
    <mergeCell ref="C151:G151"/>
    <mergeCell ref="C152:G152"/>
    <mergeCell ref="C107:G107"/>
    <mergeCell ref="C121:G121"/>
    <mergeCell ref="C125:G125"/>
    <mergeCell ref="C126:G126"/>
    <mergeCell ref="A123:K124"/>
    <mergeCell ref="C135:G135"/>
    <mergeCell ref="C137:G137"/>
    <mergeCell ref="C127:G127"/>
    <mergeCell ref="C128:G128"/>
    <mergeCell ref="C129:G129"/>
    <mergeCell ref="C131:G131"/>
    <mergeCell ref="C132:G132"/>
    <mergeCell ref="C133:G133"/>
    <mergeCell ref="C134:G134"/>
    <mergeCell ref="C130:G130"/>
    <mergeCell ref="C136:G136"/>
    <mergeCell ref="C120:G120"/>
    <mergeCell ref="C114:G114"/>
    <mergeCell ref="C115:G115"/>
    <mergeCell ref="C116:G116"/>
    <mergeCell ref="C119:G119"/>
    <mergeCell ref="C85:G85"/>
    <mergeCell ref="A83:K84"/>
    <mergeCell ref="C81:G81"/>
    <mergeCell ref="C109:G109"/>
    <mergeCell ref="C86:G86"/>
    <mergeCell ref="C87:G87"/>
    <mergeCell ref="C88:G88"/>
    <mergeCell ref="C89:G89"/>
    <mergeCell ref="C90:G90"/>
    <mergeCell ref="C91:G91"/>
    <mergeCell ref="C92:G92"/>
    <mergeCell ref="C93:G93"/>
    <mergeCell ref="C94:G94"/>
    <mergeCell ref="C108:G108"/>
    <mergeCell ref="C95:G95"/>
    <mergeCell ref="C96:G96"/>
    <mergeCell ref="C97:G97"/>
    <mergeCell ref="C98:G98"/>
    <mergeCell ref="C99:G99"/>
    <mergeCell ref="C100:G100"/>
    <mergeCell ref="C101:G101"/>
    <mergeCell ref="C102:G102"/>
    <mergeCell ref="C103:G103"/>
    <mergeCell ref="C105:G105"/>
    <mergeCell ref="C63:G63"/>
    <mergeCell ref="C64:G64"/>
    <mergeCell ref="C65:G65"/>
    <mergeCell ref="A68:K69"/>
    <mergeCell ref="C66:G66"/>
    <mergeCell ref="C78:G78"/>
    <mergeCell ref="C80:G80"/>
    <mergeCell ref="C70:G70"/>
    <mergeCell ref="C71:G71"/>
    <mergeCell ref="C72:G72"/>
    <mergeCell ref="C73:G73"/>
    <mergeCell ref="C74:G74"/>
    <mergeCell ref="C75:G75"/>
    <mergeCell ref="C76:G76"/>
    <mergeCell ref="C77:G77"/>
    <mergeCell ref="C79:G79"/>
    <mergeCell ref="C54:G54"/>
    <mergeCell ref="C55:G55"/>
    <mergeCell ref="C56:G56"/>
    <mergeCell ref="C57:G57"/>
    <mergeCell ref="C58:G58"/>
    <mergeCell ref="C59:G59"/>
    <mergeCell ref="C60:G60"/>
    <mergeCell ref="C61:G61"/>
    <mergeCell ref="C62:G62"/>
    <mergeCell ref="C32:G32"/>
    <mergeCell ref="C33:G33"/>
    <mergeCell ref="C34:G34"/>
    <mergeCell ref="C35:G35"/>
    <mergeCell ref="C36:G36"/>
    <mergeCell ref="C37:G37"/>
    <mergeCell ref="C38:G38"/>
    <mergeCell ref="C39:G39"/>
    <mergeCell ref="C53:G53"/>
    <mergeCell ref="C43:G43"/>
    <mergeCell ref="A41:K42"/>
    <mergeCell ref="C44:G44"/>
    <mergeCell ref="C45:G45"/>
    <mergeCell ref="C46:G46"/>
    <mergeCell ref="C47:G47"/>
    <mergeCell ref="C48:G48"/>
    <mergeCell ref="C49:G49"/>
    <mergeCell ref="C50:G50"/>
    <mergeCell ref="C51:G51"/>
    <mergeCell ref="C52:G52"/>
    <mergeCell ref="C24:G24"/>
    <mergeCell ref="C25:G25"/>
    <mergeCell ref="C26:G26"/>
    <mergeCell ref="C27:G27"/>
    <mergeCell ref="C28:G28"/>
    <mergeCell ref="C29:G29"/>
    <mergeCell ref="C30:G30"/>
    <mergeCell ref="C31:G31"/>
    <mergeCell ref="C18:G18"/>
    <mergeCell ref="C23:G23"/>
    <mergeCell ref="C10:G10"/>
    <mergeCell ref="C11:G11"/>
    <mergeCell ref="C12:G12"/>
    <mergeCell ref="C13:G13"/>
    <mergeCell ref="A16:K17"/>
    <mergeCell ref="C19:G19"/>
    <mergeCell ref="C20:G20"/>
    <mergeCell ref="C21:G21"/>
    <mergeCell ref="C22:G22"/>
    <mergeCell ref="C14:G14"/>
    <mergeCell ref="A1:K1"/>
    <mergeCell ref="A2:K2"/>
    <mergeCell ref="A3:K3"/>
    <mergeCell ref="A4:B4"/>
    <mergeCell ref="C4:G4"/>
    <mergeCell ref="A5:K6"/>
    <mergeCell ref="C7:G7"/>
    <mergeCell ref="C8:G8"/>
    <mergeCell ref="C9:G9"/>
  </mergeCells>
  <pageMargins left="0.70866141732283472" right="0.70866141732283472" top="0.74803149606299213" bottom="0.74803149606299213" header="0.31496062992125984" footer="0.31496062992125984"/>
  <pageSetup scale="64" firstPageNumber="114" orientation="portrait" useFirstPageNumber="1" horizontalDpi="300" r:id="rId1"/>
  <headerFooter>
    <oddFooter>&amp;RC3-&amp;P</oddFooter>
  </headerFooter>
  <rowBreaks count="2" manualBreakCount="2">
    <brk id="67" max="10" man="1"/>
    <brk id="122" max="10" man="1"/>
  </row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1772C2-0A39-421F-A475-D2C650560DB3}">
  <sheetPr>
    <tabColor theme="9" tint="0.79998168889431442"/>
  </sheetPr>
  <dimension ref="A10:J10"/>
  <sheetViews>
    <sheetView view="pageBreakPreview" zoomScaleNormal="100" zoomScaleSheetLayoutView="100" workbookViewId="0">
      <selection activeCell="A10" sqref="A10:J10"/>
    </sheetView>
  </sheetViews>
  <sheetFormatPr defaultColWidth="8.88671875" defaultRowHeight="13.8" x14ac:dyDescent="0.25"/>
  <cols>
    <col min="1" max="16384" width="8.88671875" style="1"/>
  </cols>
  <sheetData>
    <row r="10" spans="1:10" ht="69" customHeight="1" x14ac:dyDescent="0.4">
      <c r="A10" s="720" t="s">
        <v>2190</v>
      </c>
      <c r="B10" s="720"/>
      <c r="C10" s="720"/>
      <c r="D10" s="720"/>
      <c r="E10" s="720"/>
      <c r="F10" s="720"/>
      <c r="G10" s="720"/>
      <c r="H10" s="720"/>
      <c r="I10" s="720"/>
      <c r="J10" s="720"/>
    </row>
  </sheetData>
  <sheetProtection algorithmName="SHA-512" hashValue="MaegtEMyyrlHv80smsV6McZgo1ximmFYmx7P9p8xOrO7YNjgz02QBLIetgI5b6tTj2+NNbZqYHAsWVCs/BK7kg==" saltValue="Y92rdx+bpYHrALe9WbAwZg==" spinCount="100000" sheet="1" objects="1" scenarios="1"/>
  <mergeCells count="1">
    <mergeCell ref="A10:J10"/>
  </mergeCells>
  <pageMargins left="0.70866141732283472" right="0.70866141732283472" top="0.74803149606299213" bottom="0.74803149606299213" header="0.31496062992125984" footer="0.31496062992125984"/>
  <pageSetup firstPageNumber="122" orientation="portrait" useFirstPageNumber="1" horizontalDpi="300" r:id="rId1"/>
  <headerFooter>
    <oddHeader>&amp;L&amp;"Calibrint,Regular"&amp;K000000CONTRACT SANRAL NRA R.573-020-2019/5R 
FOR THE UPGRADING OF NATIONAL ROAD R573 SECTION 2: WORK PACKAGE B FROM KM 36.20 TO KM 48.16</oddHeader>
    <oddFooter>&amp;RC3-&amp;P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89B3C6-0A19-4C4F-8F8C-4F19CEA87E3E}">
  <sheetPr>
    <tabColor theme="9" tint="0.79998168889431442"/>
  </sheetPr>
  <dimension ref="A1:Q181"/>
  <sheetViews>
    <sheetView view="pageBreakPreview" zoomScaleNormal="100" zoomScaleSheetLayoutView="100" workbookViewId="0">
      <selection activeCell="P183" sqref="P183"/>
    </sheetView>
  </sheetViews>
  <sheetFormatPr defaultColWidth="9.109375" defaultRowHeight="13.2" x14ac:dyDescent="0.25"/>
  <cols>
    <col min="1" max="1" width="7.6640625" style="360" customWidth="1"/>
    <col min="2" max="2" width="10.33203125" style="360" bestFit="1" customWidth="1"/>
    <col min="3" max="3" width="4.6640625" style="360" customWidth="1"/>
    <col min="4" max="6" width="8.88671875" style="360" bestFit="1" customWidth="1"/>
    <col min="7" max="7" width="22.44140625" style="360" customWidth="1"/>
    <col min="8" max="8" width="18.44140625" style="360" customWidth="1"/>
    <col min="9" max="10" width="12.6640625" style="360" customWidth="1"/>
    <col min="11" max="11" width="16.109375" style="360" bestFit="1" customWidth="1"/>
    <col min="12" max="16384" width="9.109375" style="360"/>
  </cols>
  <sheetData>
    <row r="1" spans="1:11" x14ac:dyDescent="0.25">
      <c r="A1" s="359" t="s">
        <v>1</v>
      </c>
      <c r="B1" s="359"/>
      <c r="C1" s="359"/>
      <c r="D1" s="359"/>
      <c r="E1" s="359"/>
      <c r="F1" s="359"/>
      <c r="G1" s="359"/>
      <c r="H1" s="359"/>
      <c r="I1" s="359"/>
      <c r="J1" s="359"/>
      <c r="K1" s="359"/>
    </row>
    <row r="2" spans="1:11" x14ac:dyDescent="0.25">
      <c r="A2" s="721" t="s">
        <v>2</v>
      </c>
      <c r="B2" s="721"/>
      <c r="C2" s="721"/>
      <c r="D2" s="721"/>
      <c r="E2" s="721"/>
      <c r="F2" s="721"/>
      <c r="G2" s="721"/>
      <c r="H2" s="721"/>
      <c r="I2" s="721"/>
      <c r="J2" s="721"/>
      <c r="K2" s="721"/>
    </row>
    <row r="3" spans="1:11" x14ac:dyDescent="0.25">
      <c r="A3" s="721" t="s">
        <v>2191</v>
      </c>
      <c r="B3" s="721"/>
      <c r="C3" s="721"/>
      <c r="D3" s="721"/>
      <c r="E3" s="721"/>
      <c r="F3" s="721"/>
      <c r="G3" s="721"/>
      <c r="H3" s="721"/>
      <c r="I3" s="721"/>
      <c r="J3" s="721"/>
      <c r="K3" s="721"/>
    </row>
    <row r="4" spans="1:11" x14ac:dyDescent="0.25">
      <c r="A4" s="722" t="s">
        <v>3</v>
      </c>
      <c r="B4" s="723"/>
      <c r="C4" s="724" t="s">
        <v>4</v>
      </c>
      <c r="D4" s="725"/>
      <c r="E4" s="725"/>
      <c r="F4" s="725"/>
      <c r="G4" s="726"/>
      <c r="H4" s="361" t="s">
        <v>5</v>
      </c>
      <c r="I4" s="361" t="s">
        <v>6</v>
      </c>
      <c r="J4" s="361" t="s">
        <v>7</v>
      </c>
      <c r="K4" s="362" t="s">
        <v>8</v>
      </c>
    </row>
    <row r="5" spans="1:11" x14ac:dyDescent="0.25">
      <c r="A5" s="727" t="s">
        <v>491</v>
      </c>
      <c r="B5" s="728"/>
      <c r="C5" s="728"/>
      <c r="D5" s="728"/>
      <c r="E5" s="728"/>
      <c r="F5" s="728"/>
      <c r="G5" s="728"/>
      <c r="H5" s="728"/>
      <c r="I5" s="728"/>
      <c r="J5" s="728"/>
      <c r="K5" s="729"/>
    </row>
    <row r="6" spans="1:11" x14ac:dyDescent="0.25">
      <c r="A6" s="730"/>
      <c r="B6" s="731"/>
      <c r="C6" s="731"/>
      <c r="D6" s="731"/>
      <c r="E6" s="731"/>
      <c r="F6" s="731"/>
      <c r="G6" s="731"/>
      <c r="H6" s="731"/>
      <c r="I6" s="731"/>
      <c r="J6" s="731"/>
      <c r="K6" s="732"/>
    </row>
    <row r="7" spans="1:11" x14ac:dyDescent="0.25">
      <c r="A7" s="363"/>
      <c r="B7" s="363"/>
      <c r="C7" s="733"/>
      <c r="D7" s="734"/>
      <c r="E7" s="734"/>
      <c r="F7" s="734"/>
      <c r="G7" s="735"/>
      <c r="H7" s="364"/>
      <c r="I7" s="365"/>
      <c r="J7" s="366"/>
      <c r="K7" s="367"/>
    </row>
    <row r="8" spans="1:11" x14ac:dyDescent="0.25">
      <c r="A8" s="368" t="s">
        <v>492</v>
      </c>
      <c r="B8" s="369"/>
      <c r="C8" s="736" t="s">
        <v>493</v>
      </c>
      <c r="D8" s="737"/>
      <c r="E8" s="737"/>
      <c r="F8" s="737"/>
      <c r="G8" s="738"/>
      <c r="H8" s="370"/>
      <c r="I8" s="371"/>
      <c r="J8" s="372"/>
      <c r="K8" s="373"/>
    </row>
    <row r="9" spans="1:11" x14ac:dyDescent="0.25">
      <c r="A9" s="374"/>
      <c r="B9" s="375"/>
      <c r="C9" s="739"/>
      <c r="D9" s="740"/>
      <c r="E9" s="740"/>
      <c r="F9" s="740"/>
      <c r="G9" s="741"/>
      <c r="H9" s="376"/>
      <c r="I9" s="377"/>
      <c r="J9" s="378"/>
      <c r="K9" s="379"/>
    </row>
    <row r="10" spans="1:11" x14ac:dyDescent="0.25">
      <c r="A10" s="368"/>
      <c r="B10" s="370" t="s">
        <v>494</v>
      </c>
      <c r="C10" s="742" t="s">
        <v>495</v>
      </c>
      <c r="D10" s="743"/>
      <c r="E10" s="743"/>
      <c r="F10" s="743"/>
      <c r="G10" s="744"/>
      <c r="H10" s="380" t="s">
        <v>30</v>
      </c>
      <c r="I10" s="371">
        <v>1</v>
      </c>
      <c r="J10" s="111"/>
      <c r="K10" s="373">
        <f>J10*I10</f>
        <v>0</v>
      </c>
    </row>
    <row r="11" spans="1:11" x14ac:dyDescent="0.25">
      <c r="A11" s="374"/>
      <c r="B11" s="375"/>
      <c r="C11" s="739"/>
      <c r="D11" s="740"/>
      <c r="E11" s="740"/>
      <c r="F11" s="740"/>
      <c r="G11" s="741"/>
      <c r="H11" s="376"/>
      <c r="I11" s="377"/>
      <c r="J11" s="378"/>
      <c r="K11" s="379"/>
    </row>
    <row r="12" spans="1:11" x14ac:dyDescent="0.25">
      <c r="A12" s="368" t="s">
        <v>502</v>
      </c>
      <c r="B12" s="370"/>
      <c r="C12" s="736" t="s">
        <v>503</v>
      </c>
      <c r="D12" s="737"/>
      <c r="E12" s="737"/>
      <c r="F12" s="737"/>
      <c r="G12" s="738"/>
      <c r="H12" s="380"/>
      <c r="I12" s="371"/>
      <c r="J12" s="372"/>
      <c r="K12" s="373"/>
    </row>
    <row r="13" spans="1:11" x14ac:dyDescent="0.25">
      <c r="A13" s="374"/>
      <c r="B13" s="375"/>
      <c r="C13" s="739"/>
      <c r="D13" s="740"/>
      <c r="E13" s="740"/>
      <c r="F13" s="740"/>
      <c r="G13" s="741"/>
      <c r="H13" s="376"/>
      <c r="I13" s="377"/>
      <c r="J13" s="378"/>
      <c r="K13" s="379"/>
    </row>
    <row r="14" spans="1:11" x14ac:dyDescent="0.25">
      <c r="A14" s="368"/>
      <c r="B14" s="370" t="s">
        <v>504</v>
      </c>
      <c r="C14" s="742" t="s">
        <v>505</v>
      </c>
      <c r="D14" s="743"/>
      <c r="E14" s="743"/>
      <c r="F14" s="743"/>
      <c r="G14" s="744"/>
      <c r="H14" s="380" t="s">
        <v>30</v>
      </c>
      <c r="I14" s="371">
        <v>0.3</v>
      </c>
      <c r="J14" s="111"/>
      <c r="K14" s="373">
        <f>J14*I14</f>
        <v>0</v>
      </c>
    </row>
    <row r="15" spans="1:11" x14ac:dyDescent="0.25">
      <c r="A15" s="374"/>
      <c r="B15" s="375"/>
      <c r="C15" s="739"/>
      <c r="D15" s="740"/>
      <c r="E15" s="740"/>
      <c r="F15" s="740"/>
      <c r="G15" s="741"/>
      <c r="H15" s="376"/>
      <c r="I15" s="377"/>
      <c r="J15" s="378"/>
      <c r="K15" s="379"/>
    </row>
    <row r="16" spans="1:11" x14ac:dyDescent="0.25">
      <c r="A16" s="368" t="s">
        <v>553</v>
      </c>
      <c r="B16" s="370"/>
      <c r="C16" s="736" t="s">
        <v>2192</v>
      </c>
      <c r="D16" s="737"/>
      <c r="E16" s="737"/>
      <c r="F16" s="737"/>
      <c r="G16" s="738"/>
      <c r="H16" s="370"/>
      <c r="I16" s="371"/>
      <c r="J16" s="372"/>
      <c r="K16" s="373"/>
    </row>
    <row r="17" spans="1:11" x14ac:dyDescent="0.25">
      <c r="A17" s="374"/>
      <c r="B17" s="375"/>
      <c r="C17" s="739"/>
      <c r="D17" s="740"/>
      <c r="E17" s="740"/>
      <c r="F17" s="740"/>
      <c r="G17" s="741"/>
      <c r="H17" s="376"/>
      <c r="I17" s="377"/>
      <c r="J17" s="378"/>
      <c r="K17" s="379"/>
    </row>
    <row r="18" spans="1:11" x14ac:dyDescent="0.25">
      <c r="A18" s="382"/>
      <c r="B18" s="370" t="s">
        <v>555</v>
      </c>
      <c r="C18" s="742" t="s">
        <v>556</v>
      </c>
      <c r="D18" s="743"/>
      <c r="E18" s="743"/>
      <c r="F18" s="743"/>
      <c r="G18" s="744"/>
      <c r="H18" s="383" t="s">
        <v>2193</v>
      </c>
      <c r="I18" s="384">
        <v>130</v>
      </c>
      <c r="J18" s="111"/>
      <c r="K18" s="373">
        <f>J18*I18</f>
        <v>0</v>
      </c>
    </row>
    <row r="19" spans="1:11" x14ac:dyDescent="0.25">
      <c r="A19" s="374"/>
      <c r="B19" s="374"/>
      <c r="C19" s="739"/>
      <c r="D19" s="740"/>
      <c r="E19" s="740"/>
      <c r="F19" s="740"/>
      <c r="G19" s="741"/>
      <c r="H19" s="376"/>
      <c r="I19" s="377"/>
      <c r="J19" s="378"/>
      <c r="K19" s="379"/>
    </row>
    <row r="20" spans="1:11" x14ac:dyDescent="0.25">
      <c r="A20" s="385"/>
      <c r="B20" s="385"/>
      <c r="C20" s="757"/>
      <c r="D20" s="758"/>
      <c r="E20" s="758"/>
      <c r="F20" s="758"/>
      <c r="G20" s="759"/>
      <c r="H20" s="386"/>
      <c r="I20" s="387"/>
      <c r="J20" s="388"/>
      <c r="K20" s="389"/>
    </row>
    <row r="21" spans="1:11" s="35" customFormat="1" x14ac:dyDescent="0.25">
      <c r="A21" s="522" t="s">
        <v>563</v>
      </c>
      <c r="B21" s="522"/>
      <c r="C21" s="522" t="s">
        <v>117</v>
      </c>
      <c r="D21" s="522"/>
      <c r="E21" s="522"/>
      <c r="F21" s="522"/>
      <c r="G21" s="522"/>
      <c r="H21" s="116"/>
      <c r="I21" s="116"/>
      <c r="J21" s="116"/>
      <c r="K21" s="42">
        <f>SUM(K8:K20)</f>
        <v>0</v>
      </c>
    </row>
    <row r="22" spans="1:11" x14ac:dyDescent="0.25">
      <c r="A22" s="727" t="s">
        <v>564</v>
      </c>
      <c r="B22" s="728"/>
      <c r="C22" s="728"/>
      <c r="D22" s="728"/>
      <c r="E22" s="728"/>
      <c r="F22" s="728"/>
      <c r="G22" s="728"/>
      <c r="H22" s="728"/>
      <c r="I22" s="728"/>
      <c r="J22" s="728"/>
      <c r="K22" s="729"/>
    </row>
    <row r="23" spans="1:11" x14ac:dyDescent="0.25">
      <c r="A23" s="730"/>
      <c r="B23" s="731"/>
      <c r="C23" s="731"/>
      <c r="D23" s="731"/>
      <c r="E23" s="731"/>
      <c r="F23" s="731"/>
      <c r="G23" s="731"/>
      <c r="H23" s="731"/>
      <c r="I23" s="731"/>
      <c r="J23" s="731"/>
      <c r="K23" s="732"/>
    </row>
    <row r="24" spans="1:11" x14ac:dyDescent="0.25">
      <c r="A24" s="363"/>
      <c r="B24" s="363"/>
      <c r="C24" s="733"/>
      <c r="D24" s="734"/>
      <c r="E24" s="734"/>
      <c r="F24" s="734"/>
      <c r="G24" s="735"/>
      <c r="H24" s="364"/>
      <c r="I24" s="365"/>
      <c r="J24" s="366"/>
      <c r="K24" s="367"/>
    </row>
    <row r="25" spans="1:11" x14ac:dyDescent="0.25">
      <c r="A25" s="368" t="s">
        <v>565</v>
      </c>
      <c r="B25" s="369"/>
      <c r="C25" s="745" t="s">
        <v>566</v>
      </c>
      <c r="D25" s="746"/>
      <c r="E25" s="746"/>
      <c r="F25" s="746"/>
      <c r="G25" s="747"/>
      <c r="H25" s="370"/>
      <c r="I25" s="371"/>
      <c r="J25" s="372"/>
      <c r="K25" s="373"/>
    </row>
    <row r="26" spans="1:11" x14ac:dyDescent="0.25">
      <c r="A26" s="374"/>
      <c r="B26" s="375"/>
      <c r="C26" s="739"/>
      <c r="D26" s="740"/>
      <c r="E26" s="740"/>
      <c r="F26" s="740"/>
      <c r="G26" s="741"/>
      <c r="H26" s="376"/>
      <c r="I26" s="390"/>
      <c r="J26" s="378"/>
      <c r="K26" s="379"/>
    </row>
    <row r="27" spans="1:11" ht="26.4" customHeight="1" x14ac:dyDescent="0.25">
      <c r="A27" s="368"/>
      <c r="B27" s="423" t="s">
        <v>569</v>
      </c>
      <c r="C27" s="748" t="s">
        <v>570</v>
      </c>
      <c r="D27" s="749"/>
      <c r="E27" s="749"/>
      <c r="F27" s="749"/>
      <c r="G27" s="750"/>
      <c r="H27" s="423" t="s">
        <v>2194</v>
      </c>
      <c r="I27" s="424">
        <v>200.85</v>
      </c>
      <c r="J27" s="428"/>
      <c r="K27" s="425">
        <f>J27*I27</f>
        <v>0</v>
      </c>
    </row>
    <row r="28" spans="1:11" x14ac:dyDescent="0.25">
      <c r="A28" s="374"/>
      <c r="B28" s="375"/>
      <c r="C28" s="739"/>
      <c r="D28" s="740"/>
      <c r="E28" s="740"/>
      <c r="F28" s="740"/>
      <c r="G28" s="741"/>
      <c r="H28" s="376"/>
      <c r="I28" s="377"/>
      <c r="J28" s="378"/>
      <c r="K28" s="379"/>
    </row>
    <row r="29" spans="1:11" x14ac:dyDescent="0.25">
      <c r="A29" s="391" t="s">
        <v>571</v>
      </c>
      <c r="B29" s="392"/>
      <c r="C29" s="751" t="s">
        <v>572</v>
      </c>
      <c r="D29" s="752"/>
      <c r="E29" s="752"/>
      <c r="F29" s="752"/>
      <c r="G29" s="753"/>
      <c r="H29" s="380"/>
      <c r="I29" s="371"/>
      <c r="J29" s="372"/>
      <c r="K29" s="373"/>
    </row>
    <row r="30" spans="1:11" x14ac:dyDescent="0.25">
      <c r="A30" s="374"/>
      <c r="B30" s="375"/>
      <c r="C30" s="739"/>
      <c r="D30" s="740"/>
      <c r="E30" s="740"/>
      <c r="F30" s="740"/>
      <c r="G30" s="741"/>
      <c r="H30" s="376"/>
      <c r="I30" s="377"/>
      <c r="J30" s="378"/>
      <c r="K30" s="379"/>
    </row>
    <row r="31" spans="1:11" ht="26.4" customHeight="1" x14ac:dyDescent="0.25">
      <c r="A31" s="393"/>
      <c r="B31" s="392" t="s">
        <v>573</v>
      </c>
      <c r="C31" s="754" t="s">
        <v>574</v>
      </c>
      <c r="D31" s="755"/>
      <c r="E31" s="755"/>
      <c r="F31" s="755"/>
      <c r="G31" s="756"/>
      <c r="H31" s="394"/>
      <c r="I31" s="371"/>
      <c r="J31" s="372"/>
      <c r="K31" s="373"/>
    </row>
    <row r="32" spans="1:11" ht="23.4" x14ac:dyDescent="0.25">
      <c r="A32" s="393"/>
      <c r="B32" s="392" t="s">
        <v>78</v>
      </c>
      <c r="C32" s="754" t="s">
        <v>575</v>
      </c>
      <c r="D32" s="755"/>
      <c r="E32" s="755"/>
      <c r="F32" s="755"/>
      <c r="G32" s="756"/>
      <c r="H32" s="383" t="s">
        <v>756</v>
      </c>
      <c r="I32" s="426">
        <v>34120</v>
      </c>
      <c r="J32" s="111"/>
      <c r="K32" s="373">
        <f>J32*I32</f>
        <v>0</v>
      </c>
    </row>
    <row r="33" spans="1:11" x14ac:dyDescent="0.25">
      <c r="A33" s="374"/>
      <c r="B33" s="375"/>
      <c r="C33" s="739"/>
      <c r="D33" s="740"/>
      <c r="E33" s="740"/>
      <c r="F33" s="740"/>
      <c r="G33" s="741"/>
      <c r="H33" s="376"/>
      <c r="I33" s="427"/>
      <c r="J33" s="378"/>
      <c r="K33" s="379"/>
    </row>
    <row r="34" spans="1:11" ht="26.4" customHeight="1" x14ac:dyDescent="0.25">
      <c r="A34" s="393"/>
      <c r="B34" s="392" t="s">
        <v>578</v>
      </c>
      <c r="C34" s="754" t="s">
        <v>579</v>
      </c>
      <c r="D34" s="755"/>
      <c r="E34" s="755"/>
      <c r="F34" s="755"/>
      <c r="G34" s="756"/>
      <c r="H34" s="394"/>
      <c r="I34" s="426"/>
      <c r="J34" s="372"/>
      <c r="K34" s="373"/>
    </row>
    <row r="35" spans="1:11" ht="23.4" x14ac:dyDescent="0.25">
      <c r="A35" s="395"/>
      <c r="B35" s="396" t="s">
        <v>78</v>
      </c>
      <c r="C35" s="754" t="s">
        <v>580</v>
      </c>
      <c r="D35" s="755"/>
      <c r="E35" s="755"/>
      <c r="F35" s="755"/>
      <c r="G35" s="756"/>
      <c r="H35" s="383" t="s">
        <v>756</v>
      </c>
      <c r="I35" s="426">
        <v>1606.8</v>
      </c>
      <c r="J35" s="111"/>
      <c r="K35" s="373">
        <f>J35*I35</f>
        <v>0</v>
      </c>
    </row>
    <row r="36" spans="1:11" ht="22.8" x14ac:dyDescent="0.25">
      <c r="A36" s="395"/>
      <c r="B36" s="429" t="s">
        <v>83</v>
      </c>
      <c r="C36" s="760" t="s">
        <v>582</v>
      </c>
      <c r="D36" s="761"/>
      <c r="E36" s="761"/>
      <c r="F36" s="761"/>
      <c r="G36" s="762"/>
      <c r="H36" s="418" t="s">
        <v>756</v>
      </c>
      <c r="I36" s="430">
        <v>200.85</v>
      </c>
      <c r="J36" s="428"/>
      <c r="K36" s="425">
        <f>J36*I36</f>
        <v>0</v>
      </c>
    </row>
    <row r="37" spans="1:11" x14ac:dyDescent="0.25">
      <c r="A37" s="374"/>
      <c r="B37" s="374"/>
      <c r="C37" s="739"/>
      <c r="D37" s="740"/>
      <c r="E37" s="740"/>
      <c r="F37" s="740"/>
      <c r="G37" s="741"/>
      <c r="H37" s="376"/>
      <c r="I37" s="390"/>
      <c r="J37" s="378"/>
      <c r="K37" s="379"/>
    </row>
    <row r="38" spans="1:11" x14ac:dyDescent="0.25">
      <c r="A38" s="374"/>
      <c r="B38" s="374"/>
      <c r="C38" s="739"/>
      <c r="D38" s="740"/>
      <c r="E38" s="740"/>
      <c r="F38" s="740"/>
      <c r="G38" s="741"/>
      <c r="H38" s="376"/>
      <c r="I38" s="377"/>
      <c r="J38" s="378"/>
      <c r="K38" s="379"/>
    </row>
    <row r="39" spans="1:11" s="35" customFormat="1" x14ac:dyDescent="0.25">
      <c r="A39" s="522" t="s">
        <v>583</v>
      </c>
      <c r="B39" s="522"/>
      <c r="C39" s="522" t="s">
        <v>117</v>
      </c>
      <c r="D39" s="522"/>
      <c r="E39" s="522"/>
      <c r="F39" s="522"/>
      <c r="G39" s="522"/>
      <c r="H39" s="116"/>
      <c r="I39" s="116"/>
      <c r="J39" s="116"/>
      <c r="K39" s="42">
        <f>SUM(K25:K38)</f>
        <v>0</v>
      </c>
    </row>
    <row r="40" spans="1:11" x14ac:dyDescent="0.25">
      <c r="A40" s="727" t="s">
        <v>584</v>
      </c>
      <c r="B40" s="728"/>
      <c r="C40" s="728"/>
      <c r="D40" s="728"/>
      <c r="E40" s="728"/>
      <c r="F40" s="728"/>
      <c r="G40" s="728"/>
      <c r="H40" s="728"/>
      <c r="I40" s="728"/>
      <c r="J40" s="728"/>
      <c r="K40" s="729"/>
    </row>
    <row r="41" spans="1:11" x14ac:dyDescent="0.25">
      <c r="A41" s="730"/>
      <c r="B41" s="731"/>
      <c r="C41" s="731"/>
      <c r="D41" s="731"/>
      <c r="E41" s="731"/>
      <c r="F41" s="731"/>
      <c r="G41" s="731"/>
      <c r="H41" s="731"/>
      <c r="I41" s="731"/>
      <c r="J41" s="731"/>
      <c r="K41" s="732"/>
    </row>
    <row r="42" spans="1:11" x14ac:dyDescent="0.25">
      <c r="A42" s="363"/>
      <c r="B42" s="397"/>
      <c r="C42" s="733"/>
      <c r="D42" s="734"/>
      <c r="E42" s="734"/>
      <c r="F42" s="734"/>
      <c r="G42" s="735"/>
      <c r="H42" s="364"/>
      <c r="I42" s="365"/>
      <c r="J42" s="366"/>
      <c r="K42" s="367"/>
    </row>
    <row r="43" spans="1:11" ht="26.4" customHeight="1" x14ac:dyDescent="0.25">
      <c r="A43" s="368" t="s">
        <v>585</v>
      </c>
      <c r="B43" s="369"/>
      <c r="C43" s="763" t="s">
        <v>586</v>
      </c>
      <c r="D43" s="764"/>
      <c r="E43" s="764"/>
      <c r="F43" s="764"/>
      <c r="G43" s="765"/>
      <c r="H43" s="370"/>
      <c r="I43" s="371"/>
      <c r="J43" s="372"/>
      <c r="K43" s="373"/>
    </row>
    <row r="44" spans="1:11" x14ac:dyDescent="0.25">
      <c r="A44" s="395"/>
      <c r="B44" s="396"/>
      <c r="C44" s="742"/>
      <c r="D44" s="743"/>
      <c r="E44" s="743"/>
      <c r="F44" s="743"/>
      <c r="G44" s="744"/>
      <c r="H44" s="370"/>
      <c r="I44" s="371"/>
      <c r="J44" s="372"/>
      <c r="K44" s="373"/>
    </row>
    <row r="45" spans="1:11" x14ac:dyDescent="0.25">
      <c r="A45" s="368"/>
      <c r="B45" s="370" t="s">
        <v>587</v>
      </c>
      <c r="C45" s="742" t="s">
        <v>588</v>
      </c>
      <c r="D45" s="743"/>
      <c r="E45" s="743"/>
      <c r="F45" s="743"/>
      <c r="G45" s="744"/>
      <c r="H45" s="370" t="s">
        <v>21</v>
      </c>
      <c r="I45" s="370">
        <v>1</v>
      </c>
      <c r="J45" s="112"/>
      <c r="K45" s="373">
        <f>I45*J45</f>
        <v>0</v>
      </c>
    </row>
    <row r="46" spans="1:11" x14ac:dyDescent="0.25">
      <c r="A46" s="395"/>
      <c r="B46" s="396"/>
      <c r="C46" s="742"/>
      <c r="D46" s="743"/>
      <c r="E46" s="743"/>
      <c r="F46" s="743"/>
      <c r="G46" s="744"/>
      <c r="H46" s="370"/>
      <c r="I46" s="371"/>
      <c r="J46" s="372"/>
      <c r="K46" s="373"/>
    </row>
    <row r="47" spans="1:11" x14ac:dyDescent="0.25">
      <c r="A47" s="368"/>
      <c r="B47" s="370" t="s">
        <v>589</v>
      </c>
      <c r="C47" s="742" t="s">
        <v>590</v>
      </c>
      <c r="D47" s="743"/>
      <c r="E47" s="743"/>
      <c r="F47" s="743"/>
      <c r="G47" s="744"/>
      <c r="H47" s="370" t="s">
        <v>113</v>
      </c>
      <c r="I47" s="370" t="s">
        <v>114</v>
      </c>
      <c r="J47" s="370" t="s">
        <v>115</v>
      </c>
      <c r="K47" s="373">
        <v>400000</v>
      </c>
    </row>
    <row r="48" spans="1:11" x14ac:dyDescent="0.25">
      <c r="A48" s="395"/>
      <c r="B48" s="396"/>
      <c r="C48" s="742"/>
      <c r="D48" s="743"/>
      <c r="E48" s="743"/>
      <c r="F48" s="743"/>
      <c r="G48" s="744"/>
      <c r="H48" s="370"/>
      <c r="I48" s="371"/>
      <c r="J48" s="372"/>
      <c r="K48" s="373"/>
    </row>
    <row r="49" spans="1:11" x14ac:dyDescent="0.25">
      <c r="A49" s="368"/>
      <c r="B49" s="370" t="s">
        <v>591</v>
      </c>
      <c r="C49" s="742" t="s">
        <v>592</v>
      </c>
      <c r="D49" s="743"/>
      <c r="E49" s="743"/>
      <c r="F49" s="743"/>
      <c r="G49" s="744"/>
      <c r="H49" s="370" t="s">
        <v>55</v>
      </c>
      <c r="I49" s="426">
        <f>K47</f>
        <v>400000</v>
      </c>
      <c r="J49" s="113"/>
      <c r="K49" s="373">
        <f>J49*I49</f>
        <v>0</v>
      </c>
    </row>
    <row r="50" spans="1:11" x14ac:dyDescent="0.25">
      <c r="A50" s="395"/>
      <c r="B50" s="396"/>
      <c r="C50" s="742"/>
      <c r="D50" s="743"/>
      <c r="E50" s="743"/>
      <c r="F50" s="743"/>
      <c r="G50" s="744"/>
      <c r="H50" s="370"/>
      <c r="I50" s="371"/>
      <c r="J50" s="372"/>
      <c r="K50" s="373"/>
    </row>
    <row r="51" spans="1:11" s="398" customFormat="1" x14ac:dyDescent="0.25">
      <c r="A51" s="368"/>
      <c r="B51" s="370" t="s">
        <v>593</v>
      </c>
      <c r="C51" s="742" t="s">
        <v>594</v>
      </c>
      <c r="D51" s="743"/>
      <c r="E51" s="743"/>
      <c r="F51" s="743"/>
      <c r="G51" s="744"/>
      <c r="H51" s="370" t="s">
        <v>52</v>
      </c>
      <c r="I51" s="370" t="s">
        <v>66</v>
      </c>
      <c r="J51" s="370" t="s">
        <v>67</v>
      </c>
      <c r="K51" s="373">
        <v>100000</v>
      </c>
    </row>
    <row r="52" spans="1:11" x14ac:dyDescent="0.25">
      <c r="A52" s="395"/>
      <c r="B52" s="396"/>
      <c r="C52" s="742"/>
      <c r="D52" s="743"/>
      <c r="E52" s="743"/>
      <c r="F52" s="743"/>
      <c r="G52" s="744"/>
      <c r="H52" s="370"/>
      <c r="I52" s="371"/>
      <c r="J52" s="372"/>
      <c r="K52" s="373"/>
    </row>
    <row r="53" spans="1:11" s="398" customFormat="1" x14ac:dyDescent="0.25">
      <c r="A53" s="368"/>
      <c r="B53" s="370" t="s">
        <v>603</v>
      </c>
      <c r="C53" s="766" t="s">
        <v>604</v>
      </c>
      <c r="D53" s="767"/>
      <c r="E53" s="767"/>
      <c r="F53" s="767"/>
      <c r="G53" s="768"/>
      <c r="H53" s="370" t="s">
        <v>113</v>
      </c>
      <c r="I53" s="370" t="s">
        <v>114</v>
      </c>
      <c r="J53" s="370" t="s">
        <v>115</v>
      </c>
      <c r="K53" s="373">
        <v>50000</v>
      </c>
    </row>
    <row r="54" spans="1:11" x14ac:dyDescent="0.25">
      <c r="A54" s="395"/>
      <c r="B54" s="396"/>
      <c r="C54" s="742"/>
      <c r="D54" s="743"/>
      <c r="E54" s="743"/>
      <c r="F54" s="743"/>
      <c r="G54" s="744"/>
      <c r="H54" s="370"/>
      <c r="I54" s="371"/>
      <c r="J54" s="372"/>
      <c r="K54" s="373"/>
    </row>
    <row r="55" spans="1:11" s="398" customFormat="1" x14ac:dyDescent="0.25">
      <c r="A55" s="368"/>
      <c r="B55" s="370" t="s">
        <v>605</v>
      </c>
      <c r="C55" s="742" t="s">
        <v>606</v>
      </c>
      <c r="D55" s="743"/>
      <c r="E55" s="743"/>
      <c r="F55" s="743"/>
      <c r="G55" s="744"/>
      <c r="H55" s="370" t="s">
        <v>55</v>
      </c>
      <c r="I55" s="426">
        <f>K53</f>
        <v>50000</v>
      </c>
      <c r="J55" s="113"/>
      <c r="K55" s="373">
        <f>J55*I55</f>
        <v>0</v>
      </c>
    </row>
    <row r="56" spans="1:11" x14ac:dyDescent="0.25">
      <c r="A56" s="395"/>
      <c r="B56" s="396"/>
      <c r="C56" s="742"/>
      <c r="D56" s="743"/>
      <c r="E56" s="743"/>
      <c r="F56" s="743"/>
      <c r="G56" s="744"/>
      <c r="H56" s="370"/>
      <c r="I56" s="371"/>
      <c r="J56" s="372"/>
      <c r="K56" s="373"/>
    </row>
    <row r="57" spans="1:11" s="398" customFormat="1" x14ac:dyDescent="0.25">
      <c r="A57" s="368" t="s">
        <v>2195</v>
      </c>
      <c r="B57" s="370"/>
      <c r="C57" s="763" t="s">
        <v>2196</v>
      </c>
      <c r="D57" s="764"/>
      <c r="E57" s="764"/>
      <c r="F57" s="764"/>
      <c r="G57" s="765"/>
      <c r="H57" s="399"/>
      <c r="I57" s="400"/>
      <c r="J57" s="401"/>
      <c r="K57" s="402"/>
    </row>
    <row r="58" spans="1:11" x14ac:dyDescent="0.25">
      <c r="A58" s="395"/>
      <c r="B58" s="396"/>
      <c r="C58" s="742"/>
      <c r="D58" s="743"/>
      <c r="E58" s="743"/>
      <c r="F58" s="743"/>
      <c r="G58" s="744"/>
      <c r="H58" s="370"/>
      <c r="I58" s="371"/>
      <c r="J58" s="372"/>
      <c r="K58" s="373"/>
    </row>
    <row r="59" spans="1:11" s="398" customFormat="1" ht="26.4" customHeight="1" x14ac:dyDescent="0.25">
      <c r="A59" s="382"/>
      <c r="B59" s="423" t="s">
        <v>2197</v>
      </c>
      <c r="C59" s="748" t="s">
        <v>2198</v>
      </c>
      <c r="D59" s="749"/>
      <c r="E59" s="749"/>
      <c r="F59" s="749"/>
      <c r="G59" s="750"/>
      <c r="H59" s="423" t="s">
        <v>2194</v>
      </c>
      <c r="I59" s="424">
        <v>400</v>
      </c>
      <c r="J59" s="428"/>
      <c r="K59" s="425">
        <f>J59*I59</f>
        <v>0</v>
      </c>
    </row>
    <row r="60" spans="1:11" x14ac:dyDescent="0.25">
      <c r="A60" s="395"/>
      <c r="B60" s="395"/>
      <c r="C60" s="742"/>
      <c r="D60" s="743"/>
      <c r="E60" s="743"/>
      <c r="F60" s="743"/>
      <c r="G60" s="744"/>
      <c r="H60" s="370"/>
      <c r="I60" s="371"/>
      <c r="J60" s="372"/>
      <c r="K60" s="373"/>
    </row>
    <row r="61" spans="1:11" x14ac:dyDescent="0.25">
      <c r="A61" s="385"/>
      <c r="B61" s="385"/>
      <c r="C61" s="757"/>
      <c r="D61" s="758"/>
      <c r="E61" s="758"/>
      <c r="F61" s="758"/>
      <c r="G61" s="759"/>
      <c r="H61" s="386"/>
      <c r="I61" s="387"/>
      <c r="J61" s="388"/>
      <c r="K61" s="389"/>
    </row>
    <row r="62" spans="1:11" s="35" customFormat="1" x14ac:dyDescent="0.25">
      <c r="A62" s="522" t="s">
        <v>636</v>
      </c>
      <c r="B62" s="522"/>
      <c r="C62" s="522" t="s">
        <v>117</v>
      </c>
      <c r="D62" s="522"/>
      <c r="E62" s="522"/>
      <c r="F62" s="522"/>
      <c r="G62" s="522"/>
      <c r="H62" s="116"/>
      <c r="I62" s="116"/>
      <c r="J62" s="116"/>
      <c r="K62" s="42">
        <f>SUM(K43:K61)</f>
        <v>550000</v>
      </c>
    </row>
    <row r="63" spans="1:11" x14ac:dyDescent="0.25">
      <c r="A63" s="727" t="s">
        <v>674</v>
      </c>
      <c r="B63" s="728"/>
      <c r="C63" s="728"/>
      <c r="D63" s="728"/>
      <c r="E63" s="728"/>
      <c r="F63" s="728"/>
      <c r="G63" s="728"/>
      <c r="H63" s="728"/>
      <c r="I63" s="728"/>
      <c r="J63" s="728"/>
      <c r="K63" s="729"/>
    </row>
    <row r="64" spans="1:11" x14ac:dyDescent="0.25">
      <c r="A64" s="730"/>
      <c r="B64" s="731"/>
      <c r="C64" s="731"/>
      <c r="D64" s="731"/>
      <c r="E64" s="731"/>
      <c r="F64" s="731"/>
      <c r="G64" s="731"/>
      <c r="H64" s="731"/>
      <c r="I64" s="731"/>
      <c r="J64" s="731"/>
      <c r="K64" s="732"/>
    </row>
    <row r="65" spans="1:17" x14ac:dyDescent="0.25">
      <c r="A65" s="363"/>
      <c r="B65" s="363"/>
      <c r="C65" s="733"/>
      <c r="D65" s="734"/>
      <c r="E65" s="734"/>
      <c r="F65" s="734"/>
      <c r="G65" s="735"/>
      <c r="H65" s="364"/>
      <c r="I65" s="364"/>
      <c r="J65" s="364"/>
      <c r="K65" s="403"/>
    </row>
    <row r="66" spans="1:17" x14ac:dyDescent="0.25">
      <c r="A66" s="368" t="s">
        <v>675</v>
      </c>
      <c r="B66" s="370"/>
      <c r="C66" s="769" t="s">
        <v>348</v>
      </c>
      <c r="D66" s="770"/>
      <c r="E66" s="770"/>
      <c r="F66" s="770"/>
      <c r="G66" s="771"/>
      <c r="H66" s="370"/>
      <c r="I66" s="370"/>
      <c r="J66" s="370"/>
      <c r="K66" s="404"/>
    </row>
    <row r="67" spans="1:17" x14ac:dyDescent="0.25">
      <c r="A67" s="405"/>
      <c r="B67" s="406"/>
      <c r="C67" s="772"/>
      <c r="D67" s="773"/>
      <c r="E67" s="773"/>
      <c r="F67" s="773"/>
      <c r="G67" s="774"/>
      <c r="H67" s="399"/>
      <c r="I67" s="400"/>
      <c r="J67" s="401"/>
      <c r="K67" s="407"/>
      <c r="M67" s="775"/>
      <c r="N67" s="775"/>
      <c r="O67" s="775"/>
      <c r="P67" s="775"/>
      <c r="Q67" s="775"/>
    </row>
    <row r="68" spans="1:17" ht="26.4" customHeight="1" x14ac:dyDescent="0.25">
      <c r="A68" s="368"/>
      <c r="B68" s="370" t="s">
        <v>683</v>
      </c>
      <c r="C68" s="766" t="s">
        <v>684</v>
      </c>
      <c r="D68" s="767"/>
      <c r="E68" s="767"/>
      <c r="F68" s="767"/>
      <c r="G68" s="768"/>
      <c r="H68" s="370" t="s">
        <v>2194</v>
      </c>
      <c r="I68" s="426">
        <v>8290</v>
      </c>
      <c r="J68" s="111"/>
      <c r="K68" s="373">
        <f>J68*I68</f>
        <v>0</v>
      </c>
    </row>
    <row r="69" spans="1:17" x14ac:dyDescent="0.25">
      <c r="A69" s="395"/>
      <c r="B69" s="396"/>
      <c r="C69" s="742"/>
      <c r="D69" s="743"/>
      <c r="E69" s="743"/>
      <c r="F69" s="743"/>
      <c r="G69" s="744"/>
      <c r="H69" s="370"/>
      <c r="I69" s="426"/>
      <c r="J69" s="372"/>
      <c r="K69" s="404"/>
    </row>
    <row r="70" spans="1:17" ht="26.4" customHeight="1" x14ac:dyDescent="0.25">
      <c r="A70" s="368"/>
      <c r="B70" s="370" t="s">
        <v>685</v>
      </c>
      <c r="C70" s="766" t="s">
        <v>686</v>
      </c>
      <c r="D70" s="767"/>
      <c r="E70" s="767"/>
      <c r="F70" s="767"/>
      <c r="G70" s="768"/>
      <c r="H70" s="370" t="s">
        <v>2194</v>
      </c>
      <c r="I70" s="426">
        <v>420</v>
      </c>
      <c r="J70" s="111"/>
      <c r="K70" s="373">
        <f>J70*I70</f>
        <v>0</v>
      </c>
    </row>
    <row r="71" spans="1:17" x14ac:dyDescent="0.25">
      <c r="A71" s="395"/>
      <c r="B71" s="396"/>
      <c r="C71" s="742"/>
      <c r="D71" s="743"/>
      <c r="E71" s="743"/>
      <c r="F71" s="743"/>
      <c r="G71" s="744"/>
      <c r="H71" s="370"/>
      <c r="I71" s="426"/>
      <c r="J71" s="372"/>
      <c r="K71" s="404"/>
    </row>
    <row r="72" spans="1:17" ht="26.4" customHeight="1" x14ac:dyDescent="0.25">
      <c r="A72" s="368" t="s">
        <v>717</v>
      </c>
      <c r="B72" s="370"/>
      <c r="C72" s="776" t="s">
        <v>718</v>
      </c>
      <c r="D72" s="777"/>
      <c r="E72" s="777"/>
      <c r="F72" s="777"/>
      <c r="G72" s="778"/>
      <c r="H72" s="380"/>
      <c r="I72" s="426"/>
      <c r="J72" s="372"/>
      <c r="K72" s="373"/>
    </row>
    <row r="73" spans="1:17" x14ac:dyDescent="0.25">
      <c r="A73" s="395"/>
      <c r="B73" s="396"/>
      <c r="C73" s="742"/>
      <c r="D73" s="743"/>
      <c r="E73" s="743"/>
      <c r="F73" s="743"/>
      <c r="G73" s="744"/>
      <c r="H73" s="370"/>
      <c r="I73" s="426"/>
      <c r="J73" s="372"/>
      <c r="K73" s="404"/>
    </row>
    <row r="74" spans="1:17" x14ac:dyDescent="0.25">
      <c r="A74" s="368"/>
      <c r="B74" s="370" t="s">
        <v>719</v>
      </c>
      <c r="C74" s="766" t="s">
        <v>2199</v>
      </c>
      <c r="D74" s="767"/>
      <c r="E74" s="767"/>
      <c r="F74" s="767"/>
      <c r="G74" s="768"/>
      <c r="H74" s="370" t="s">
        <v>2194</v>
      </c>
      <c r="I74" s="426">
        <v>331</v>
      </c>
      <c r="J74" s="111"/>
      <c r="K74" s="373">
        <f>J74*I74</f>
        <v>0</v>
      </c>
    </row>
    <row r="75" spans="1:17" x14ac:dyDescent="0.25">
      <c r="A75" s="395"/>
      <c r="B75" s="396"/>
      <c r="C75" s="742"/>
      <c r="D75" s="743"/>
      <c r="E75" s="743"/>
      <c r="F75" s="743"/>
      <c r="G75" s="744"/>
      <c r="H75" s="370"/>
      <c r="I75" s="426"/>
      <c r="J75" s="372"/>
      <c r="K75" s="404"/>
    </row>
    <row r="76" spans="1:17" s="398" customFormat="1" x14ac:dyDescent="0.25">
      <c r="A76" s="368"/>
      <c r="B76" s="370" t="s">
        <v>737</v>
      </c>
      <c r="C76" s="742" t="s">
        <v>2200</v>
      </c>
      <c r="D76" s="743"/>
      <c r="E76" s="743"/>
      <c r="F76" s="743"/>
      <c r="G76" s="744"/>
      <c r="H76" s="383" t="s">
        <v>1610</v>
      </c>
      <c r="I76" s="426">
        <v>2680</v>
      </c>
      <c r="J76" s="111"/>
      <c r="K76" s="373">
        <f>J76*I76</f>
        <v>0</v>
      </c>
    </row>
    <row r="77" spans="1:17" x14ac:dyDescent="0.25">
      <c r="A77" s="395"/>
      <c r="B77" s="396"/>
      <c r="C77" s="742"/>
      <c r="D77" s="743"/>
      <c r="E77" s="743"/>
      <c r="F77" s="743"/>
      <c r="G77" s="744"/>
      <c r="H77" s="370"/>
      <c r="I77" s="426"/>
      <c r="J77" s="372"/>
      <c r="K77" s="404"/>
    </row>
    <row r="78" spans="1:17" ht="39.6" customHeight="1" x14ac:dyDescent="0.25">
      <c r="A78" s="368" t="s">
        <v>757</v>
      </c>
      <c r="B78" s="370"/>
      <c r="C78" s="736" t="s">
        <v>2201</v>
      </c>
      <c r="D78" s="737"/>
      <c r="E78" s="737"/>
      <c r="F78" s="737"/>
      <c r="G78" s="738"/>
      <c r="H78" s="370" t="s">
        <v>2194</v>
      </c>
      <c r="I78" s="426">
        <v>910</v>
      </c>
      <c r="J78" s="111"/>
      <c r="K78" s="373">
        <f>J78*I78</f>
        <v>0</v>
      </c>
    </row>
    <row r="79" spans="1:17" x14ac:dyDescent="0.25">
      <c r="A79" s="408"/>
      <c r="B79" s="409"/>
      <c r="C79" s="772"/>
      <c r="D79" s="773"/>
      <c r="E79" s="773"/>
      <c r="F79" s="773"/>
      <c r="G79" s="774"/>
      <c r="H79" s="399"/>
      <c r="I79" s="400"/>
      <c r="J79" s="401"/>
      <c r="K79" s="410"/>
    </row>
    <row r="80" spans="1:17" x14ac:dyDescent="0.25">
      <c r="A80" s="374"/>
      <c r="B80" s="374"/>
      <c r="C80" s="739"/>
      <c r="D80" s="740"/>
      <c r="E80" s="740"/>
      <c r="F80" s="740"/>
      <c r="G80" s="741"/>
      <c r="H80" s="376"/>
      <c r="I80" s="377"/>
      <c r="J80" s="378"/>
      <c r="K80" s="411"/>
    </row>
    <row r="81" spans="1:11" s="35" customFormat="1" x14ac:dyDescent="0.25">
      <c r="A81" s="522" t="s">
        <v>764</v>
      </c>
      <c r="B81" s="522"/>
      <c r="C81" s="522" t="s">
        <v>117</v>
      </c>
      <c r="D81" s="522"/>
      <c r="E81" s="522"/>
      <c r="F81" s="522"/>
      <c r="G81" s="522"/>
      <c r="H81" s="116"/>
      <c r="I81" s="116"/>
      <c r="J81" s="116"/>
      <c r="K81" s="42">
        <f>SUM(K66:K80)</f>
        <v>0</v>
      </c>
    </row>
    <row r="82" spans="1:11" x14ac:dyDescent="0.25">
      <c r="A82" s="727" t="s">
        <v>851</v>
      </c>
      <c r="B82" s="779"/>
      <c r="C82" s="779"/>
      <c r="D82" s="779"/>
      <c r="E82" s="779"/>
      <c r="F82" s="779"/>
      <c r="G82" s="779"/>
      <c r="H82" s="779"/>
      <c r="I82" s="779"/>
      <c r="J82" s="779"/>
      <c r="K82" s="780"/>
    </row>
    <row r="83" spans="1:11" x14ac:dyDescent="0.25">
      <c r="A83" s="781"/>
      <c r="B83" s="782"/>
      <c r="C83" s="782"/>
      <c r="D83" s="782"/>
      <c r="E83" s="782"/>
      <c r="F83" s="782"/>
      <c r="G83" s="782"/>
      <c r="H83" s="782"/>
      <c r="I83" s="782"/>
      <c r="J83" s="782"/>
      <c r="K83" s="783"/>
    </row>
    <row r="84" spans="1:11" x14ac:dyDescent="0.25">
      <c r="A84" s="363"/>
      <c r="B84" s="363"/>
      <c r="C84" s="733"/>
      <c r="D84" s="734"/>
      <c r="E84" s="734"/>
      <c r="F84" s="734"/>
      <c r="G84" s="735"/>
      <c r="H84" s="364"/>
      <c r="I84" s="365"/>
      <c r="J84" s="366"/>
      <c r="K84" s="367"/>
    </row>
    <row r="85" spans="1:11" ht="12.75" customHeight="1" x14ac:dyDescent="0.25">
      <c r="A85" s="368" t="s">
        <v>881</v>
      </c>
      <c r="B85" s="370"/>
      <c r="C85" s="769" t="s">
        <v>882</v>
      </c>
      <c r="D85" s="770"/>
      <c r="E85" s="770"/>
      <c r="F85" s="770"/>
      <c r="G85" s="771"/>
      <c r="H85" s="370"/>
      <c r="I85" s="371"/>
      <c r="J85" s="372"/>
      <c r="K85" s="373"/>
    </row>
    <row r="86" spans="1:11" x14ac:dyDescent="0.25">
      <c r="A86" s="374"/>
      <c r="B86" s="375"/>
      <c r="C86" s="739"/>
      <c r="D86" s="740"/>
      <c r="E86" s="740"/>
      <c r="F86" s="740"/>
      <c r="G86" s="741"/>
      <c r="H86" s="376"/>
      <c r="I86" s="377"/>
      <c r="J86" s="378"/>
      <c r="K86" s="379"/>
    </row>
    <row r="87" spans="1:11" ht="12.75" customHeight="1" x14ac:dyDescent="0.25">
      <c r="A87" s="368"/>
      <c r="B87" s="370" t="s">
        <v>883</v>
      </c>
      <c r="C87" s="766" t="s">
        <v>2202</v>
      </c>
      <c r="D87" s="767"/>
      <c r="E87" s="767"/>
      <c r="F87" s="767"/>
      <c r="G87" s="768"/>
      <c r="H87" s="370" t="s">
        <v>2194</v>
      </c>
      <c r="I87" s="426">
        <v>530</v>
      </c>
      <c r="J87" s="111"/>
      <c r="K87" s="373">
        <f>J87*I87</f>
        <v>0</v>
      </c>
    </row>
    <row r="88" spans="1:11" x14ac:dyDescent="0.25">
      <c r="A88" s="374"/>
      <c r="B88" s="375"/>
      <c r="C88" s="739"/>
      <c r="D88" s="740"/>
      <c r="E88" s="740"/>
      <c r="F88" s="740"/>
      <c r="G88" s="741"/>
      <c r="H88" s="376"/>
      <c r="I88" s="427"/>
      <c r="J88" s="378"/>
      <c r="K88" s="379"/>
    </row>
    <row r="89" spans="1:11" ht="12.75" customHeight="1" x14ac:dyDescent="0.25">
      <c r="A89" s="368"/>
      <c r="B89" s="370" t="s">
        <v>886</v>
      </c>
      <c r="C89" s="766" t="s">
        <v>2203</v>
      </c>
      <c r="D89" s="767"/>
      <c r="E89" s="767"/>
      <c r="F89" s="767"/>
      <c r="G89" s="768"/>
      <c r="H89" s="370" t="s">
        <v>1610</v>
      </c>
      <c r="I89" s="426">
        <v>3340</v>
      </c>
      <c r="J89" s="111"/>
      <c r="K89" s="373">
        <f>J89*I89</f>
        <v>0</v>
      </c>
    </row>
    <row r="90" spans="1:11" x14ac:dyDescent="0.25">
      <c r="A90" s="374"/>
      <c r="B90" s="375"/>
      <c r="C90" s="739"/>
      <c r="D90" s="740"/>
      <c r="E90" s="740"/>
      <c r="F90" s="740"/>
      <c r="G90" s="741"/>
      <c r="H90" s="376"/>
      <c r="I90" s="427"/>
      <c r="J90" s="378"/>
      <c r="K90" s="379"/>
    </row>
    <row r="91" spans="1:11" ht="26.4" customHeight="1" x14ac:dyDescent="0.25">
      <c r="A91" s="368" t="s">
        <v>889</v>
      </c>
      <c r="B91" s="370"/>
      <c r="C91" s="784" t="s">
        <v>890</v>
      </c>
      <c r="D91" s="785"/>
      <c r="E91" s="785"/>
      <c r="F91" s="785"/>
      <c r="G91" s="786"/>
      <c r="H91" s="380"/>
      <c r="I91" s="426"/>
      <c r="J91" s="372"/>
      <c r="K91" s="373"/>
    </row>
    <row r="92" spans="1:11" x14ac:dyDescent="0.25">
      <c r="A92" s="374"/>
      <c r="B92" s="375"/>
      <c r="C92" s="739"/>
      <c r="D92" s="740"/>
      <c r="E92" s="740"/>
      <c r="F92" s="740"/>
      <c r="G92" s="741"/>
      <c r="H92" s="376"/>
      <c r="I92" s="427"/>
      <c r="J92" s="378"/>
      <c r="K92" s="379"/>
    </row>
    <row r="93" spans="1:11" ht="26.4" customHeight="1" x14ac:dyDescent="0.25">
      <c r="A93" s="412"/>
      <c r="B93" s="370" t="s">
        <v>891</v>
      </c>
      <c r="C93" s="787" t="s">
        <v>2204</v>
      </c>
      <c r="D93" s="788"/>
      <c r="E93" s="788"/>
      <c r="F93" s="788"/>
      <c r="G93" s="789"/>
      <c r="H93" s="370" t="s">
        <v>1610</v>
      </c>
      <c r="I93" s="426">
        <v>180</v>
      </c>
      <c r="J93" s="111"/>
      <c r="K93" s="373">
        <f>J93*I93</f>
        <v>0</v>
      </c>
    </row>
    <row r="94" spans="1:11" x14ac:dyDescent="0.25">
      <c r="A94" s="374"/>
      <c r="B94" s="375"/>
      <c r="C94" s="739"/>
      <c r="D94" s="740"/>
      <c r="E94" s="740"/>
      <c r="F94" s="740"/>
      <c r="G94" s="741"/>
      <c r="H94" s="376"/>
      <c r="I94" s="427"/>
      <c r="J94" s="378"/>
      <c r="K94" s="379"/>
    </row>
    <row r="95" spans="1:11" ht="12.75" customHeight="1" x14ac:dyDescent="0.25">
      <c r="A95" s="412"/>
      <c r="B95" s="370" t="s">
        <v>893</v>
      </c>
      <c r="C95" s="766" t="s">
        <v>894</v>
      </c>
      <c r="D95" s="767"/>
      <c r="E95" s="767"/>
      <c r="F95" s="767"/>
      <c r="G95" s="768"/>
      <c r="H95" s="370" t="s">
        <v>1610</v>
      </c>
      <c r="I95" s="426">
        <v>230</v>
      </c>
      <c r="J95" s="111"/>
      <c r="K95" s="373">
        <f>J95*I95</f>
        <v>0</v>
      </c>
    </row>
    <row r="96" spans="1:11" x14ac:dyDescent="0.25">
      <c r="A96" s="374"/>
      <c r="B96" s="375"/>
      <c r="C96" s="739"/>
      <c r="D96" s="740"/>
      <c r="E96" s="740"/>
      <c r="F96" s="740"/>
      <c r="G96" s="741"/>
      <c r="H96" s="376"/>
      <c r="I96" s="427"/>
      <c r="J96" s="378"/>
      <c r="K96" s="379"/>
    </row>
    <row r="97" spans="1:11" ht="26.4" customHeight="1" x14ac:dyDescent="0.25">
      <c r="A97" s="374" t="s">
        <v>904</v>
      </c>
      <c r="B97" s="375"/>
      <c r="C97" s="742" t="s">
        <v>2205</v>
      </c>
      <c r="D97" s="743"/>
      <c r="E97" s="743"/>
      <c r="F97" s="743"/>
      <c r="G97" s="744"/>
      <c r="H97" s="41" t="s">
        <v>2206</v>
      </c>
      <c r="I97" s="427">
        <v>1478</v>
      </c>
      <c r="J97" s="114"/>
      <c r="K97" s="379">
        <f>I97*J97</f>
        <v>0</v>
      </c>
    </row>
    <row r="98" spans="1:11" x14ac:dyDescent="0.25">
      <c r="A98" s="374"/>
      <c r="B98" s="374"/>
      <c r="C98" s="739"/>
      <c r="D98" s="740"/>
      <c r="E98" s="740"/>
      <c r="F98" s="740"/>
      <c r="G98" s="741"/>
      <c r="H98" s="376"/>
      <c r="I98" s="377"/>
      <c r="J98" s="378"/>
      <c r="K98" s="379"/>
    </row>
    <row r="99" spans="1:11" x14ac:dyDescent="0.25">
      <c r="A99" s="385"/>
      <c r="B99" s="385"/>
      <c r="C99" s="757"/>
      <c r="D99" s="758"/>
      <c r="E99" s="758"/>
      <c r="F99" s="758"/>
      <c r="G99" s="759"/>
      <c r="H99" s="386"/>
      <c r="I99" s="387"/>
      <c r="J99" s="388"/>
      <c r="K99" s="389"/>
    </row>
    <row r="100" spans="1:11" s="35" customFormat="1" x14ac:dyDescent="0.25">
      <c r="A100" s="522" t="s">
        <v>913</v>
      </c>
      <c r="B100" s="522"/>
      <c r="C100" s="522" t="s">
        <v>117</v>
      </c>
      <c r="D100" s="522"/>
      <c r="E100" s="522"/>
      <c r="F100" s="522"/>
      <c r="G100" s="522"/>
      <c r="H100" s="116"/>
      <c r="I100" s="116"/>
      <c r="J100" s="116"/>
      <c r="K100" s="42">
        <f>SUM(K85:K99)</f>
        <v>0</v>
      </c>
    </row>
    <row r="101" spans="1:11" x14ac:dyDescent="0.25">
      <c r="A101" s="727" t="s">
        <v>1632</v>
      </c>
      <c r="B101" s="728"/>
      <c r="C101" s="728"/>
      <c r="D101" s="728"/>
      <c r="E101" s="728"/>
      <c r="F101" s="728"/>
      <c r="G101" s="728"/>
      <c r="H101" s="728"/>
      <c r="I101" s="728"/>
      <c r="J101" s="728"/>
      <c r="K101" s="729"/>
    </row>
    <row r="102" spans="1:11" x14ac:dyDescent="0.25">
      <c r="A102" s="730"/>
      <c r="B102" s="731"/>
      <c r="C102" s="731"/>
      <c r="D102" s="731"/>
      <c r="E102" s="731"/>
      <c r="F102" s="731"/>
      <c r="G102" s="731"/>
      <c r="H102" s="731"/>
      <c r="I102" s="731"/>
      <c r="J102" s="731"/>
      <c r="K102" s="732"/>
    </row>
    <row r="103" spans="1:11" x14ac:dyDescent="0.25">
      <c r="A103" s="363"/>
      <c r="B103" s="363"/>
      <c r="C103" s="733"/>
      <c r="D103" s="734"/>
      <c r="E103" s="734"/>
      <c r="F103" s="734"/>
      <c r="G103" s="735"/>
      <c r="H103" s="364"/>
      <c r="I103" s="365"/>
      <c r="J103" s="366"/>
      <c r="K103" s="367"/>
    </row>
    <row r="104" spans="1:11" x14ac:dyDescent="0.25">
      <c r="A104" s="413" t="s">
        <v>1633</v>
      </c>
      <c r="B104" s="383"/>
      <c r="C104" s="745" t="s">
        <v>1634</v>
      </c>
      <c r="D104" s="746"/>
      <c r="E104" s="746"/>
      <c r="F104" s="746"/>
      <c r="G104" s="747"/>
      <c r="H104" s="383"/>
      <c r="I104" s="371"/>
      <c r="J104" s="372"/>
      <c r="K104" s="373"/>
    </row>
    <row r="105" spans="1:11" x14ac:dyDescent="0.25">
      <c r="A105" s="374"/>
      <c r="B105" s="375"/>
      <c r="C105" s="739"/>
      <c r="D105" s="740"/>
      <c r="E105" s="740"/>
      <c r="F105" s="740"/>
      <c r="G105" s="741"/>
      <c r="H105" s="376"/>
      <c r="I105" s="427"/>
      <c r="J105" s="378"/>
      <c r="K105" s="379"/>
    </row>
    <row r="106" spans="1:11" x14ac:dyDescent="0.25">
      <c r="A106" s="414"/>
      <c r="B106" s="415" t="s">
        <v>1635</v>
      </c>
      <c r="C106" s="742" t="s">
        <v>1636</v>
      </c>
      <c r="D106" s="743"/>
      <c r="E106" s="743"/>
      <c r="F106" s="743"/>
      <c r="G106" s="744"/>
      <c r="H106" s="383" t="s">
        <v>1610</v>
      </c>
      <c r="I106" s="426">
        <v>4608</v>
      </c>
      <c r="J106" s="111"/>
      <c r="K106" s="373">
        <f>J106*I106</f>
        <v>0</v>
      </c>
    </row>
    <row r="107" spans="1:11" x14ac:dyDescent="0.25">
      <c r="A107" s="374"/>
      <c r="B107" s="375"/>
      <c r="C107" s="739"/>
      <c r="D107" s="740"/>
      <c r="E107" s="740"/>
      <c r="F107" s="740"/>
      <c r="G107" s="741"/>
      <c r="H107" s="376"/>
      <c r="I107" s="427"/>
      <c r="J107" s="378"/>
      <c r="K107" s="379"/>
    </row>
    <row r="108" spans="1:11" x14ac:dyDescent="0.25">
      <c r="A108" s="413" t="s">
        <v>1644</v>
      </c>
      <c r="B108" s="383"/>
      <c r="C108" s="745" t="s">
        <v>1645</v>
      </c>
      <c r="D108" s="746"/>
      <c r="E108" s="746"/>
      <c r="F108" s="746"/>
      <c r="G108" s="747"/>
      <c r="H108" s="383"/>
      <c r="I108" s="426"/>
      <c r="J108" s="372"/>
      <c r="K108" s="373"/>
    </row>
    <row r="109" spans="1:11" x14ac:dyDescent="0.25">
      <c r="A109" s="374"/>
      <c r="B109" s="375"/>
      <c r="C109" s="739"/>
      <c r="D109" s="740"/>
      <c r="E109" s="740"/>
      <c r="F109" s="740"/>
      <c r="G109" s="741"/>
      <c r="H109" s="376"/>
      <c r="I109" s="427"/>
      <c r="J109" s="378"/>
      <c r="K109" s="379"/>
    </row>
    <row r="110" spans="1:11" x14ac:dyDescent="0.25">
      <c r="A110" s="414"/>
      <c r="B110" s="415" t="s">
        <v>1646</v>
      </c>
      <c r="C110" s="742" t="s">
        <v>1647</v>
      </c>
      <c r="D110" s="743"/>
      <c r="E110" s="743"/>
      <c r="F110" s="743"/>
      <c r="G110" s="744"/>
      <c r="H110" s="370" t="s">
        <v>2207</v>
      </c>
      <c r="I110" s="426">
        <v>1.5</v>
      </c>
      <c r="J110" s="111"/>
      <c r="K110" s="373">
        <f>J110*I110</f>
        <v>0</v>
      </c>
    </row>
    <row r="111" spans="1:11" x14ac:dyDescent="0.25">
      <c r="A111" s="374"/>
      <c r="B111" s="375"/>
      <c r="C111" s="739"/>
      <c r="D111" s="740"/>
      <c r="E111" s="740"/>
      <c r="F111" s="740"/>
      <c r="G111" s="741"/>
      <c r="H111" s="376"/>
      <c r="I111" s="427"/>
      <c r="J111" s="378"/>
      <c r="K111" s="379"/>
    </row>
    <row r="112" spans="1:11" x14ac:dyDescent="0.25">
      <c r="A112" s="413" t="s">
        <v>1656</v>
      </c>
      <c r="B112" s="383"/>
      <c r="C112" s="745" t="s">
        <v>1657</v>
      </c>
      <c r="D112" s="746"/>
      <c r="E112" s="746"/>
      <c r="F112" s="746"/>
      <c r="G112" s="747"/>
      <c r="H112" s="383"/>
      <c r="I112" s="426"/>
      <c r="J112" s="372"/>
      <c r="K112" s="373"/>
    </row>
    <row r="113" spans="1:11" x14ac:dyDescent="0.25">
      <c r="A113" s="374"/>
      <c r="B113" s="375"/>
      <c r="C113" s="739"/>
      <c r="D113" s="740"/>
      <c r="E113" s="740"/>
      <c r="F113" s="740"/>
      <c r="G113" s="741"/>
      <c r="H113" s="376"/>
      <c r="I113" s="427"/>
      <c r="J113" s="378"/>
      <c r="K113" s="379"/>
    </row>
    <row r="114" spans="1:11" x14ac:dyDescent="0.25">
      <c r="A114" s="416"/>
      <c r="B114" s="415" t="s">
        <v>1658</v>
      </c>
      <c r="C114" s="790" t="s">
        <v>1659</v>
      </c>
      <c r="D114" s="791"/>
      <c r="E114" s="791"/>
      <c r="F114" s="791"/>
      <c r="G114" s="792"/>
      <c r="H114" s="383"/>
      <c r="I114" s="426"/>
      <c r="J114" s="372"/>
      <c r="K114" s="373"/>
    </row>
    <row r="115" spans="1:11" x14ac:dyDescent="0.25">
      <c r="A115" s="374"/>
      <c r="B115" s="375"/>
      <c r="C115" s="739"/>
      <c r="D115" s="740"/>
      <c r="E115" s="740"/>
      <c r="F115" s="740"/>
      <c r="G115" s="741"/>
      <c r="H115" s="376"/>
      <c r="I115" s="427"/>
      <c r="J115" s="378"/>
      <c r="K115" s="379"/>
    </row>
    <row r="116" spans="1:11" x14ac:dyDescent="0.25">
      <c r="A116" s="374"/>
      <c r="B116" s="375" t="s">
        <v>78</v>
      </c>
      <c r="C116" s="790" t="s">
        <v>1660</v>
      </c>
      <c r="D116" s="791"/>
      <c r="E116" s="791"/>
      <c r="F116" s="791"/>
      <c r="G116" s="792"/>
      <c r="H116" s="383" t="s">
        <v>844</v>
      </c>
      <c r="I116" s="426">
        <v>75</v>
      </c>
      <c r="J116" s="111"/>
      <c r="K116" s="373">
        <f>J116*I116</f>
        <v>0</v>
      </c>
    </row>
    <row r="117" spans="1:11" x14ac:dyDescent="0.25">
      <c r="A117" s="374"/>
      <c r="B117" s="375"/>
      <c r="C117" s="739"/>
      <c r="D117" s="740"/>
      <c r="E117" s="740"/>
      <c r="F117" s="740"/>
      <c r="G117" s="741"/>
      <c r="H117" s="376"/>
      <c r="I117" s="427"/>
      <c r="J117" s="378"/>
      <c r="K117" s="379"/>
    </row>
    <row r="118" spans="1:11" x14ac:dyDescent="0.25">
      <c r="A118" s="374"/>
      <c r="B118" s="396" t="s">
        <v>83</v>
      </c>
      <c r="C118" s="742" t="s">
        <v>1661</v>
      </c>
      <c r="D118" s="743"/>
      <c r="E118" s="743"/>
      <c r="F118" s="743"/>
      <c r="G118" s="744"/>
      <c r="H118" s="370" t="s">
        <v>2207</v>
      </c>
      <c r="I118" s="426">
        <v>1.5</v>
      </c>
      <c r="J118" s="111"/>
      <c r="K118" s="373">
        <f>J118*I118</f>
        <v>0</v>
      </c>
    </row>
    <row r="119" spans="1:11" x14ac:dyDescent="0.25">
      <c r="A119" s="374"/>
      <c r="B119" s="375"/>
      <c r="C119" s="739"/>
      <c r="D119" s="740"/>
      <c r="E119" s="740"/>
      <c r="F119" s="740"/>
      <c r="G119" s="741"/>
      <c r="H119" s="376"/>
      <c r="I119" s="427"/>
      <c r="J119" s="378"/>
      <c r="K119" s="379"/>
    </row>
    <row r="120" spans="1:11" x14ac:dyDescent="0.25">
      <c r="A120" s="374"/>
      <c r="B120" s="374"/>
      <c r="C120" s="739"/>
      <c r="D120" s="740"/>
      <c r="E120" s="740"/>
      <c r="F120" s="740"/>
      <c r="G120" s="741"/>
      <c r="H120" s="376"/>
      <c r="I120" s="377"/>
      <c r="J120" s="378"/>
      <c r="K120" s="379"/>
    </row>
    <row r="121" spans="1:11" s="35" customFormat="1" x14ac:dyDescent="0.25">
      <c r="A121" s="522" t="s">
        <v>1670</v>
      </c>
      <c r="B121" s="522"/>
      <c r="C121" s="522" t="s">
        <v>117</v>
      </c>
      <c r="D121" s="522"/>
      <c r="E121" s="522"/>
      <c r="F121" s="522"/>
      <c r="G121" s="522"/>
      <c r="H121" s="116"/>
      <c r="I121" s="116"/>
      <c r="J121" s="116"/>
      <c r="K121" s="42">
        <f>SUM(K104:K120)</f>
        <v>0</v>
      </c>
    </row>
    <row r="122" spans="1:11" x14ac:dyDescent="0.25">
      <c r="A122" s="727" t="s">
        <v>1810</v>
      </c>
      <c r="B122" s="728"/>
      <c r="C122" s="728"/>
      <c r="D122" s="728"/>
      <c r="E122" s="728"/>
      <c r="F122" s="728"/>
      <c r="G122" s="728"/>
      <c r="H122" s="728"/>
      <c r="I122" s="728"/>
      <c r="J122" s="728"/>
      <c r="K122" s="729"/>
    </row>
    <row r="123" spans="1:11" x14ac:dyDescent="0.25">
      <c r="A123" s="730"/>
      <c r="B123" s="731"/>
      <c r="C123" s="731"/>
      <c r="D123" s="731"/>
      <c r="E123" s="731"/>
      <c r="F123" s="731"/>
      <c r="G123" s="731"/>
      <c r="H123" s="731"/>
      <c r="I123" s="731"/>
      <c r="J123" s="731"/>
      <c r="K123" s="732"/>
    </row>
    <row r="124" spans="1:11" x14ac:dyDescent="0.25">
      <c r="A124" s="363"/>
      <c r="B124" s="363"/>
      <c r="C124" s="793"/>
      <c r="D124" s="794"/>
      <c r="E124" s="794"/>
      <c r="F124" s="794"/>
      <c r="G124" s="795"/>
      <c r="H124" s="364"/>
      <c r="I124" s="365"/>
      <c r="J124" s="366"/>
      <c r="K124" s="367"/>
    </row>
    <row r="125" spans="1:11" x14ac:dyDescent="0.25">
      <c r="A125" s="413" t="s">
        <v>1811</v>
      </c>
      <c r="B125" s="383"/>
      <c r="C125" s="736" t="s">
        <v>1937</v>
      </c>
      <c r="D125" s="737"/>
      <c r="E125" s="737"/>
      <c r="F125" s="737"/>
      <c r="G125" s="738"/>
      <c r="H125" s="370"/>
      <c r="I125" s="371"/>
      <c r="J125" s="372"/>
      <c r="K125" s="373"/>
    </row>
    <row r="126" spans="1:11" x14ac:dyDescent="0.25">
      <c r="A126" s="374"/>
      <c r="B126" s="375"/>
      <c r="C126" s="796"/>
      <c r="D126" s="797"/>
      <c r="E126" s="797"/>
      <c r="F126" s="797"/>
      <c r="G126" s="798"/>
      <c r="H126" s="376"/>
      <c r="I126" s="377"/>
      <c r="J126" s="378"/>
      <c r="K126" s="379"/>
    </row>
    <row r="127" spans="1:11" x14ac:dyDescent="0.25">
      <c r="A127" s="416"/>
      <c r="B127" s="415" t="s">
        <v>2152</v>
      </c>
      <c r="C127" s="745" t="s">
        <v>2208</v>
      </c>
      <c r="D127" s="746"/>
      <c r="E127" s="746"/>
      <c r="F127" s="746"/>
      <c r="G127" s="747"/>
      <c r="H127" s="383"/>
      <c r="I127" s="371"/>
      <c r="J127" s="372"/>
      <c r="K127" s="373"/>
    </row>
    <row r="128" spans="1:11" x14ac:dyDescent="0.25">
      <c r="A128" s="374"/>
      <c r="B128" s="375"/>
      <c r="C128" s="796"/>
      <c r="D128" s="797"/>
      <c r="E128" s="797"/>
      <c r="F128" s="797"/>
      <c r="G128" s="798"/>
      <c r="H128" s="376"/>
      <c r="I128" s="427"/>
      <c r="J128" s="378"/>
      <c r="K128" s="379"/>
    </row>
    <row r="129" spans="1:12" x14ac:dyDescent="0.25">
      <c r="A129" s="374"/>
      <c r="B129" s="375"/>
      <c r="C129" s="742" t="s">
        <v>2209</v>
      </c>
      <c r="D129" s="743"/>
      <c r="E129" s="743"/>
      <c r="F129" s="743"/>
      <c r="G129" s="744"/>
      <c r="H129" s="383" t="s">
        <v>844</v>
      </c>
      <c r="I129" s="426">
        <v>50051</v>
      </c>
      <c r="J129" s="114"/>
      <c r="K129" s="379">
        <f>J129*I129</f>
        <v>0</v>
      </c>
    </row>
    <row r="130" spans="1:12" x14ac:dyDescent="0.25">
      <c r="A130" s="374"/>
      <c r="B130" s="375"/>
      <c r="C130" s="796"/>
      <c r="D130" s="797"/>
      <c r="E130" s="797"/>
      <c r="F130" s="797"/>
      <c r="G130" s="798"/>
      <c r="H130" s="376"/>
      <c r="I130" s="427"/>
      <c r="J130" s="378"/>
      <c r="K130" s="379"/>
    </row>
    <row r="131" spans="1:12" x14ac:dyDescent="0.25">
      <c r="A131" s="413" t="s">
        <v>2210</v>
      </c>
      <c r="B131" s="375"/>
      <c r="C131" s="736" t="s">
        <v>2211</v>
      </c>
      <c r="D131" s="737"/>
      <c r="E131" s="737"/>
      <c r="F131" s="737"/>
      <c r="G131" s="738"/>
      <c r="H131" s="383"/>
      <c r="I131" s="426"/>
      <c r="J131" s="378"/>
      <c r="K131" s="379"/>
    </row>
    <row r="132" spans="1:12" x14ac:dyDescent="0.25">
      <c r="A132" s="374"/>
      <c r="B132" s="375"/>
      <c r="C132" s="796"/>
      <c r="D132" s="797"/>
      <c r="E132" s="797"/>
      <c r="F132" s="797"/>
      <c r="G132" s="798"/>
      <c r="H132" s="376"/>
      <c r="I132" s="427"/>
      <c r="J132" s="378"/>
      <c r="K132" s="379"/>
    </row>
    <row r="133" spans="1:12" s="398" customFormat="1" x14ac:dyDescent="0.25">
      <c r="A133" s="409"/>
      <c r="B133" s="406"/>
      <c r="C133" s="742" t="s">
        <v>2212</v>
      </c>
      <c r="D133" s="743"/>
      <c r="E133" s="743"/>
      <c r="F133" s="743"/>
      <c r="G133" s="744"/>
      <c r="H133" s="383" t="s">
        <v>372</v>
      </c>
      <c r="I133" s="426">
        <v>3</v>
      </c>
      <c r="J133" s="111"/>
      <c r="K133" s="373">
        <f>J133*I133</f>
        <v>0</v>
      </c>
    </row>
    <row r="134" spans="1:12" x14ac:dyDescent="0.25">
      <c r="A134" s="374"/>
      <c r="B134" s="375"/>
      <c r="C134" s="796"/>
      <c r="D134" s="797"/>
      <c r="E134" s="797"/>
      <c r="F134" s="797"/>
      <c r="G134" s="798"/>
      <c r="H134" s="376"/>
      <c r="I134" s="427"/>
      <c r="J134" s="378"/>
      <c r="K134" s="379"/>
    </row>
    <row r="135" spans="1:12" s="398" customFormat="1" x14ac:dyDescent="0.25">
      <c r="A135" s="409"/>
      <c r="B135" s="406"/>
      <c r="C135" s="742" t="s">
        <v>2213</v>
      </c>
      <c r="D135" s="743"/>
      <c r="E135" s="743"/>
      <c r="F135" s="743"/>
      <c r="G135" s="744"/>
      <c r="H135" s="383" t="s">
        <v>372</v>
      </c>
      <c r="I135" s="426">
        <v>1.5</v>
      </c>
      <c r="J135" s="111"/>
      <c r="K135" s="373">
        <f>J135*I135</f>
        <v>0</v>
      </c>
    </row>
    <row r="136" spans="1:12" x14ac:dyDescent="0.25">
      <c r="A136" s="374"/>
      <c r="B136" s="374"/>
      <c r="C136" s="796"/>
      <c r="D136" s="797"/>
      <c r="E136" s="797"/>
      <c r="F136" s="797"/>
      <c r="G136" s="798"/>
      <c r="H136" s="376"/>
      <c r="I136" s="427"/>
      <c r="J136" s="378"/>
      <c r="K136" s="379"/>
    </row>
    <row r="137" spans="1:12" x14ac:dyDescent="0.25">
      <c r="A137" s="385"/>
      <c r="B137" s="385"/>
      <c r="C137" s="799"/>
      <c r="D137" s="800"/>
      <c r="E137" s="800"/>
      <c r="F137" s="800"/>
      <c r="G137" s="801"/>
      <c r="H137" s="386"/>
      <c r="I137" s="387"/>
      <c r="J137" s="388"/>
      <c r="K137" s="389"/>
    </row>
    <row r="138" spans="1:12" s="35" customFormat="1" x14ac:dyDescent="0.25">
      <c r="A138" s="522" t="s">
        <v>1818</v>
      </c>
      <c r="B138" s="522"/>
      <c r="C138" s="522" t="s">
        <v>117</v>
      </c>
      <c r="D138" s="522"/>
      <c r="E138" s="522"/>
      <c r="F138" s="522"/>
      <c r="G138" s="522"/>
      <c r="H138" s="116"/>
      <c r="I138" s="116"/>
      <c r="J138" s="116"/>
      <c r="K138" s="42">
        <f>SUM(K125:K137)</f>
        <v>0</v>
      </c>
    </row>
    <row r="139" spans="1:12" x14ac:dyDescent="0.25">
      <c r="A139" s="727" t="s">
        <v>1819</v>
      </c>
      <c r="B139" s="728"/>
      <c r="C139" s="728"/>
      <c r="D139" s="728"/>
      <c r="E139" s="728"/>
      <c r="F139" s="728"/>
      <c r="G139" s="728"/>
      <c r="H139" s="728"/>
      <c r="I139" s="728"/>
      <c r="J139" s="728"/>
      <c r="K139" s="729"/>
    </row>
    <row r="140" spans="1:12" x14ac:dyDescent="0.25">
      <c r="A140" s="730"/>
      <c r="B140" s="731"/>
      <c r="C140" s="731"/>
      <c r="D140" s="731"/>
      <c r="E140" s="731"/>
      <c r="F140" s="731"/>
      <c r="G140" s="731"/>
      <c r="H140" s="731"/>
      <c r="I140" s="731"/>
      <c r="J140" s="731"/>
      <c r="K140" s="732"/>
    </row>
    <row r="141" spans="1:12" x14ac:dyDescent="0.25">
      <c r="A141" s="363"/>
      <c r="B141" s="363"/>
      <c r="C141" s="793"/>
      <c r="D141" s="794"/>
      <c r="E141" s="794"/>
      <c r="F141" s="794"/>
      <c r="G141" s="795"/>
      <c r="H141" s="364"/>
      <c r="I141" s="365"/>
      <c r="J141" s="366"/>
      <c r="K141" s="367"/>
    </row>
    <row r="142" spans="1:12" x14ac:dyDescent="0.25">
      <c r="A142" s="413" t="s">
        <v>2214</v>
      </c>
      <c r="B142" s="383"/>
      <c r="C142" s="736" t="s">
        <v>2215</v>
      </c>
      <c r="D142" s="737"/>
      <c r="E142" s="737"/>
      <c r="F142" s="737"/>
      <c r="G142" s="738"/>
      <c r="H142" s="370"/>
      <c r="I142" s="371"/>
      <c r="J142" s="372"/>
      <c r="K142" s="373"/>
    </row>
    <row r="143" spans="1:12" x14ac:dyDescent="0.25">
      <c r="A143" s="374"/>
      <c r="B143" s="375"/>
      <c r="C143" s="796"/>
      <c r="D143" s="797"/>
      <c r="E143" s="797"/>
      <c r="F143" s="797"/>
      <c r="G143" s="798"/>
      <c r="H143" s="376"/>
      <c r="I143" s="377"/>
      <c r="J143" s="378"/>
      <c r="K143" s="379"/>
    </row>
    <row r="144" spans="1:12" x14ac:dyDescent="0.25">
      <c r="A144" s="414"/>
      <c r="B144" s="415" t="s">
        <v>2216</v>
      </c>
      <c r="C144" s="742" t="s">
        <v>2217</v>
      </c>
      <c r="D144" s="743"/>
      <c r="E144" s="743"/>
      <c r="F144" s="743"/>
      <c r="G144" s="744"/>
      <c r="H144" s="383" t="s">
        <v>2194</v>
      </c>
      <c r="I144" s="371">
        <v>210</v>
      </c>
      <c r="J144" s="381"/>
      <c r="K144" s="373">
        <f>J144*I144</f>
        <v>0</v>
      </c>
      <c r="L144" s="417"/>
    </row>
    <row r="145" spans="1:11" x14ac:dyDescent="0.25">
      <c r="A145" s="374"/>
      <c r="B145" s="374"/>
      <c r="C145" s="796"/>
      <c r="D145" s="797"/>
      <c r="E145" s="797"/>
      <c r="F145" s="797"/>
      <c r="G145" s="798"/>
      <c r="H145" s="376"/>
      <c r="I145" s="377"/>
      <c r="J145" s="378"/>
      <c r="K145" s="379"/>
    </row>
    <row r="146" spans="1:11" x14ac:dyDescent="0.25">
      <c r="A146" s="385"/>
      <c r="B146" s="385"/>
      <c r="C146" s="799"/>
      <c r="D146" s="800"/>
      <c r="E146" s="800"/>
      <c r="F146" s="800"/>
      <c r="G146" s="801"/>
      <c r="H146" s="386"/>
      <c r="I146" s="387"/>
      <c r="J146" s="388"/>
      <c r="K146" s="389"/>
    </row>
    <row r="147" spans="1:11" s="35" customFormat="1" x14ac:dyDescent="0.25">
      <c r="A147" s="522" t="s">
        <v>1843</v>
      </c>
      <c r="B147" s="522"/>
      <c r="C147" s="522" t="s">
        <v>117</v>
      </c>
      <c r="D147" s="522"/>
      <c r="E147" s="522"/>
      <c r="F147" s="522"/>
      <c r="G147" s="522"/>
      <c r="H147" s="116"/>
      <c r="I147" s="116"/>
      <c r="J147" s="116"/>
      <c r="K147" s="42">
        <f>SUM(K142:K146)</f>
        <v>0</v>
      </c>
    </row>
    <row r="148" spans="1:11" x14ac:dyDescent="0.25">
      <c r="A148" s="727" t="s">
        <v>1844</v>
      </c>
      <c r="B148" s="728"/>
      <c r="C148" s="728"/>
      <c r="D148" s="728"/>
      <c r="E148" s="728"/>
      <c r="F148" s="728"/>
      <c r="G148" s="728"/>
      <c r="H148" s="728"/>
      <c r="I148" s="728"/>
      <c r="J148" s="728"/>
      <c r="K148" s="729"/>
    </row>
    <row r="149" spans="1:11" x14ac:dyDescent="0.25">
      <c r="A149" s="730"/>
      <c r="B149" s="731"/>
      <c r="C149" s="731"/>
      <c r="D149" s="731"/>
      <c r="E149" s="731"/>
      <c r="F149" s="731"/>
      <c r="G149" s="731"/>
      <c r="H149" s="731"/>
      <c r="I149" s="731"/>
      <c r="J149" s="731"/>
      <c r="K149" s="732"/>
    </row>
    <row r="150" spans="1:11" x14ac:dyDescent="0.25">
      <c r="A150" s="363"/>
      <c r="B150" s="363"/>
      <c r="C150" s="793"/>
      <c r="D150" s="794"/>
      <c r="E150" s="794"/>
      <c r="F150" s="794"/>
      <c r="G150" s="795"/>
      <c r="H150" s="364"/>
      <c r="I150" s="365"/>
      <c r="J150" s="366"/>
      <c r="K150" s="367"/>
    </row>
    <row r="151" spans="1:11" x14ac:dyDescent="0.25">
      <c r="A151" s="413" t="s">
        <v>1848</v>
      </c>
      <c r="B151" s="396"/>
      <c r="C151" s="745" t="s">
        <v>2218</v>
      </c>
      <c r="D151" s="746"/>
      <c r="E151" s="746"/>
      <c r="F151" s="746"/>
      <c r="G151" s="747"/>
      <c r="H151" s="370"/>
      <c r="I151" s="371"/>
      <c r="J151" s="372"/>
      <c r="K151" s="373"/>
    </row>
    <row r="152" spans="1:11" x14ac:dyDescent="0.25">
      <c r="A152" s="374"/>
      <c r="B152" s="375"/>
      <c r="C152" s="796"/>
      <c r="D152" s="797"/>
      <c r="E152" s="797"/>
      <c r="F152" s="797"/>
      <c r="G152" s="798"/>
      <c r="H152" s="376"/>
      <c r="I152" s="427"/>
      <c r="J152" s="378"/>
      <c r="K152" s="379"/>
    </row>
    <row r="153" spans="1:11" x14ac:dyDescent="0.25">
      <c r="A153" s="395"/>
      <c r="B153" s="396"/>
      <c r="C153" s="790" t="s">
        <v>2219</v>
      </c>
      <c r="D153" s="791"/>
      <c r="E153" s="791"/>
      <c r="F153" s="791"/>
      <c r="G153" s="792"/>
      <c r="H153" s="383" t="s">
        <v>1152</v>
      </c>
      <c r="I153" s="426">
        <v>1000</v>
      </c>
      <c r="J153" s="111"/>
      <c r="K153" s="373">
        <f>J153*I153</f>
        <v>0</v>
      </c>
    </row>
    <row r="154" spans="1:11" x14ac:dyDescent="0.25">
      <c r="A154" s="374"/>
      <c r="B154" s="375"/>
      <c r="C154" s="796"/>
      <c r="D154" s="797"/>
      <c r="E154" s="797"/>
      <c r="F154" s="797"/>
      <c r="G154" s="798"/>
      <c r="H154" s="376"/>
      <c r="I154" s="427"/>
      <c r="J154" s="378"/>
      <c r="K154" s="379"/>
    </row>
    <row r="155" spans="1:11" x14ac:dyDescent="0.25">
      <c r="A155" s="374"/>
      <c r="B155" s="406"/>
      <c r="C155" s="790" t="s">
        <v>2220</v>
      </c>
      <c r="D155" s="791"/>
      <c r="E155" s="791"/>
      <c r="F155" s="791"/>
      <c r="G155" s="792"/>
      <c r="H155" s="383" t="s">
        <v>1152</v>
      </c>
      <c r="I155" s="426">
        <v>20</v>
      </c>
      <c r="J155" s="111"/>
      <c r="K155" s="373">
        <f>J155*I155</f>
        <v>0</v>
      </c>
    </row>
    <row r="156" spans="1:11" x14ac:dyDescent="0.25">
      <c r="A156" s="374"/>
      <c r="B156" s="409"/>
      <c r="C156" s="796"/>
      <c r="D156" s="797"/>
      <c r="E156" s="797"/>
      <c r="F156" s="797"/>
      <c r="G156" s="798"/>
      <c r="H156" s="399"/>
      <c r="I156" s="426"/>
      <c r="J156" s="401"/>
      <c r="K156" s="402"/>
    </row>
    <row r="157" spans="1:11" x14ac:dyDescent="0.25">
      <c r="A157" s="385"/>
      <c r="B157" s="385"/>
      <c r="C157" s="799"/>
      <c r="D157" s="800"/>
      <c r="E157" s="800"/>
      <c r="F157" s="800"/>
      <c r="G157" s="801"/>
      <c r="H157" s="386"/>
      <c r="I157" s="387"/>
      <c r="J157" s="388"/>
      <c r="K157" s="389"/>
    </row>
    <row r="158" spans="1:11" s="35" customFormat="1" x14ac:dyDescent="0.25">
      <c r="A158" s="522" t="s">
        <v>1852</v>
      </c>
      <c r="B158" s="522"/>
      <c r="C158" s="522" t="s">
        <v>117</v>
      </c>
      <c r="D158" s="522"/>
      <c r="E158" s="522"/>
      <c r="F158" s="522"/>
      <c r="G158" s="522"/>
      <c r="H158" s="116"/>
      <c r="I158" s="116"/>
      <c r="J158" s="116"/>
      <c r="K158" s="42">
        <f>SUM(K151:K157)</f>
        <v>0</v>
      </c>
    </row>
    <row r="159" spans="1:11" x14ac:dyDescent="0.25">
      <c r="A159" s="727" t="s">
        <v>1853</v>
      </c>
      <c r="B159" s="728"/>
      <c r="C159" s="728"/>
      <c r="D159" s="728"/>
      <c r="E159" s="728"/>
      <c r="F159" s="728"/>
      <c r="G159" s="728"/>
      <c r="H159" s="728"/>
      <c r="I159" s="728"/>
      <c r="J159" s="728"/>
      <c r="K159" s="729"/>
    </row>
    <row r="160" spans="1:11" x14ac:dyDescent="0.25">
      <c r="A160" s="730"/>
      <c r="B160" s="731"/>
      <c r="C160" s="731"/>
      <c r="D160" s="731"/>
      <c r="E160" s="731"/>
      <c r="F160" s="731"/>
      <c r="G160" s="731"/>
      <c r="H160" s="731"/>
      <c r="I160" s="731"/>
      <c r="J160" s="731"/>
      <c r="K160" s="732"/>
    </row>
    <row r="161" spans="1:13" x14ac:dyDescent="0.25">
      <c r="A161" s="363"/>
      <c r="B161" s="363"/>
      <c r="C161" s="793"/>
      <c r="D161" s="794"/>
      <c r="E161" s="794"/>
      <c r="F161" s="794"/>
      <c r="G161" s="795"/>
      <c r="H161" s="364"/>
      <c r="I161" s="365"/>
      <c r="J161" s="366"/>
      <c r="K161" s="367"/>
    </row>
    <row r="162" spans="1:13" x14ac:dyDescent="0.25">
      <c r="A162" s="413" t="s">
        <v>1854</v>
      </c>
      <c r="B162" s="383"/>
      <c r="C162" s="736" t="s">
        <v>2221</v>
      </c>
      <c r="D162" s="737"/>
      <c r="E162" s="737"/>
      <c r="F162" s="737"/>
      <c r="G162" s="738"/>
      <c r="H162" s="370"/>
      <c r="I162" s="371"/>
      <c r="J162" s="372"/>
      <c r="K162" s="373"/>
    </row>
    <row r="163" spans="1:13" x14ac:dyDescent="0.25">
      <c r="A163" s="374"/>
      <c r="B163" s="375"/>
      <c r="C163" s="796"/>
      <c r="D163" s="797"/>
      <c r="E163" s="797"/>
      <c r="F163" s="797"/>
      <c r="G163" s="798"/>
      <c r="H163" s="376"/>
      <c r="I163" s="377"/>
      <c r="J163" s="378"/>
      <c r="K163" s="379"/>
    </row>
    <row r="164" spans="1:13" ht="12.75" customHeight="1" x14ac:dyDescent="0.25">
      <c r="A164" s="414"/>
      <c r="B164" s="415" t="s">
        <v>1856</v>
      </c>
      <c r="C164" s="802" t="s">
        <v>2222</v>
      </c>
      <c r="D164" s="803"/>
      <c r="E164" s="803"/>
      <c r="F164" s="803"/>
      <c r="G164" s="804"/>
      <c r="H164" s="383" t="s">
        <v>1610</v>
      </c>
      <c r="I164" s="371">
        <v>20</v>
      </c>
      <c r="J164" s="111"/>
      <c r="K164" s="373">
        <f>J164*I164</f>
        <v>0</v>
      </c>
      <c r="M164" s="398"/>
    </row>
    <row r="165" spans="1:13" x14ac:dyDescent="0.25">
      <c r="A165" s="374"/>
      <c r="B165" s="375"/>
      <c r="C165" s="796"/>
      <c r="D165" s="797"/>
      <c r="E165" s="797"/>
      <c r="F165" s="797"/>
      <c r="G165" s="798"/>
      <c r="H165" s="376"/>
      <c r="I165" s="377"/>
      <c r="J165" s="378"/>
      <c r="K165" s="379"/>
    </row>
    <row r="166" spans="1:13" ht="12.75" customHeight="1" x14ac:dyDescent="0.25">
      <c r="A166" s="414"/>
      <c r="B166" s="415" t="s">
        <v>2087</v>
      </c>
      <c r="C166" s="802" t="s">
        <v>2223</v>
      </c>
      <c r="D166" s="803"/>
      <c r="E166" s="803"/>
      <c r="F166" s="803"/>
      <c r="G166" s="804"/>
      <c r="H166" s="383" t="s">
        <v>1610</v>
      </c>
      <c r="I166" s="371">
        <v>26</v>
      </c>
      <c r="J166" s="111"/>
      <c r="K166" s="373">
        <f>J166*I166</f>
        <v>0</v>
      </c>
    </row>
    <row r="167" spans="1:13" x14ac:dyDescent="0.25">
      <c r="A167" s="374"/>
      <c r="B167" s="375"/>
      <c r="C167" s="796"/>
      <c r="D167" s="797"/>
      <c r="E167" s="797"/>
      <c r="F167" s="797"/>
      <c r="G167" s="798"/>
      <c r="H167" s="376"/>
      <c r="I167" s="377"/>
      <c r="J167" s="378"/>
      <c r="K167" s="379"/>
    </row>
    <row r="168" spans="1:13" x14ac:dyDescent="0.25">
      <c r="A168" s="419" t="s">
        <v>1859</v>
      </c>
      <c r="B168" s="420"/>
      <c r="C168" s="805" t="s">
        <v>1860</v>
      </c>
      <c r="D168" s="806"/>
      <c r="E168" s="806"/>
      <c r="F168" s="806"/>
      <c r="G168" s="807"/>
      <c r="H168" s="392"/>
      <c r="I168" s="371"/>
      <c r="J168" s="372"/>
      <c r="K168" s="373"/>
    </row>
    <row r="169" spans="1:13" x14ac:dyDescent="0.25">
      <c r="A169" s="374"/>
      <c r="B169" s="375"/>
      <c r="C169" s="796"/>
      <c r="D169" s="797"/>
      <c r="E169" s="797"/>
      <c r="F169" s="797"/>
      <c r="G169" s="798"/>
      <c r="H169" s="376"/>
      <c r="I169" s="377"/>
      <c r="J169" s="378"/>
      <c r="K169" s="379"/>
    </row>
    <row r="170" spans="1:13" ht="26.4" customHeight="1" x14ac:dyDescent="0.25">
      <c r="A170" s="421"/>
      <c r="B170" s="422" t="s">
        <v>1861</v>
      </c>
      <c r="C170" s="754" t="s">
        <v>2224</v>
      </c>
      <c r="D170" s="755"/>
      <c r="E170" s="755"/>
      <c r="F170" s="755"/>
      <c r="G170" s="756"/>
      <c r="H170" s="392" t="s">
        <v>44</v>
      </c>
      <c r="I170" s="371">
        <v>135</v>
      </c>
      <c r="J170" s="111"/>
      <c r="K170" s="373">
        <f>J170*I170</f>
        <v>0</v>
      </c>
    </row>
    <row r="171" spans="1:13" x14ac:dyDescent="0.25">
      <c r="A171" s="374"/>
      <c r="B171" s="375"/>
      <c r="C171" s="796"/>
      <c r="D171" s="797"/>
      <c r="E171" s="797"/>
      <c r="F171" s="797"/>
      <c r="G171" s="798"/>
      <c r="H171" s="376"/>
      <c r="I171" s="377"/>
      <c r="J171" s="378"/>
      <c r="K171" s="379"/>
    </row>
    <row r="172" spans="1:13" ht="26.4" customHeight="1" x14ac:dyDescent="0.25">
      <c r="A172" s="414"/>
      <c r="B172" s="422" t="s">
        <v>2225</v>
      </c>
      <c r="C172" s="802" t="s">
        <v>2226</v>
      </c>
      <c r="D172" s="803"/>
      <c r="E172" s="803"/>
      <c r="F172" s="803"/>
      <c r="G172" s="804"/>
      <c r="H172" s="392" t="s">
        <v>44</v>
      </c>
      <c r="I172" s="371">
        <v>1.65</v>
      </c>
      <c r="J172" s="111"/>
      <c r="K172" s="373">
        <f>J172*I172</f>
        <v>0</v>
      </c>
    </row>
    <row r="173" spans="1:13" x14ac:dyDescent="0.25">
      <c r="A173" s="374"/>
      <c r="B173" s="375"/>
      <c r="C173" s="796"/>
      <c r="D173" s="797"/>
      <c r="E173" s="797"/>
      <c r="F173" s="797"/>
      <c r="G173" s="798"/>
      <c r="H173" s="376"/>
      <c r="I173" s="377"/>
      <c r="J173" s="378"/>
      <c r="K173" s="379"/>
    </row>
    <row r="174" spans="1:13" ht="26.4" customHeight="1" x14ac:dyDescent="0.25">
      <c r="A174" s="414"/>
      <c r="B174" s="422" t="s">
        <v>2227</v>
      </c>
      <c r="C174" s="802" t="s">
        <v>2228</v>
      </c>
      <c r="D174" s="803"/>
      <c r="E174" s="803"/>
      <c r="F174" s="803"/>
      <c r="G174" s="804"/>
      <c r="H174" s="392" t="s">
        <v>44</v>
      </c>
      <c r="I174" s="371">
        <v>135</v>
      </c>
      <c r="J174" s="111"/>
      <c r="K174" s="373">
        <f>J174*I174</f>
        <v>0</v>
      </c>
    </row>
    <row r="175" spans="1:13" x14ac:dyDescent="0.25">
      <c r="A175" s="374"/>
      <c r="B175" s="375"/>
      <c r="C175" s="796"/>
      <c r="D175" s="797"/>
      <c r="E175" s="797"/>
      <c r="F175" s="797"/>
      <c r="G175" s="798"/>
      <c r="H175" s="376"/>
      <c r="I175" s="377"/>
      <c r="J175" s="378"/>
      <c r="K175" s="379"/>
    </row>
    <row r="176" spans="1:13" x14ac:dyDescent="0.25">
      <c r="A176" s="413" t="s">
        <v>1859</v>
      </c>
      <c r="B176" s="383"/>
      <c r="C176" s="736" t="s">
        <v>1860</v>
      </c>
      <c r="D176" s="737"/>
      <c r="E176" s="737"/>
      <c r="F176" s="737"/>
      <c r="G176" s="738"/>
      <c r="H176" s="383"/>
      <c r="I176" s="371"/>
      <c r="J176" s="372"/>
      <c r="K176" s="373"/>
    </row>
    <row r="177" spans="1:11" x14ac:dyDescent="0.25">
      <c r="A177" s="374"/>
      <c r="B177" s="375"/>
      <c r="C177" s="796"/>
      <c r="D177" s="797"/>
      <c r="E177" s="797"/>
      <c r="F177" s="797"/>
      <c r="G177" s="798"/>
      <c r="H177" s="376"/>
      <c r="I177" s="377"/>
      <c r="J177" s="378"/>
      <c r="K177" s="379"/>
    </row>
    <row r="178" spans="1:11" ht="13.2" customHeight="1" x14ac:dyDescent="0.25">
      <c r="A178" s="416"/>
      <c r="B178" s="415" t="s">
        <v>2227</v>
      </c>
      <c r="C178" s="802" t="s">
        <v>2229</v>
      </c>
      <c r="D178" s="803"/>
      <c r="E178" s="803"/>
      <c r="F178" s="803"/>
      <c r="G178" s="804"/>
      <c r="H178" s="383" t="s">
        <v>44</v>
      </c>
      <c r="I178" s="371">
        <v>1.65</v>
      </c>
      <c r="J178" s="111"/>
      <c r="K178" s="373">
        <f>J178*I178</f>
        <v>0</v>
      </c>
    </row>
    <row r="179" spans="1:11" x14ac:dyDescent="0.25">
      <c r="A179" s="374"/>
      <c r="B179" s="374"/>
      <c r="C179" s="796"/>
      <c r="D179" s="797"/>
      <c r="E179" s="797"/>
      <c r="F179" s="797"/>
      <c r="G179" s="798"/>
      <c r="H179" s="376"/>
      <c r="I179" s="377"/>
      <c r="J179" s="378"/>
      <c r="K179" s="379"/>
    </row>
    <row r="180" spans="1:11" x14ac:dyDescent="0.25">
      <c r="A180" s="374"/>
      <c r="B180" s="374"/>
      <c r="C180" s="796"/>
      <c r="D180" s="797"/>
      <c r="E180" s="797"/>
      <c r="F180" s="797"/>
      <c r="G180" s="798"/>
      <c r="H180" s="376"/>
      <c r="I180" s="377"/>
      <c r="J180" s="378"/>
      <c r="K180" s="379"/>
    </row>
    <row r="181" spans="1:11" s="35" customFormat="1" x14ac:dyDescent="0.25">
      <c r="A181" s="522" t="s">
        <v>1866</v>
      </c>
      <c r="B181" s="522"/>
      <c r="C181" s="522" t="s">
        <v>117</v>
      </c>
      <c r="D181" s="522"/>
      <c r="E181" s="522"/>
      <c r="F181" s="522"/>
      <c r="G181" s="522"/>
      <c r="H181" s="116"/>
      <c r="I181" s="116"/>
      <c r="J181" s="116"/>
      <c r="K181" s="42">
        <f>SUM(K162:K180)</f>
        <v>0</v>
      </c>
    </row>
  </sheetData>
  <sheetProtection algorithmName="SHA-512" hashValue="/XbwXTOOw+z8kBB2pg0Nc08xQaC5NqZ4khl0z8gOvodRlfmgG8EboEbg4LTvoF39fKb/suCQpHif7loNIYu2PQ==" saltValue="xeC0ZFWstScCdu5S7mLs+Q==" spinCount="100000" sheet="1" objects="1" scenarios="1"/>
  <mergeCells count="182">
    <mergeCell ref="A181:B181"/>
    <mergeCell ref="C181:G181"/>
    <mergeCell ref="C180:G180"/>
    <mergeCell ref="C178:G178"/>
    <mergeCell ref="C179:G179"/>
    <mergeCell ref="C165:G165"/>
    <mergeCell ref="C166:G166"/>
    <mergeCell ref="C167:G167"/>
    <mergeCell ref="C168:G168"/>
    <mergeCell ref="C169:G169"/>
    <mergeCell ref="C170:G170"/>
    <mergeCell ref="C171:G171"/>
    <mergeCell ref="C172:G172"/>
    <mergeCell ref="C174:G174"/>
    <mergeCell ref="C175:G175"/>
    <mergeCell ref="C176:G176"/>
    <mergeCell ref="C177:G177"/>
    <mergeCell ref="C157:G157"/>
    <mergeCell ref="A159:K160"/>
    <mergeCell ref="C161:G161"/>
    <mergeCell ref="C162:G162"/>
    <mergeCell ref="C163:G163"/>
    <mergeCell ref="C164:G164"/>
    <mergeCell ref="A158:B158"/>
    <mergeCell ref="C158:G158"/>
    <mergeCell ref="C173:G173"/>
    <mergeCell ref="C144:G144"/>
    <mergeCell ref="C145:G145"/>
    <mergeCell ref="C150:G150"/>
    <mergeCell ref="C151:G151"/>
    <mergeCell ref="C152:G152"/>
    <mergeCell ref="C153:G153"/>
    <mergeCell ref="C154:G154"/>
    <mergeCell ref="C155:G155"/>
    <mergeCell ref="C156:G156"/>
    <mergeCell ref="C146:G146"/>
    <mergeCell ref="A148:K149"/>
    <mergeCell ref="A147:B147"/>
    <mergeCell ref="C147:G147"/>
    <mergeCell ref="C133:G133"/>
    <mergeCell ref="C134:G134"/>
    <mergeCell ref="C135:G135"/>
    <mergeCell ref="C136:G136"/>
    <mergeCell ref="A139:K140"/>
    <mergeCell ref="C141:G141"/>
    <mergeCell ref="C142:G142"/>
    <mergeCell ref="C143:G143"/>
    <mergeCell ref="A138:B138"/>
    <mergeCell ref="C138:G138"/>
    <mergeCell ref="C137:G137"/>
    <mergeCell ref="C127:G127"/>
    <mergeCell ref="C128:G128"/>
    <mergeCell ref="C129:G129"/>
    <mergeCell ref="C130:G130"/>
    <mergeCell ref="C120:G120"/>
    <mergeCell ref="A121:B121"/>
    <mergeCell ref="C121:G121"/>
    <mergeCell ref="C131:G131"/>
    <mergeCell ref="C132:G132"/>
    <mergeCell ref="C115:G115"/>
    <mergeCell ref="C116:G116"/>
    <mergeCell ref="C117:G117"/>
    <mergeCell ref="C118:G118"/>
    <mergeCell ref="C119:G119"/>
    <mergeCell ref="A122:K123"/>
    <mergeCell ref="C124:G124"/>
    <mergeCell ref="C125:G125"/>
    <mergeCell ref="C126:G126"/>
    <mergeCell ref="C106:G106"/>
    <mergeCell ref="C107:G107"/>
    <mergeCell ref="C108:G108"/>
    <mergeCell ref="C109:G109"/>
    <mergeCell ref="C110:G110"/>
    <mergeCell ref="C111:G111"/>
    <mergeCell ref="C112:G112"/>
    <mergeCell ref="C113:G113"/>
    <mergeCell ref="C114:G114"/>
    <mergeCell ref="C96:G96"/>
    <mergeCell ref="C97:G97"/>
    <mergeCell ref="C98:G98"/>
    <mergeCell ref="A101:K102"/>
    <mergeCell ref="C103:G103"/>
    <mergeCell ref="C104:G104"/>
    <mergeCell ref="C99:G99"/>
    <mergeCell ref="A100:B100"/>
    <mergeCell ref="C105:G105"/>
    <mergeCell ref="C100:G100"/>
    <mergeCell ref="C89:G89"/>
    <mergeCell ref="C90:G90"/>
    <mergeCell ref="C80:G80"/>
    <mergeCell ref="C81:G81"/>
    <mergeCell ref="C91:G91"/>
    <mergeCell ref="C92:G92"/>
    <mergeCell ref="C93:G93"/>
    <mergeCell ref="C94:G94"/>
    <mergeCell ref="C95:G95"/>
    <mergeCell ref="C78:G78"/>
    <mergeCell ref="C79:G79"/>
    <mergeCell ref="A81:B81"/>
    <mergeCell ref="A82:K83"/>
    <mergeCell ref="C84:G84"/>
    <mergeCell ref="C85:G85"/>
    <mergeCell ref="C86:G86"/>
    <mergeCell ref="C87:G87"/>
    <mergeCell ref="C88:G88"/>
    <mergeCell ref="C69:G69"/>
    <mergeCell ref="C70:G70"/>
    <mergeCell ref="C71:G71"/>
    <mergeCell ref="C72:G72"/>
    <mergeCell ref="C73:G73"/>
    <mergeCell ref="C74:G74"/>
    <mergeCell ref="C75:G75"/>
    <mergeCell ref="C76:G76"/>
    <mergeCell ref="C77:G77"/>
    <mergeCell ref="C60:G60"/>
    <mergeCell ref="C61:G61"/>
    <mergeCell ref="A63:K64"/>
    <mergeCell ref="C65:G65"/>
    <mergeCell ref="C66:G66"/>
    <mergeCell ref="C67:G67"/>
    <mergeCell ref="M67:Q67"/>
    <mergeCell ref="C68:G68"/>
    <mergeCell ref="A62:B62"/>
    <mergeCell ref="C62:G62"/>
    <mergeCell ref="C51:G51"/>
    <mergeCell ref="C52:G52"/>
    <mergeCell ref="C53:G53"/>
    <mergeCell ref="C54:G54"/>
    <mergeCell ref="C55:G55"/>
    <mergeCell ref="C56:G56"/>
    <mergeCell ref="C57:G57"/>
    <mergeCell ref="C58:G58"/>
    <mergeCell ref="C59:G59"/>
    <mergeCell ref="C42:G42"/>
    <mergeCell ref="C43:G43"/>
    <mergeCell ref="C44:G44"/>
    <mergeCell ref="C45:G45"/>
    <mergeCell ref="C46:G46"/>
    <mergeCell ref="C47:G47"/>
    <mergeCell ref="C48:G48"/>
    <mergeCell ref="C49:G49"/>
    <mergeCell ref="C50:G50"/>
    <mergeCell ref="C32:G32"/>
    <mergeCell ref="C33:G33"/>
    <mergeCell ref="C34:G34"/>
    <mergeCell ref="C35:G35"/>
    <mergeCell ref="C36:G36"/>
    <mergeCell ref="C37:G37"/>
    <mergeCell ref="C38:G38"/>
    <mergeCell ref="A40:K41"/>
    <mergeCell ref="A39:B39"/>
    <mergeCell ref="C39:G39"/>
    <mergeCell ref="C24:G24"/>
    <mergeCell ref="C25:G25"/>
    <mergeCell ref="C26:G26"/>
    <mergeCell ref="C27:G27"/>
    <mergeCell ref="C28:G28"/>
    <mergeCell ref="C29:G29"/>
    <mergeCell ref="C30:G30"/>
    <mergeCell ref="C31:G31"/>
    <mergeCell ref="C20:G20"/>
    <mergeCell ref="A22:K23"/>
    <mergeCell ref="A21:B21"/>
    <mergeCell ref="C21:G21"/>
    <mergeCell ref="C11:G11"/>
    <mergeCell ref="C12:G12"/>
    <mergeCell ref="C13:G13"/>
    <mergeCell ref="C14:G14"/>
    <mergeCell ref="C15:G15"/>
    <mergeCell ref="C16:G16"/>
    <mergeCell ref="C17:G17"/>
    <mergeCell ref="C18:G18"/>
    <mergeCell ref="C19:G19"/>
    <mergeCell ref="A2:K2"/>
    <mergeCell ref="A3:K3"/>
    <mergeCell ref="A4:B4"/>
    <mergeCell ref="C4:G4"/>
    <mergeCell ref="A5:K6"/>
    <mergeCell ref="C7:G7"/>
    <mergeCell ref="C8:G8"/>
    <mergeCell ref="C9:G9"/>
    <mergeCell ref="C10:G10"/>
  </mergeCells>
  <pageMargins left="0.70866141732283472" right="0.70866141732283472" top="0.74803149606299213" bottom="0.74803149606299213" header="0.31496062992125984" footer="0.31496062992125984"/>
  <pageSetup scale="68" firstPageNumber="123" orientation="portrait" useFirstPageNumber="1" horizontalDpi="300" r:id="rId1"/>
  <headerFooter>
    <oddFooter>&amp;RC3-&amp;P</oddFooter>
  </headerFooter>
  <rowBreaks count="2" manualBreakCount="2">
    <brk id="62" max="10" man="1"/>
    <brk id="121" max="10"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B5903A-8E11-42EF-B218-32121E85D875}">
  <sheetPr>
    <tabColor rgb="FF00B0F0"/>
  </sheetPr>
  <dimension ref="A10:J10"/>
  <sheetViews>
    <sheetView view="pageBreakPreview" zoomScaleNormal="100" zoomScaleSheetLayoutView="100" workbookViewId="0">
      <selection activeCell="N17" sqref="N17"/>
    </sheetView>
  </sheetViews>
  <sheetFormatPr defaultColWidth="8.88671875" defaultRowHeight="13.8" x14ac:dyDescent="0.25"/>
  <cols>
    <col min="1" max="16384" width="8.88671875" style="1"/>
  </cols>
  <sheetData>
    <row r="10" spans="1:10" ht="21" x14ac:dyDescent="0.4">
      <c r="A10" s="519" t="s">
        <v>2230</v>
      </c>
      <c r="B10" s="519"/>
      <c r="C10" s="519"/>
      <c r="D10" s="519"/>
      <c r="E10" s="519"/>
      <c r="F10" s="519"/>
      <c r="G10" s="519"/>
      <c r="H10" s="519"/>
      <c r="I10" s="519"/>
      <c r="J10" s="519"/>
    </row>
  </sheetData>
  <sheetProtection algorithmName="SHA-512" hashValue="zv1WiSkLxCHDdZaZkPF9KbmLdrVpVKx3M1Zjimeh8j0YTAC0Mh9hQgvCOILmYfYy0d4D2xOgCR8OnmvlvuXWzg==" saltValue="67rF+QgZCr22E+F9PLCUBw==" spinCount="100000" sheet="1" objects="1" scenarios="1"/>
  <mergeCells count="1">
    <mergeCell ref="A10:J10"/>
  </mergeCells>
  <pageMargins left="0.70866141732283472" right="0.70866141732283472" top="0.74803149606299213" bottom="0.74803149606299213" header="0.31496062992125984" footer="0.31496062992125984"/>
  <pageSetup firstPageNumber="134" orientation="portrait" useFirstPageNumber="1" horizontalDpi="300" r:id="rId1"/>
  <headerFooter>
    <oddHeader>&amp;L&amp;"Calibrint,Regular"&amp;K000000CONTRACT SANRAL NRA R.573-020-2019/5R 
FOR THE UPGRADING OF NATIONAL ROAD R573 SECTION 2: WORK PACKAGE B FROM KM 36.20 TO KM 48.16</oddHeader>
    <oddFooter>&amp;RC3-&amp;P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7A8ABC-231C-4652-B1E6-9B8EB11B638A}">
  <sheetPr>
    <tabColor theme="8" tint="0.79998168889431442"/>
  </sheetPr>
  <dimension ref="A1:K460"/>
  <sheetViews>
    <sheetView view="pageBreakPreview" zoomScaleNormal="100" zoomScaleSheetLayoutView="100" workbookViewId="0">
      <selection activeCell="F17" sqref="F17"/>
    </sheetView>
  </sheetViews>
  <sheetFormatPr defaultColWidth="8.88671875" defaultRowHeight="11.4" x14ac:dyDescent="0.2"/>
  <cols>
    <col min="1" max="1" width="7.6640625" style="431" customWidth="1"/>
    <col min="2" max="2" width="7.6640625" style="479" customWidth="1"/>
    <col min="3" max="3" width="51.109375" style="431" customWidth="1"/>
    <col min="4" max="4" width="8.6640625" style="431" customWidth="1"/>
    <col min="5" max="5" width="12.6640625" style="480" customWidth="1"/>
    <col min="6" max="6" width="12.6640625" style="431" customWidth="1"/>
    <col min="7" max="7" width="14.6640625" style="431" customWidth="1"/>
    <col min="8" max="16384" width="8.88671875" style="431"/>
  </cols>
  <sheetData>
    <row r="1" spans="1:8" ht="12" x14ac:dyDescent="0.25">
      <c r="A1" s="808" t="s">
        <v>1</v>
      </c>
      <c r="B1" s="808"/>
      <c r="C1" s="808"/>
      <c r="D1" s="808"/>
      <c r="E1" s="808"/>
      <c r="F1" s="808"/>
      <c r="G1" s="808"/>
    </row>
    <row r="2" spans="1:8" ht="12" x14ac:dyDescent="0.25">
      <c r="A2" s="808" t="s">
        <v>2</v>
      </c>
      <c r="B2" s="808"/>
      <c r="C2" s="808"/>
      <c r="D2" s="808"/>
      <c r="E2" s="808"/>
      <c r="F2" s="808"/>
      <c r="G2" s="808"/>
    </row>
    <row r="3" spans="1:8" ht="12" x14ac:dyDescent="0.25">
      <c r="A3" s="808" t="s">
        <v>2230</v>
      </c>
      <c r="B3" s="808"/>
      <c r="C3" s="808"/>
      <c r="D3" s="808"/>
      <c r="E3" s="808"/>
      <c r="F3" s="808"/>
      <c r="G3" s="808"/>
    </row>
    <row r="4" spans="1:8" ht="12" x14ac:dyDescent="0.2">
      <c r="A4" s="809" t="s">
        <v>3</v>
      </c>
      <c r="B4" s="810"/>
      <c r="C4" s="432" t="s">
        <v>4</v>
      </c>
      <c r="D4" s="433" t="s">
        <v>5</v>
      </c>
      <c r="E4" s="434" t="s">
        <v>6</v>
      </c>
      <c r="F4" s="433" t="s">
        <v>7</v>
      </c>
      <c r="G4" s="435" t="s">
        <v>8</v>
      </c>
    </row>
    <row r="5" spans="1:8" ht="12" x14ac:dyDescent="0.25">
      <c r="A5" s="436">
        <v>1</v>
      </c>
      <c r="B5" s="437"/>
      <c r="C5" s="438" t="s">
        <v>2231</v>
      </c>
      <c r="D5" s="57"/>
      <c r="E5" s="439"/>
      <c r="F5" s="57"/>
      <c r="G5" s="70"/>
    </row>
    <row r="6" spans="1:8" ht="12" x14ac:dyDescent="0.25">
      <c r="A6" s="58"/>
      <c r="B6" s="440"/>
      <c r="C6" s="314"/>
      <c r="D6" s="60"/>
      <c r="E6" s="62"/>
      <c r="F6" s="60"/>
      <c r="G6" s="9"/>
    </row>
    <row r="7" spans="1:8" ht="12" x14ac:dyDescent="0.25">
      <c r="A7" s="59"/>
      <c r="B7" s="440"/>
      <c r="C7" s="441" t="s">
        <v>2232</v>
      </c>
      <c r="D7" s="60"/>
      <c r="E7" s="62"/>
      <c r="F7" s="60"/>
      <c r="G7" s="9"/>
    </row>
    <row r="8" spans="1:8" x14ac:dyDescent="0.2">
      <c r="A8" s="59"/>
      <c r="B8" s="440"/>
      <c r="C8" s="442"/>
      <c r="D8" s="60"/>
      <c r="E8" s="62"/>
      <c r="F8" s="63"/>
      <c r="G8" s="9"/>
    </row>
    <row r="9" spans="1:8" ht="45.6" x14ac:dyDescent="0.2">
      <c r="A9" s="59"/>
      <c r="B9" s="440">
        <v>1.1000000000000001</v>
      </c>
      <c r="C9" s="443" t="s">
        <v>2233</v>
      </c>
      <c r="D9" s="60" t="s">
        <v>67</v>
      </c>
      <c r="E9" s="62">
        <v>1</v>
      </c>
      <c r="F9" s="63">
        <v>750000</v>
      </c>
      <c r="G9" s="9">
        <f>E9*F9</f>
        <v>750000</v>
      </c>
      <c r="H9" s="444"/>
    </row>
    <row r="10" spans="1:8" x14ac:dyDescent="0.2">
      <c r="A10" s="59"/>
      <c r="B10" s="440"/>
      <c r="C10" s="442"/>
      <c r="D10" s="60"/>
      <c r="E10" s="62"/>
      <c r="F10" s="63"/>
      <c r="G10" s="9"/>
    </row>
    <row r="11" spans="1:8" ht="12" x14ac:dyDescent="0.25">
      <c r="A11" s="59"/>
      <c r="B11" s="440"/>
      <c r="C11" s="314" t="s">
        <v>2234</v>
      </c>
      <c r="D11" s="60"/>
      <c r="E11" s="62"/>
      <c r="F11" s="63"/>
      <c r="G11" s="9"/>
    </row>
    <row r="12" spans="1:8" x14ac:dyDescent="0.2">
      <c r="A12" s="59"/>
      <c r="B12" s="440"/>
      <c r="C12" s="442"/>
      <c r="D12" s="60"/>
      <c r="E12" s="62"/>
      <c r="F12" s="63"/>
      <c r="G12" s="9"/>
    </row>
    <row r="13" spans="1:8" ht="22.8" x14ac:dyDescent="0.2">
      <c r="A13" s="59"/>
      <c r="B13" s="440"/>
      <c r="C13" s="442" t="s">
        <v>2235</v>
      </c>
      <c r="D13" s="60"/>
      <c r="E13" s="62"/>
      <c r="F13" s="63"/>
      <c r="G13" s="9"/>
    </row>
    <row r="14" spans="1:8" x14ac:dyDescent="0.2">
      <c r="A14" s="59"/>
      <c r="B14" s="440"/>
      <c r="C14" s="310"/>
      <c r="D14" s="60"/>
      <c r="E14" s="62"/>
      <c r="F14" s="63"/>
      <c r="G14" s="9"/>
    </row>
    <row r="15" spans="1:8" x14ac:dyDescent="0.2">
      <c r="A15" s="59"/>
      <c r="B15" s="440" t="s">
        <v>2236</v>
      </c>
      <c r="C15" s="311" t="s">
        <v>2237</v>
      </c>
      <c r="D15" s="60" t="s">
        <v>1877</v>
      </c>
      <c r="E15" s="62">
        <v>10</v>
      </c>
      <c r="F15" s="105"/>
      <c r="G15" s="9">
        <f>E15*F15</f>
        <v>0</v>
      </c>
    </row>
    <row r="16" spans="1:8" x14ac:dyDescent="0.2">
      <c r="A16" s="59"/>
      <c r="B16" s="440"/>
      <c r="C16" s="311"/>
      <c r="D16" s="60"/>
      <c r="E16" s="62"/>
      <c r="F16" s="63"/>
      <c r="G16" s="9"/>
    </row>
    <row r="17" spans="1:7" x14ac:dyDescent="0.2">
      <c r="A17" s="59"/>
      <c r="B17" s="440" t="s">
        <v>2238</v>
      </c>
      <c r="C17" s="311" t="s">
        <v>2239</v>
      </c>
      <c r="D17" s="60" t="s">
        <v>1877</v>
      </c>
      <c r="E17" s="62">
        <v>10</v>
      </c>
      <c r="F17" s="105"/>
      <c r="G17" s="9">
        <f>E17*F17</f>
        <v>0</v>
      </c>
    </row>
    <row r="18" spans="1:7" x14ac:dyDescent="0.2">
      <c r="A18" s="59"/>
      <c r="B18" s="440"/>
      <c r="C18" s="311"/>
      <c r="D18" s="60"/>
      <c r="E18" s="62"/>
      <c r="F18" s="63"/>
      <c r="G18" s="9"/>
    </row>
    <row r="19" spans="1:7" x14ac:dyDescent="0.2">
      <c r="A19" s="59"/>
      <c r="B19" s="440"/>
      <c r="C19" s="311" t="s">
        <v>2240</v>
      </c>
      <c r="D19" s="60"/>
      <c r="E19" s="62"/>
      <c r="F19" s="63"/>
      <c r="G19" s="9"/>
    </row>
    <row r="20" spans="1:7" x14ac:dyDescent="0.2">
      <c r="A20" s="59"/>
      <c r="B20" s="440"/>
      <c r="C20" s="311"/>
      <c r="D20" s="60"/>
      <c r="E20" s="62"/>
      <c r="F20" s="63"/>
      <c r="G20" s="9"/>
    </row>
    <row r="21" spans="1:7" ht="79.8" x14ac:dyDescent="0.2">
      <c r="A21" s="59"/>
      <c r="B21" s="440"/>
      <c r="C21" s="311" t="s">
        <v>2241</v>
      </c>
      <c r="D21" s="60"/>
      <c r="E21" s="62"/>
      <c r="F21" s="63"/>
      <c r="G21" s="9"/>
    </row>
    <row r="22" spans="1:7" x14ac:dyDescent="0.2">
      <c r="A22" s="59"/>
      <c r="B22" s="440"/>
      <c r="C22" s="311"/>
      <c r="D22" s="60"/>
      <c r="E22" s="62"/>
      <c r="F22" s="63"/>
      <c r="G22" s="9"/>
    </row>
    <row r="23" spans="1:7" x14ac:dyDescent="0.2">
      <c r="A23" s="59"/>
      <c r="B23" s="445"/>
      <c r="C23" s="311" t="s">
        <v>2242</v>
      </c>
      <c r="D23" s="60"/>
      <c r="E23" s="62"/>
      <c r="F23" s="63"/>
      <c r="G23" s="9"/>
    </row>
    <row r="24" spans="1:7" x14ac:dyDescent="0.2">
      <c r="A24" s="59"/>
      <c r="B24" s="445"/>
      <c r="C24" s="311"/>
      <c r="D24" s="60"/>
      <c r="E24" s="62"/>
      <c r="F24" s="63"/>
      <c r="G24" s="9"/>
    </row>
    <row r="25" spans="1:7" x14ac:dyDescent="0.2">
      <c r="A25" s="59"/>
      <c r="B25" s="445" t="s">
        <v>2243</v>
      </c>
      <c r="C25" s="311" t="s">
        <v>2237</v>
      </c>
      <c r="D25" s="60" t="s">
        <v>1877</v>
      </c>
      <c r="E25" s="62">
        <v>1</v>
      </c>
      <c r="F25" s="105"/>
      <c r="G25" s="9">
        <f>E25*F25</f>
        <v>0</v>
      </c>
    </row>
    <row r="26" spans="1:7" x14ac:dyDescent="0.2">
      <c r="A26" s="59"/>
      <c r="B26" s="445"/>
      <c r="C26" s="311"/>
      <c r="D26" s="60"/>
      <c r="E26" s="62"/>
      <c r="F26" s="63"/>
      <c r="G26" s="9"/>
    </row>
    <row r="27" spans="1:7" x14ac:dyDescent="0.2">
      <c r="A27" s="59"/>
      <c r="B27" s="445" t="s">
        <v>2244</v>
      </c>
      <c r="C27" s="311" t="s">
        <v>2239</v>
      </c>
      <c r="D27" s="60" t="s">
        <v>1877</v>
      </c>
      <c r="E27" s="62">
        <v>1</v>
      </c>
      <c r="F27" s="105"/>
      <c r="G27" s="9">
        <f>E27*F27</f>
        <v>0</v>
      </c>
    </row>
    <row r="28" spans="1:7" x14ac:dyDescent="0.2">
      <c r="A28" s="59"/>
      <c r="B28" s="445"/>
      <c r="C28" s="311"/>
      <c r="D28" s="60"/>
      <c r="E28" s="62"/>
      <c r="F28" s="63"/>
      <c r="G28" s="9"/>
    </row>
    <row r="29" spans="1:7" x14ac:dyDescent="0.2">
      <c r="A29" s="59"/>
      <c r="B29" s="445"/>
      <c r="C29" s="311" t="s">
        <v>2245</v>
      </c>
      <c r="D29" s="60"/>
      <c r="E29" s="62"/>
      <c r="F29" s="63"/>
      <c r="G29" s="9"/>
    </row>
    <row r="30" spans="1:7" x14ac:dyDescent="0.2">
      <c r="A30" s="59"/>
      <c r="B30" s="445"/>
      <c r="C30" s="311"/>
      <c r="D30" s="60"/>
      <c r="E30" s="62"/>
      <c r="F30" s="63"/>
      <c r="G30" s="9"/>
    </row>
    <row r="31" spans="1:7" x14ac:dyDescent="0.2">
      <c r="A31" s="59"/>
      <c r="B31" s="445" t="s">
        <v>2246</v>
      </c>
      <c r="C31" s="311" t="s">
        <v>2237</v>
      </c>
      <c r="D31" s="60" t="s">
        <v>1877</v>
      </c>
      <c r="E31" s="62">
        <v>1</v>
      </c>
      <c r="F31" s="105"/>
      <c r="G31" s="9">
        <f>E31*F31</f>
        <v>0</v>
      </c>
    </row>
    <row r="32" spans="1:7" x14ac:dyDescent="0.2">
      <c r="A32" s="59"/>
      <c r="B32" s="445"/>
      <c r="C32" s="311"/>
      <c r="D32" s="60"/>
      <c r="E32" s="62"/>
      <c r="F32" s="63"/>
      <c r="G32" s="9"/>
    </row>
    <row r="33" spans="1:7" x14ac:dyDescent="0.2">
      <c r="A33" s="59"/>
      <c r="B33" s="445" t="s">
        <v>2247</v>
      </c>
      <c r="C33" s="311" t="s">
        <v>2239</v>
      </c>
      <c r="D33" s="60" t="s">
        <v>1877</v>
      </c>
      <c r="E33" s="62">
        <v>1</v>
      </c>
      <c r="F33" s="105"/>
      <c r="G33" s="9">
        <f>E33*F33</f>
        <v>0</v>
      </c>
    </row>
    <row r="34" spans="1:7" x14ac:dyDescent="0.2">
      <c r="A34" s="59"/>
      <c r="B34" s="445"/>
      <c r="C34" s="311"/>
      <c r="D34" s="60"/>
      <c r="E34" s="62"/>
      <c r="F34" s="63"/>
      <c r="G34" s="9"/>
    </row>
    <row r="35" spans="1:7" x14ac:dyDescent="0.2">
      <c r="A35" s="59"/>
      <c r="B35" s="445"/>
      <c r="C35" s="311" t="s">
        <v>2248</v>
      </c>
      <c r="D35" s="60"/>
      <c r="E35" s="62"/>
      <c r="F35" s="63"/>
      <c r="G35" s="9"/>
    </row>
    <row r="36" spans="1:7" x14ac:dyDescent="0.2">
      <c r="A36" s="59"/>
      <c r="B36" s="445"/>
      <c r="C36" s="311"/>
      <c r="D36" s="60"/>
      <c r="E36" s="62"/>
      <c r="F36" s="63"/>
      <c r="G36" s="9"/>
    </row>
    <row r="37" spans="1:7" x14ac:dyDescent="0.2">
      <c r="A37" s="59"/>
      <c r="B37" s="445" t="s">
        <v>2249</v>
      </c>
      <c r="C37" s="311" t="s">
        <v>2237</v>
      </c>
      <c r="D37" s="60" t="s">
        <v>1877</v>
      </c>
      <c r="E37" s="62">
        <v>1</v>
      </c>
      <c r="F37" s="105"/>
      <c r="G37" s="9">
        <f>E37*F37</f>
        <v>0</v>
      </c>
    </row>
    <row r="38" spans="1:7" x14ac:dyDescent="0.2">
      <c r="A38" s="59"/>
      <c r="B38" s="445"/>
      <c r="C38" s="311"/>
      <c r="D38" s="60"/>
      <c r="E38" s="62"/>
      <c r="F38" s="63"/>
      <c r="G38" s="9"/>
    </row>
    <row r="39" spans="1:7" x14ac:dyDescent="0.2">
      <c r="A39" s="59"/>
      <c r="B39" s="445" t="s">
        <v>2250</v>
      </c>
      <c r="C39" s="311" t="s">
        <v>2239</v>
      </c>
      <c r="D39" s="60" t="s">
        <v>1877</v>
      </c>
      <c r="E39" s="62">
        <v>1</v>
      </c>
      <c r="F39" s="105"/>
      <c r="G39" s="9">
        <f>E39*F39</f>
        <v>0</v>
      </c>
    </row>
    <row r="40" spans="1:7" x14ac:dyDescent="0.2">
      <c r="A40" s="59"/>
      <c r="B40" s="445"/>
      <c r="C40" s="311"/>
      <c r="D40" s="60"/>
      <c r="E40" s="62"/>
      <c r="F40" s="63"/>
      <c r="G40" s="9"/>
    </row>
    <row r="41" spans="1:7" x14ac:dyDescent="0.2">
      <c r="A41" s="59"/>
      <c r="B41" s="445"/>
      <c r="C41" s="311" t="s">
        <v>2251</v>
      </c>
      <c r="D41" s="60"/>
      <c r="E41" s="62"/>
      <c r="F41" s="63"/>
      <c r="G41" s="9"/>
    </row>
    <row r="42" spans="1:7" x14ac:dyDescent="0.2">
      <c r="A42" s="59"/>
      <c r="B42" s="445"/>
      <c r="C42" s="311"/>
      <c r="D42" s="60"/>
      <c r="E42" s="62"/>
      <c r="F42" s="63"/>
      <c r="G42" s="9"/>
    </row>
    <row r="43" spans="1:7" x14ac:dyDescent="0.2">
      <c r="A43" s="59"/>
      <c r="B43" s="445" t="s">
        <v>2252</v>
      </c>
      <c r="C43" s="311" t="s">
        <v>2237</v>
      </c>
      <c r="D43" s="60" t="s">
        <v>1877</v>
      </c>
      <c r="E43" s="62">
        <v>1</v>
      </c>
      <c r="F43" s="105"/>
      <c r="G43" s="9">
        <f>E43*F43</f>
        <v>0</v>
      </c>
    </row>
    <row r="44" spans="1:7" x14ac:dyDescent="0.2">
      <c r="A44" s="59"/>
      <c r="B44" s="445"/>
      <c r="C44" s="311"/>
      <c r="D44" s="60"/>
      <c r="E44" s="62"/>
      <c r="F44" s="63"/>
      <c r="G44" s="9"/>
    </row>
    <row r="45" spans="1:7" x14ac:dyDescent="0.2">
      <c r="A45" s="59"/>
      <c r="B45" s="445" t="s">
        <v>2253</v>
      </c>
      <c r="C45" s="311" t="s">
        <v>2239</v>
      </c>
      <c r="D45" s="60" t="s">
        <v>1877</v>
      </c>
      <c r="E45" s="62">
        <v>1</v>
      </c>
      <c r="F45" s="105"/>
      <c r="G45" s="9">
        <f>E45*F45</f>
        <v>0</v>
      </c>
    </row>
    <row r="46" spans="1:7" x14ac:dyDescent="0.2">
      <c r="A46" s="59"/>
      <c r="B46" s="445"/>
      <c r="C46" s="311"/>
      <c r="D46" s="60"/>
      <c r="E46" s="62"/>
      <c r="F46" s="63"/>
      <c r="G46" s="9"/>
    </row>
    <row r="47" spans="1:7" x14ac:dyDescent="0.2">
      <c r="A47" s="59"/>
      <c r="B47" s="445"/>
      <c r="C47" s="311" t="s">
        <v>2254</v>
      </c>
      <c r="D47" s="60"/>
      <c r="E47" s="62"/>
      <c r="F47" s="63"/>
      <c r="G47" s="9"/>
    </row>
    <row r="48" spans="1:7" x14ac:dyDescent="0.2">
      <c r="A48" s="59"/>
      <c r="B48" s="445"/>
      <c r="C48" s="311"/>
      <c r="D48" s="60"/>
      <c r="E48" s="62"/>
      <c r="F48" s="63"/>
      <c r="G48" s="9"/>
    </row>
    <row r="49" spans="1:7" x14ac:dyDescent="0.2">
      <c r="A49" s="59"/>
      <c r="B49" s="445" t="s">
        <v>2255</v>
      </c>
      <c r="C49" s="311" t="s">
        <v>2237</v>
      </c>
      <c r="D49" s="60" t="s">
        <v>1877</v>
      </c>
      <c r="E49" s="62">
        <v>1</v>
      </c>
      <c r="F49" s="105"/>
      <c r="G49" s="9">
        <f>E49*F49</f>
        <v>0</v>
      </c>
    </row>
    <row r="50" spans="1:7" x14ac:dyDescent="0.2">
      <c r="A50" s="59"/>
      <c r="B50" s="445"/>
      <c r="C50" s="311"/>
      <c r="D50" s="60"/>
      <c r="E50" s="62"/>
      <c r="F50" s="63"/>
      <c r="G50" s="9"/>
    </row>
    <row r="51" spans="1:7" x14ac:dyDescent="0.2">
      <c r="A51" s="59"/>
      <c r="B51" s="445" t="s">
        <v>2256</v>
      </c>
      <c r="C51" s="311" t="s">
        <v>2239</v>
      </c>
      <c r="D51" s="60" t="s">
        <v>1877</v>
      </c>
      <c r="E51" s="62">
        <v>1</v>
      </c>
      <c r="F51" s="105"/>
      <c r="G51" s="9">
        <f>E51*F51</f>
        <v>0</v>
      </c>
    </row>
    <row r="52" spans="1:7" x14ac:dyDescent="0.2">
      <c r="A52" s="59"/>
      <c r="B52" s="445"/>
      <c r="C52" s="311"/>
      <c r="D52" s="60"/>
      <c r="E52" s="62"/>
      <c r="F52" s="63"/>
      <c r="G52" s="9"/>
    </row>
    <row r="53" spans="1:7" x14ac:dyDescent="0.2">
      <c r="A53" s="59"/>
      <c r="B53" s="446"/>
      <c r="C53" s="50" t="s">
        <v>2257</v>
      </c>
      <c r="D53" s="37"/>
      <c r="E53" s="61"/>
      <c r="F53" s="40"/>
      <c r="G53" s="8"/>
    </row>
    <row r="54" spans="1:7" x14ac:dyDescent="0.2">
      <c r="A54" s="59"/>
      <c r="B54" s="446"/>
      <c r="C54" s="50"/>
      <c r="D54" s="37"/>
      <c r="E54" s="61"/>
      <c r="F54" s="40"/>
      <c r="G54" s="8"/>
    </row>
    <row r="55" spans="1:7" x14ac:dyDescent="0.2">
      <c r="A55" s="59"/>
      <c r="B55" s="445" t="s">
        <v>2258</v>
      </c>
      <c r="C55" s="311" t="s">
        <v>2237</v>
      </c>
      <c r="D55" s="60" t="s">
        <v>1877</v>
      </c>
      <c r="E55" s="62">
        <v>1</v>
      </c>
      <c r="F55" s="105"/>
      <c r="G55" s="9">
        <f>E55*F55</f>
        <v>0</v>
      </c>
    </row>
    <row r="56" spans="1:7" x14ac:dyDescent="0.2">
      <c r="A56" s="59"/>
      <c r="B56" s="445"/>
      <c r="C56" s="311"/>
      <c r="D56" s="60"/>
      <c r="E56" s="62"/>
      <c r="F56" s="63"/>
      <c r="G56" s="9"/>
    </row>
    <row r="57" spans="1:7" x14ac:dyDescent="0.2">
      <c r="A57" s="59"/>
      <c r="B57" s="445" t="s">
        <v>2259</v>
      </c>
      <c r="C57" s="311" t="s">
        <v>2239</v>
      </c>
      <c r="D57" s="60" t="s">
        <v>1877</v>
      </c>
      <c r="E57" s="62">
        <v>1</v>
      </c>
      <c r="F57" s="105"/>
      <c r="G57" s="9">
        <f>E57*F57</f>
        <v>0</v>
      </c>
    </row>
    <row r="58" spans="1:7" x14ac:dyDescent="0.2">
      <c r="A58" s="59"/>
      <c r="B58" s="445"/>
      <c r="C58" s="311"/>
      <c r="D58" s="60"/>
      <c r="E58" s="62"/>
      <c r="F58" s="63"/>
      <c r="G58" s="74"/>
    </row>
    <row r="59" spans="1:7" x14ac:dyDescent="0.2">
      <c r="A59" s="65"/>
      <c r="B59" s="447"/>
      <c r="C59" s="313"/>
      <c r="D59" s="66"/>
      <c r="E59" s="83"/>
      <c r="F59" s="68"/>
      <c r="G59" s="10"/>
    </row>
    <row r="60" spans="1:7" ht="12" x14ac:dyDescent="0.25">
      <c r="A60" s="568" t="s">
        <v>272</v>
      </c>
      <c r="B60" s="568"/>
      <c r="C60" s="568"/>
      <c r="D60" s="568"/>
      <c r="E60" s="568"/>
      <c r="F60" s="568"/>
      <c r="G60" s="69">
        <f>SUM(G5:G59)</f>
        <v>750000</v>
      </c>
    </row>
    <row r="61" spans="1:7" ht="12" x14ac:dyDescent="0.25">
      <c r="A61" s="685" t="s">
        <v>273</v>
      </c>
      <c r="B61" s="685"/>
      <c r="C61" s="685"/>
      <c r="D61" s="685"/>
      <c r="E61" s="685"/>
      <c r="F61" s="685"/>
      <c r="G61" s="4">
        <f>G60</f>
        <v>750000</v>
      </c>
    </row>
    <row r="62" spans="1:7" ht="13.2" customHeight="1" x14ac:dyDescent="0.2">
      <c r="A62" s="56"/>
      <c r="B62" s="448"/>
      <c r="C62" s="449"/>
      <c r="D62" s="57"/>
      <c r="E62" s="439"/>
      <c r="F62" s="73"/>
      <c r="G62" s="11"/>
    </row>
    <row r="63" spans="1:7" x14ac:dyDescent="0.2">
      <c r="A63" s="59"/>
      <c r="B63" s="445"/>
      <c r="C63" s="311" t="s">
        <v>2260</v>
      </c>
      <c r="D63" s="60"/>
      <c r="E63" s="62"/>
      <c r="F63" s="63"/>
      <c r="G63" s="9"/>
    </row>
    <row r="64" spans="1:7" x14ac:dyDescent="0.2">
      <c r="A64" s="59"/>
      <c r="B64" s="445"/>
      <c r="C64" s="311"/>
      <c r="D64" s="60"/>
      <c r="E64" s="62"/>
      <c r="F64" s="63"/>
      <c r="G64" s="9"/>
    </row>
    <row r="65" spans="1:7" ht="12.75" customHeight="1" x14ac:dyDescent="0.2">
      <c r="A65" s="59"/>
      <c r="B65" s="445" t="s">
        <v>2261</v>
      </c>
      <c r="C65" s="311" t="s">
        <v>2237</v>
      </c>
      <c r="D65" s="60" t="s">
        <v>1877</v>
      </c>
      <c r="E65" s="62">
        <v>1</v>
      </c>
      <c r="F65" s="105"/>
      <c r="G65" s="9">
        <f>E65*F65</f>
        <v>0</v>
      </c>
    </row>
    <row r="66" spans="1:7" x14ac:dyDescent="0.2">
      <c r="A66" s="59"/>
      <c r="B66" s="445"/>
      <c r="C66" s="311"/>
      <c r="D66" s="60"/>
      <c r="E66" s="62"/>
      <c r="F66" s="63"/>
      <c r="G66" s="9"/>
    </row>
    <row r="67" spans="1:7" ht="12.75" customHeight="1" x14ac:dyDescent="0.2">
      <c r="A67" s="59"/>
      <c r="B67" s="445" t="s">
        <v>2262</v>
      </c>
      <c r="C67" s="311" t="s">
        <v>2239</v>
      </c>
      <c r="D67" s="60" t="s">
        <v>1877</v>
      </c>
      <c r="E67" s="62">
        <v>1</v>
      </c>
      <c r="F67" s="105"/>
      <c r="G67" s="9">
        <f>E67*F67</f>
        <v>0</v>
      </c>
    </row>
    <row r="68" spans="1:7" x14ac:dyDescent="0.2">
      <c r="A68" s="59"/>
      <c r="B68" s="445"/>
      <c r="C68" s="311"/>
      <c r="D68" s="60"/>
      <c r="E68" s="62"/>
      <c r="F68" s="63"/>
      <c r="G68" s="9"/>
    </row>
    <row r="69" spans="1:7" x14ac:dyDescent="0.2">
      <c r="A69" s="59"/>
      <c r="B69" s="445"/>
      <c r="C69" s="311" t="s">
        <v>2263</v>
      </c>
      <c r="D69" s="60"/>
      <c r="E69" s="62"/>
      <c r="F69" s="63"/>
      <c r="G69" s="9"/>
    </row>
    <row r="70" spans="1:7" x14ac:dyDescent="0.2">
      <c r="A70" s="59"/>
      <c r="B70" s="445"/>
      <c r="C70" s="311"/>
      <c r="D70" s="60"/>
      <c r="E70" s="62"/>
      <c r="F70" s="63"/>
      <c r="G70" s="9"/>
    </row>
    <row r="71" spans="1:7" x14ac:dyDescent="0.2">
      <c r="A71" s="59"/>
      <c r="B71" s="445" t="s">
        <v>2264</v>
      </c>
      <c r="C71" s="311" t="s">
        <v>2237</v>
      </c>
      <c r="D71" s="60" t="s">
        <v>1877</v>
      </c>
      <c r="E71" s="62">
        <v>1</v>
      </c>
      <c r="F71" s="105"/>
      <c r="G71" s="9">
        <f>E71*F71</f>
        <v>0</v>
      </c>
    </row>
    <row r="72" spans="1:7" x14ac:dyDescent="0.2">
      <c r="A72" s="59"/>
      <c r="B72" s="445"/>
      <c r="C72" s="311"/>
      <c r="D72" s="60"/>
      <c r="E72" s="62"/>
      <c r="F72" s="63"/>
      <c r="G72" s="9"/>
    </row>
    <row r="73" spans="1:7" x14ac:dyDescent="0.2">
      <c r="A73" s="59"/>
      <c r="B73" s="445" t="s">
        <v>2265</v>
      </c>
      <c r="C73" s="311" t="s">
        <v>2239</v>
      </c>
      <c r="D73" s="60" t="s">
        <v>1877</v>
      </c>
      <c r="E73" s="62">
        <v>1</v>
      </c>
      <c r="F73" s="105"/>
      <c r="G73" s="9">
        <f>E73*F73</f>
        <v>0</v>
      </c>
    </row>
    <row r="74" spans="1:7" x14ac:dyDescent="0.2">
      <c r="A74" s="59"/>
      <c r="B74" s="445"/>
      <c r="C74" s="311"/>
      <c r="D74" s="60"/>
      <c r="E74" s="62"/>
      <c r="F74" s="63"/>
      <c r="G74" s="9"/>
    </row>
    <row r="75" spans="1:7" x14ac:dyDescent="0.2">
      <c r="A75" s="59"/>
      <c r="B75" s="445"/>
      <c r="C75" s="50" t="s">
        <v>2266</v>
      </c>
      <c r="D75" s="37"/>
      <c r="E75" s="61"/>
      <c r="F75" s="40"/>
      <c r="G75" s="8"/>
    </row>
    <row r="76" spans="1:7" x14ac:dyDescent="0.2">
      <c r="A76" s="59"/>
      <c r="B76" s="445"/>
      <c r="C76" s="50"/>
      <c r="D76" s="37"/>
      <c r="E76" s="61"/>
      <c r="F76" s="40"/>
      <c r="G76" s="8"/>
    </row>
    <row r="77" spans="1:7" x14ac:dyDescent="0.2">
      <c r="A77" s="59"/>
      <c r="B77" s="445" t="s">
        <v>2267</v>
      </c>
      <c r="C77" s="311" t="s">
        <v>2237</v>
      </c>
      <c r="D77" s="60" t="s">
        <v>1877</v>
      </c>
      <c r="E77" s="62">
        <v>1</v>
      </c>
      <c r="F77" s="105"/>
      <c r="G77" s="9">
        <f>E77*F77</f>
        <v>0</v>
      </c>
    </row>
    <row r="78" spans="1:7" x14ac:dyDescent="0.2">
      <c r="A78" s="59"/>
      <c r="B78" s="445"/>
      <c r="C78" s="311"/>
      <c r="D78" s="60"/>
      <c r="E78" s="62"/>
      <c r="F78" s="63"/>
      <c r="G78" s="9"/>
    </row>
    <row r="79" spans="1:7" x14ac:dyDescent="0.2">
      <c r="A79" s="59"/>
      <c r="B79" s="445" t="s">
        <v>2268</v>
      </c>
      <c r="C79" s="311" t="s">
        <v>2239</v>
      </c>
      <c r="D79" s="60" t="s">
        <v>1877</v>
      </c>
      <c r="E79" s="62">
        <v>1</v>
      </c>
      <c r="F79" s="105"/>
      <c r="G79" s="9">
        <f>E79*F79</f>
        <v>0</v>
      </c>
    </row>
    <row r="80" spans="1:7" x14ac:dyDescent="0.2">
      <c r="A80" s="59"/>
      <c r="B80" s="445"/>
      <c r="C80" s="311"/>
      <c r="D80" s="60"/>
      <c r="E80" s="62"/>
      <c r="F80" s="63"/>
      <c r="G80" s="74"/>
    </row>
    <row r="81" spans="1:7" x14ac:dyDescent="0.2">
      <c r="A81" s="59"/>
      <c r="B81" s="445"/>
      <c r="C81" s="311" t="s">
        <v>2269</v>
      </c>
      <c r="D81" s="60"/>
      <c r="E81" s="62"/>
      <c r="F81" s="63"/>
      <c r="G81" s="9"/>
    </row>
    <row r="82" spans="1:7" x14ac:dyDescent="0.2">
      <c r="A82" s="59"/>
      <c r="B82" s="445"/>
      <c r="C82" s="311"/>
      <c r="D82" s="60"/>
      <c r="E82" s="62"/>
      <c r="F82" s="63"/>
      <c r="G82" s="9"/>
    </row>
    <row r="83" spans="1:7" x14ac:dyDescent="0.2">
      <c r="A83" s="59"/>
      <c r="B83" s="445" t="s">
        <v>2270</v>
      </c>
      <c r="C83" s="311" t="s">
        <v>2237</v>
      </c>
      <c r="D83" s="60" t="s">
        <v>1877</v>
      </c>
      <c r="E83" s="62">
        <v>1</v>
      </c>
      <c r="F83" s="105"/>
      <c r="G83" s="9">
        <f>E83*F83</f>
        <v>0</v>
      </c>
    </row>
    <row r="84" spans="1:7" ht="12.75" customHeight="1" x14ac:dyDescent="0.2">
      <c r="A84" s="59"/>
      <c r="B84" s="445"/>
      <c r="C84" s="311"/>
      <c r="D84" s="60"/>
      <c r="E84" s="62"/>
      <c r="F84" s="63"/>
      <c r="G84" s="9"/>
    </row>
    <row r="85" spans="1:7" x14ac:dyDescent="0.2">
      <c r="A85" s="59"/>
      <c r="B85" s="445" t="s">
        <v>2271</v>
      </c>
      <c r="C85" s="311" t="s">
        <v>2239</v>
      </c>
      <c r="D85" s="60" t="s">
        <v>1877</v>
      </c>
      <c r="E85" s="62">
        <v>1</v>
      </c>
      <c r="F85" s="105"/>
      <c r="G85" s="9">
        <f>E85*F85</f>
        <v>0</v>
      </c>
    </row>
    <row r="86" spans="1:7" ht="12.75" customHeight="1" x14ac:dyDescent="0.2">
      <c r="A86" s="59"/>
      <c r="B86" s="445"/>
      <c r="C86" s="311"/>
      <c r="D86" s="60"/>
      <c r="E86" s="62"/>
      <c r="F86" s="63"/>
      <c r="G86" s="9"/>
    </row>
    <row r="87" spans="1:7" x14ac:dyDescent="0.2">
      <c r="A87" s="59"/>
      <c r="B87" s="445"/>
      <c r="C87" s="311" t="s">
        <v>2272</v>
      </c>
      <c r="D87" s="60"/>
      <c r="E87" s="62"/>
      <c r="F87" s="63"/>
      <c r="G87" s="9"/>
    </row>
    <row r="88" spans="1:7" ht="12.75" customHeight="1" x14ac:dyDescent="0.2">
      <c r="A88" s="59"/>
      <c r="B88" s="445"/>
      <c r="C88" s="311"/>
      <c r="D88" s="60"/>
      <c r="E88" s="62"/>
      <c r="F88" s="63"/>
      <c r="G88" s="9"/>
    </row>
    <row r="89" spans="1:7" x14ac:dyDescent="0.2">
      <c r="A89" s="59"/>
      <c r="B89" s="445" t="s">
        <v>2273</v>
      </c>
      <c r="C89" s="311" t="s">
        <v>2237</v>
      </c>
      <c r="D89" s="60" t="s">
        <v>1877</v>
      </c>
      <c r="E89" s="62">
        <v>1</v>
      </c>
      <c r="F89" s="105"/>
      <c r="G89" s="9">
        <f>E89*F89</f>
        <v>0</v>
      </c>
    </row>
    <row r="90" spans="1:7" ht="12.75" customHeight="1" x14ac:dyDescent="0.2">
      <c r="A90" s="59"/>
      <c r="B90" s="445"/>
      <c r="C90" s="311"/>
      <c r="D90" s="60"/>
      <c r="E90" s="62"/>
      <c r="F90" s="63"/>
      <c r="G90" s="9"/>
    </row>
    <row r="91" spans="1:7" x14ac:dyDescent="0.2">
      <c r="A91" s="59"/>
      <c r="B91" s="445" t="s">
        <v>2274</v>
      </c>
      <c r="C91" s="311" t="s">
        <v>2239</v>
      </c>
      <c r="D91" s="60" t="s">
        <v>1877</v>
      </c>
      <c r="E91" s="62">
        <v>1</v>
      </c>
      <c r="F91" s="105"/>
      <c r="G91" s="9">
        <f>E91*F91</f>
        <v>0</v>
      </c>
    </row>
    <row r="92" spans="1:7" ht="12.75" customHeight="1" x14ac:dyDescent="0.2">
      <c r="A92" s="59"/>
      <c r="B92" s="445"/>
      <c r="C92" s="311"/>
      <c r="D92" s="60"/>
      <c r="E92" s="62"/>
      <c r="F92" s="63"/>
      <c r="G92" s="9"/>
    </row>
    <row r="93" spans="1:7" x14ac:dyDescent="0.2">
      <c r="A93" s="59"/>
      <c r="B93" s="445"/>
      <c r="C93" s="50" t="s">
        <v>2275</v>
      </c>
      <c r="D93" s="37"/>
      <c r="E93" s="61"/>
      <c r="F93" s="40"/>
      <c r="G93" s="8"/>
    </row>
    <row r="94" spans="1:7" ht="12.75" customHeight="1" x14ac:dyDescent="0.2">
      <c r="A94" s="59"/>
      <c r="B94" s="445"/>
      <c r="C94" s="50"/>
      <c r="D94" s="37"/>
      <c r="E94" s="61"/>
      <c r="F94" s="40"/>
      <c r="G94" s="8"/>
    </row>
    <row r="95" spans="1:7" x14ac:dyDescent="0.2">
      <c r="A95" s="59"/>
      <c r="B95" s="445" t="s">
        <v>2276</v>
      </c>
      <c r="C95" s="311" t="s">
        <v>2237</v>
      </c>
      <c r="D95" s="60" t="s">
        <v>1877</v>
      </c>
      <c r="E95" s="62">
        <v>1</v>
      </c>
      <c r="F95" s="105"/>
      <c r="G95" s="9">
        <f>E95*F95</f>
        <v>0</v>
      </c>
    </row>
    <row r="96" spans="1:7" ht="12.75" customHeight="1" x14ac:dyDescent="0.2">
      <c r="A96" s="59"/>
      <c r="B96" s="445"/>
      <c r="C96" s="311"/>
      <c r="D96" s="60"/>
      <c r="E96" s="62"/>
      <c r="F96" s="63"/>
      <c r="G96" s="9"/>
    </row>
    <row r="97" spans="1:10" x14ac:dyDescent="0.2">
      <c r="A97" s="59"/>
      <c r="B97" s="445" t="s">
        <v>2277</v>
      </c>
      <c r="C97" s="311" t="s">
        <v>2239</v>
      </c>
      <c r="D97" s="60" t="s">
        <v>1877</v>
      </c>
      <c r="E97" s="62">
        <v>1</v>
      </c>
      <c r="F97" s="105"/>
      <c r="G97" s="9">
        <f>E97*F97</f>
        <v>0</v>
      </c>
    </row>
    <row r="98" spans="1:10" ht="12.75" customHeight="1" x14ac:dyDescent="0.2">
      <c r="A98" s="59"/>
      <c r="B98" s="445"/>
      <c r="C98" s="311"/>
      <c r="D98" s="60"/>
      <c r="E98" s="62"/>
      <c r="F98" s="63"/>
      <c r="G98" s="74"/>
    </row>
    <row r="99" spans="1:10" x14ac:dyDescent="0.2">
      <c r="A99" s="59"/>
      <c r="B99" s="445"/>
      <c r="C99" s="311" t="s">
        <v>2278</v>
      </c>
      <c r="D99" s="60"/>
      <c r="E99" s="62"/>
      <c r="F99" s="63"/>
      <c r="G99" s="9"/>
    </row>
    <row r="100" spans="1:10" ht="12.75" customHeight="1" x14ac:dyDescent="0.2">
      <c r="A100" s="59"/>
      <c r="B100" s="445"/>
      <c r="C100" s="311"/>
      <c r="D100" s="60"/>
      <c r="E100" s="62"/>
      <c r="F100" s="63"/>
      <c r="G100" s="9"/>
    </row>
    <row r="101" spans="1:10" x14ac:dyDescent="0.2">
      <c r="A101" s="59"/>
      <c r="B101" s="445" t="s">
        <v>2279</v>
      </c>
      <c r="C101" s="311" t="s">
        <v>2237</v>
      </c>
      <c r="D101" s="60" t="s">
        <v>1877</v>
      </c>
      <c r="E101" s="62">
        <v>1</v>
      </c>
      <c r="F101" s="105"/>
      <c r="G101" s="9">
        <f>E101*F101</f>
        <v>0</v>
      </c>
    </row>
    <row r="102" spans="1:10" ht="12.75" customHeight="1" x14ac:dyDescent="0.2">
      <c r="A102" s="59"/>
      <c r="B102" s="445"/>
      <c r="C102" s="311"/>
      <c r="D102" s="60"/>
      <c r="E102" s="62"/>
      <c r="F102" s="63"/>
      <c r="G102" s="9"/>
    </row>
    <row r="103" spans="1:10" x14ac:dyDescent="0.2">
      <c r="A103" s="59"/>
      <c r="B103" s="445" t="s">
        <v>2280</v>
      </c>
      <c r="C103" s="311" t="s">
        <v>2239</v>
      </c>
      <c r="D103" s="60" t="s">
        <v>1877</v>
      </c>
      <c r="E103" s="62">
        <v>1</v>
      </c>
      <c r="F103" s="105"/>
      <c r="G103" s="9">
        <f>E103*F103</f>
        <v>0</v>
      </c>
    </row>
    <row r="104" spans="1:10" x14ac:dyDescent="0.2">
      <c r="A104" s="59"/>
      <c r="B104" s="445"/>
      <c r="C104" s="311"/>
      <c r="D104" s="60"/>
      <c r="E104" s="62"/>
      <c r="F104" s="63"/>
      <c r="G104" s="9"/>
    </row>
    <row r="105" spans="1:10" x14ac:dyDescent="0.2">
      <c r="A105" s="59"/>
      <c r="B105" s="445"/>
      <c r="C105" s="311" t="s">
        <v>2281</v>
      </c>
      <c r="D105" s="60"/>
      <c r="E105" s="62"/>
      <c r="F105" s="63"/>
      <c r="G105" s="9"/>
    </row>
    <row r="106" spans="1:10" x14ac:dyDescent="0.2">
      <c r="A106" s="59"/>
      <c r="B106" s="445"/>
      <c r="C106" s="311"/>
      <c r="D106" s="60"/>
      <c r="E106" s="62"/>
      <c r="F106" s="63"/>
      <c r="G106" s="9"/>
      <c r="J106" s="450"/>
    </row>
    <row r="107" spans="1:10" x14ac:dyDescent="0.2">
      <c r="A107" s="59"/>
      <c r="B107" s="445" t="s">
        <v>2282</v>
      </c>
      <c r="C107" s="311" t="s">
        <v>2237</v>
      </c>
      <c r="D107" s="60" t="s">
        <v>1877</v>
      </c>
      <c r="E107" s="62">
        <v>1</v>
      </c>
      <c r="F107" s="105"/>
      <c r="G107" s="9">
        <f>E107*F107</f>
        <v>0</v>
      </c>
    </row>
    <row r="108" spans="1:10" x14ac:dyDescent="0.2">
      <c r="A108" s="59"/>
      <c r="B108" s="445"/>
      <c r="C108" s="311"/>
      <c r="D108" s="60"/>
      <c r="E108" s="62"/>
      <c r="F108" s="63"/>
      <c r="G108" s="9"/>
    </row>
    <row r="109" spans="1:10" x14ac:dyDescent="0.2">
      <c r="A109" s="59"/>
      <c r="B109" s="445" t="s">
        <v>2283</v>
      </c>
      <c r="C109" s="311" t="s">
        <v>2239</v>
      </c>
      <c r="D109" s="60" t="s">
        <v>1877</v>
      </c>
      <c r="E109" s="62">
        <v>1</v>
      </c>
      <c r="F109" s="105"/>
      <c r="G109" s="9">
        <f>E109*F109</f>
        <v>0</v>
      </c>
    </row>
    <row r="110" spans="1:10" x14ac:dyDescent="0.2">
      <c r="A110" s="59"/>
      <c r="B110" s="445"/>
      <c r="C110" s="311"/>
      <c r="D110" s="60"/>
      <c r="E110" s="62"/>
      <c r="F110" s="63"/>
      <c r="G110" s="9"/>
    </row>
    <row r="111" spans="1:10" x14ac:dyDescent="0.2">
      <c r="A111" s="59"/>
      <c r="B111" s="445"/>
      <c r="C111" s="50" t="s">
        <v>2284</v>
      </c>
      <c r="D111" s="37"/>
      <c r="E111" s="61"/>
      <c r="F111" s="40"/>
      <c r="G111" s="8"/>
    </row>
    <row r="112" spans="1:10" x14ac:dyDescent="0.2">
      <c r="A112" s="59"/>
      <c r="B112" s="445"/>
      <c r="C112" s="50"/>
      <c r="D112" s="37"/>
      <c r="E112" s="61"/>
      <c r="F112" s="40"/>
      <c r="G112" s="8"/>
    </row>
    <row r="113" spans="1:7" x14ac:dyDescent="0.2">
      <c r="A113" s="59"/>
      <c r="B113" s="445" t="s">
        <v>2285</v>
      </c>
      <c r="C113" s="311" t="s">
        <v>2237</v>
      </c>
      <c r="D113" s="60" t="s">
        <v>1877</v>
      </c>
      <c r="E113" s="62">
        <v>1</v>
      </c>
      <c r="F113" s="105"/>
      <c r="G113" s="9">
        <f>E113*F113</f>
        <v>0</v>
      </c>
    </row>
    <row r="114" spans="1:7" x14ac:dyDescent="0.2">
      <c r="A114" s="59"/>
      <c r="B114" s="445"/>
      <c r="C114" s="311"/>
      <c r="D114" s="60"/>
      <c r="E114" s="62"/>
      <c r="F114" s="63"/>
      <c r="G114" s="9"/>
    </row>
    <row r="115" spans="1:7" x14ac:dyDescent="0.2">
      <c r="A115" s="59"/>
      <c r="B115" s="445" t="s">
        <v>2286</v>
      </c>
      <c r="C115" s="311" t="s">
        <v>2239</v>
      </c>
      <c r="D115" s="60" t="s">
        <v>1877</v>
      </c>
      <c r="E115" s="62">
        <v>1</v>
      </c>
      <c r="F115" s="105"/>
      <c r="G115" s="9">
        <f>E115*F115</f>
        <v>0</v>
      </c>
    </row>
    <row r="116" spans="1:7" x14ac:dyDescent="0.2">
      <c r="A116" s="59"/>
      <c r="B116" s="445"/>
      <c r="C116" s="311"/>
      <c r="D116" s="60"/>
      <c r="E116" s="62"/>
      <c r="F116" s="63"/>
      <c r="G116" s="74"/>
    </row>
    <row r="117" spans="1:7" ht="22.8" x14ac:dyDescent="0.2">
      <c r="A117" s="59"/>
      <c r="B117" s="445"/>
      <c r="C117" s="311" t="s">
        <v>2287</v>
      </c>
      <c r="D117" s="60"/>
      <c r="E117" s="62"/>
      <c r="F117" s="63"/>
      <c r="G117" s="74"/>
    </row>
    <row r="118" spans="1:7" x14ac:dyDescent="0.2">
      <c r="A118" s="59"/>
      <c r="B118" s="445"/>
      <c r="C118" s="311"/>
      <c r="D118" s="60"/>
      <c r="E118" s="62"/>
      <c r="F118" s="63"/>
      <c r="G118" s="74"/>
    </row>
    <row r="119" spans="1:7" x14ac:dyDescent="0.2">
      <c r="A119" s="59"/>
      <c r="B119" s="445" t="s">
        <v>2288</v>
      </c>
      <c r="C119" s="311" t="s">
        <v>2237</v>
      </c>
      <c r="D119" s="60" t="s">
        <v>1877</v>
      </c>
      <c r="E119" s="62">
        <v>1</v>
      </c>
      <c r="F119" s="105"/>
      <c r="G119" s="9">
        <f>E119*F119</f>
        <v>0</v>
      </c>
    </row>
    <row r="120" spans="1:7" x14ac:dyDescent="0.2">
      <c r="A120" s="59"/>
      <c r="B120" s="445"/>
      <c r="C120" s="311"/>
      <c r="D120" s="60"/>
      <c r="E120" s="62"/>
      <c r="F120" s="63"/>
      <c r="G120" s="74"/>
    </row>
    <row r="121" spans="1:7" x14ac:dyDescent="0.2">
      <c r="A121" s="59"/>
      <c r="B121" s="445" t="s">
        <v>2289</v>
      </c>
      <c r="C121" s="311" t="s">
        <v>2239</v>
      </c>
      <c r="D121" s="60" t="s">
        <v>1877</v>
      </c>
      <c r="E121" s="62">
        <v>1</v>
      </c>
      <c r="F121" s="105"/>
      <c r="G121" s="9">
        <f>E121*F121</f>
        <v>0</v>
      </c>
    </row>
    <row r="122" spans="1:7" x14ac:dyDescent="0.2">
      <c r="A122" s="59"/>
      <c r="B122" s="445"/>
      <c r="C122" s="311"/>
      <c r="D122" s="60"/>
      <c r="E122" s="62"/>
      <c r="F122" s="63"/>
      <c r="G122" s="74"/>
    </row>
    <row r="123" spans="1:7" ht="57" x14ac:dyDescent="0.2">
      <c r="A123" s="59"/>
      <c r="B123" s="445"/>
      <c r="C123" s="311" t="s">
        <v>2290</v>
      </c>
      <c r="D123" s="60"/>
      <c r="E123" s="62"/>
      <c r="F123" s="63"/>
      <c r="G123" s="74"/>
    </row>
    <row r="124" spans="1:7" x14ac:dyDescent="0.2">
      <c r="A124" s="59"/>
      <c r="B124" s="445"/>
      <c r="C124" s="311"/>
      <c r="D124" s="60"/>
      <c r="E124" s="62"/>
      <c r="F124" s="63"/>
      <c r="G124" s="74"/>
    </row>
    <row r="125" spans="1:7" x14ac:dyDescent="0.2">
      <c r="A125" s="59"/>
      <c r="B125" s="445" t="s">
        <v>2291</v>
      </c>
      <c r="C125" s="311" t="s">
        <v>2237</v>
      </c>
      <c r="D125" s="60" t="s">
        <v>1877</v>
      </c>
      <c r="E125" s="62">
        <f>3*5</f>
        <v>15</v>
      </c>
      <c r="F125" s="105"/>
      <c r="G125" s="9">
        <f>E125*F125</f>
        <v>0</v>
      </c>
    </row>
    <row r="126" spans="1:7" x14ac:dyDescent="0.2">
      <c r="A126" s="59"/>
      <c r="B126" s="445"/>
      <c r="C126" s="311"/>
      <c r="D126" s="60"/>
      <c r="E126" s="62"/>
      <c r="F126" s="63"/>
      <c r="G126" s="74"/>
    </row>
    <row r="127" spans="1:7" x14ac:dyDescent="0.2">
      <c r="A127" s="59"/>
      <c r="B127" s="445" t="s">
        <v>2292</v>
      </c>
      <c r="C127" s="311" t="s">
        <v>2239</v>
      </c>
      <c r="D127" s="60" t="s">
        <v>1877</v>
      </c>
      <c r="E127" s="62">
        <v>15</v>
      </c>
      <c r="F127" s="105"/>
      <c r="G127" s="9">
        <f>E127*F127</f>
        <v>0</v>
      </c>
    </row>
    <row r="128" spans="1:7" x14ac:dyDescent="0.2">
      <c r="A128" s="59"/>
      <c r="B128" s="440"/>
      <c r="C128" s="310"/>
      <c r="D128" s="60"/>
      <c r="E128" s="62"/>
      <c r="F128" s="63"/>
      <c r="G128" s="9"/>
    </row>
    <row r="129" spans="1:7" x14ac:dyDescent="0.2">
      <c r="A129" s="59"/>
      <c r="B129" s="445"/>
      <c r="C129" s="310"/>
      <c r="D129" s="60"/>
      <c r="E129" s="62"/>
      <c r="F129" s="63"/>
      <c r="G129" s="9"/>
    </row>
    <row r="130" spans="1:7" ht="12" x14ac:dyDescent="0.25">
      <c r="A130" s="568" t="s">
        <v>272</v>
      </c>
      <c r="B130" s="568"/>
      <c r="C130" s="568"/>
      <c r="D130" s="568"/>
      <c r="E130" s="568"/>
      <c r="F130" s="568"/>
      <c r="G130" s="69">
        <f>SUM(G61:G129)</f>
        <v>750000</v>
      </c>
    </row>
    <row r="131" spans="1:7" ht="12" x14ac:dyDescent="0.25">
      <c r="A131" s="685" t="s">
        <v>273</v>
      </c>
      <c r="B131" s="685"/>
      <c r="C131" s="685"/>
      <c r="D131" s="685"/>
      <c r="E131" s="685"/>
      <c r="F131" s="685"/>
      <c r="G131" s="4">
        <f>G130</f>
        <v>750000</v>
      </c>
    </row>
    <row r="132" spans="1:7" x14ac:dyDescent="0.2">
      <c r="A132" s="59"/>
      <c r="B132" s="445"/>
      <c r="C132" s="311" t="s">
        <v>2293</v>
      </c>
      <c r="D132" s="60"/>
      <c r="E132" s="62"/>
      <c r="F132" s="63"/>
      <c r="G132" s="74"/>
    </row>
    <row r="133" spans="1:7" x14ac:dyDescent="0.2">
      <c r="A133" s="59"/>
      <c r="B133" s="445"/>
      <c r="C133" s="311"/>
      <c r="D133" s="60"/>
      <c r="E133" s="62"/>
      <c r="F133" s="63"/>
      <c r="G133" s="74"/>
    </row>
    <row r="134" spans="1:7" x14ac:dyDescent="0.2">
      <c r="A134" s="59"/>
      <c r="B134" s="445" t="s">
        <v>2294</v>
      </c>
      <c r="C134" s="311" t="s">
        <v>2295</v>
      </c>
      <c r="D134" s="60" t="s">
        <v>67</v>
      </c>
      <c r="E134" s="62">
        <v>1</v>
      </c>
      <c r="F134" s="63">
        <v>22000</v>
      </c>
      <c r="G134" s="9">
        <f>E134*F134</f>
        <v>22000</v>
      </c>
    </row>
    <row r="135" spans="1:7" x14ac:dyDescent="0.2">
      <c r="A135" s="59"/>
      <c r="B135" s="445"/>
      <c r="C135" s="311"/>
      <c r="D135" s="60"/>
      <c r="E135" s="62"/>
      <c r="F135" s="63"/>
      <c r="G135" s="74"/>
    </row>
    <row r="136" spans="1:7" ht="34.200000000000003" x14ac:dyDescent="0.2">
      <c r="A136" s="59"/>
      <c r="B136" s="445" t="s">
        <v>2296</v>
      </c>
      <c r="C136" s="311" t="s">
        <v>2297</v>
      </c>
      <c r="D136" s="60" t="s">
        <v>67</v>
      </c>
      <c r="E136" s="62">
        <v>1</v>
      </c>
      <c r="F136" s="63">
        <v>8000</v>
      </c>
      <c r="G136" s="9">
        <f>E136*F136</f>
        <v>8000</v>
      </c>
    </row>
    <row r="137" spans="1:7" x14ac:dyDescent="0.2">
      <c r="A137" s="59"/>
      <c r="B137" s="445"/>
      <c r="C137" s="311"/>
      <c r="D137" s="60"/>
      <c r="E137" s="62"/>
      <c r="F137" s="63"/>
      <c r="G137" s="74"/>
    </row>
    <row r="138" spans="1:7" ht="34.200000000000003" x14ac:dyDescent="0.2">
      <c r="A138" s="59"/>
      <c r="B138" s="445" t="s">
        <v>2298</v>
      </c>
      <c r="C138" s="311" t="s">
        <v>2299</v>
      </c>
      <c r="D138" s="60" t="s">
        <v>67</v>
      </c>
      <c r="E138" s="62">
        <v>1</v>
      </c>
      <c r="F138" s="63">
        <v>17500</v>
      </c>
      <c r="G138" s="9">
        <f>E138*F138</f>
        <v>17500</v>
      </c>
    </row>
    <row r="139" spans="1:7" x14ac:dyDescent="0.2">
      <c r="A139" s="59"/>
      <c r="B139" s="445"/>
      <c r="C139" s="311"/>
      <c r="D139" s="60"/>
      <c r="E139" s="62"/>
      <c r="F139" s="63"/>
      <c r="G139" s="74"/>
    </row>
    <row r="140" spans="1:7" x14ac:dyDescent="0.2">
      <c r="A140" s="59"/>
      <c r="B140" s="445" t="s">
        <v>2760</v>
      </c>
      <c r="C140" s="311" t="s">
        <v>2761</v>
      </c>
      <c r="D140" s="60" t="s">
        <v>67</v>
      </c>
      <c r="E140" s="62">
        <v>1</v>
      </c>
      <c r="F140" s="63">
        <v>1000000</v>
      </c>
      <c r="G140" s="9">
        <f>E140*F140</f>
        <v>1000000</v>
      </c>
    </row>
    <row r="141" spans="1:7" x14ac:dyDescent="0.2">
      <c r="A141" s="59"/>
      <c r="B141" s="445"/>
      <c r="C141" s="311"/>
      <c r="D141" s="60"/>
      <c r="E141" s="62"/>
      <c r="F141" s="63"/>
      <c r="G141" s="74"/>
    </row>
    <row r="142" spans="1:7" x14ac:dyDescent="0.2">
      <c r="A142" s="59"/>
      <c r="B142" s="445"/>
      <c r="C142" s="311"/>
      <c r="D142" s="60"/>
      <c r="E142" s="62"/>
      <c r="F142" s="63"/>
      <c r="G142" s="9"/>
    </row>
    <row r="143" spans="1:7" ht="12" x14ac:dyDescent="0.25">
      <c r="A143" s="811" t="s">
        <v>2300</v>
      </c>
      <c r="B143" s="812"/>
      <c r="C143" s="451" t="s">
        <v>117</v>
      </c>
      <c r="D143" s="451"/>
      <c r="E143" s="451"/>
      <c r="F143" s="451"/>
      <c r="G143" s="4">
        <f>SUM(G131:G142)</f>
        <v>1797500</v>
      </c>
    </row>
    <row r="144" spans="1:7" ht="12" x14ac:dyDescent="0.25">
      <c r="A144" s="43">
        <v>2</v>
      </c>
      <c r="B144" s="452"/>
      <c r="C144" s="453" t="s">
        <v>2301</v>
      </c>
      <c r="D144" s="36"/>
      <c r="E144" s="454"/>
      <c r="F144" s="455"/>
      <c r="G144" s="456"/>
    </row>
    <row r="145" spans="1:7" ht="12" x14ac:dyDescent="0.25">
      <c r="A145" s="44"/>
      <c r="B145" s="445"/>
      <c r="C145" s="311"/>
      <c r="D145" s="37"/>
      <c r="E145" s="61"/>
      <c r="F145" s="40"/>
      <c r="G145" s="8"/>
    </row>
    <row r="146" spans="1:7" ht="12" x14ac:dyDescent="0.25">
      <c r="A146" s="44"/>
      <c r="B146" s="445"/>
      <c r="C146" s="311" t="s">
        <v>2302</v>
      </c>
      <c r="D146" s="60"/>
      <c r="E146" s="62"/>
      <c r="F146" s="63"/>
      <c r="G146" s="74"/>
    </row>
    <row r="147" spans="1:7" ht="12" x14ac:dyDescent="0.25">
      <c r="A147" s="44"/>
      <c r="B147" s="445"/>
      <c r="C147" s="311"/>
      <c r="D147" s="77"/>
      <c r="E147" s="78"/>
      <c r="F147" s="75"/>
      <c r="G147" s="76"/>
    </row>
    <row r="148" spans="1:7" ht="23.4" x14ac:dyDescent="0.25">
      <c r="A148" s="44"/>
      <c r="B148" s="445"/>
      <c r="C148" s="311" t="s">
        <v>2303</v>
      </c>
      <c r="D148" s="60"/>
      <c r="E148" s="62"/>
      <c r="F148" s="63"/>
      <c r="G148" s="74"/>
    </row>
    <row r="149" spans="1:7" ht="12" x14ac:dyDescent="0.25">
      <c r="A149" s="44"/>
      <c r="B149" s="445" t="s">
        <v>2139</v>
      </c>
      <c r="C149" s="311"/>
      <c r="D149" s="60"/>
      <c r="E149" s="62"/>
      <c r="F149" s="63"/>
      <c r="G149" s="74"/>
    </row>
    <row r="150" spans="1:7" ht="12" x14ac:dyDescent="0.25">
      <c r="A150" s="44"/>
      <c r="B150" s="445" t="s">
        <v>2304</v>
      </c>
      <c r="C150" s="311" t="s">
        <v>2305</v>
      </c>
      <c r="D150" s="60" t="s">
        <v>1713</v>
      </c>
      <c r="E150" s="481">
        <v>6000</v>
      </c>
      <c r="F150" s="115"/>
      <c r="G150" s="9">
        <f>E150*F150</f>
        <v>0</v>
      </c>
    </row>
    <row r="151" spans="1:7" ht="12" x14ac:dyDescent="0.25">
      <c r="A151" s="44"/>
      <c r="B151" s="445" t="s">
        <v>2139</v>
      </c>
      <c r="C151" s="311"/>
      <c r="D151" s="60"/>
      <c r="E151" s="481"/>
      <c r="F151" s="457"/>
      <c r="G151" s="74"/>
    </row>
    <row r="152" spans="1:7" ht="12" x14ac:dyDescent="0.25">
      <c r="A152" s="44"/>
      <c r="B152" s="445" t="s">
        <v>2306</v>
      </c>
      <c r="C152" s="311" t="s">
        <v>2307</v>
      </c>
      <c r="D152" s="60" t="s">
        <v>1713</v>
      </c>
      <c r="E152" s="481">
        <v>3370</v>
      </c>
      <c r="F152" s="115"/>
      <c r="G152" s="9">
        <f>E152*F152</f>
        <v>0</v>
      </c>
    </row>
    <row r="153" spans="1:7" ht="12" x14ac:dyDescent="0.25">
      <c r="A153" s="44"/>
      <c r="B153" s="445" t="s">
        <v>2139</v>
      </c>
      <c r="C153" s="311"/>
      <c r="D153" s="60"/>
      <c r="E153" s="481"/>
      <c r="F153" s="457"/>
      <c r="G153" s="74"/>
    </row>
    <row r="154" spans="1:7" ht="12" x14ac:dyDescent="0.25">
      <c r="A154" s="44"/>
      <c r="B154" s="445" t="s">
        <v>2308</v>
      </c>
      <c r="C154" s="311" t="s">
        <v>2309</v>
      </c>
      <c r="D154" s="60" t="s">
        <v>1713</v>
      </c>
      <c r="E154" s="481">
        <v>200</v>
      </c>
      <c r="F154" s="115"/>
      <c r="G154" s="9">
        <f>E154*F154</f>
        <v>0</v>
      </c>
    </row>
    <row r="155" spans="1:7" ht="12" x14ac:dyDescent="0.25">
      <c r="A155" s="44"/>
      <c r="B155" s="445" t="s">
        <v>2139</v>
      </c>
      <c r="C155" s="311"/>
      <c r="D155" s="60"/>
      <c r="E155" s="481"/>
      <c r="F155" s="457"/>
      <c r="G155" s="74"/>
    </row>
    <row r="156" spans="1:7" ht="34.799999999999997" x14ac:dyDescent="0.25">
      <c r="A156" s="44"/>
      <c r="B156" s="445" t="s">
        <v>2310</v>
      </c>
      <c r="C156" s="311" t="s">
        <v>2311</v>
      </c>
      <c r="D156" s="60" t="s">
        <v>1713</v>
      </c>
      <c r="E156" s="481">
        <v>1720</v>
      </c>
      <c r="F156" s="115"/>
      <c r="G156" s="9">
        <f>E156*F156</f>
        <v>0</v>
      </c>
    </row>
    <row r="157" spans="1:7" ht="12" x14ac:dyDescent="0.25">
      <c r="A157" s="44"/>
      <c r="B157" s="445" t="s">
        <v>2139</v>
      </c>
      <c r="C157" s="311"/>
      <c r="D157" s="60"/>
      <c r="E157" s="481"/>
      <c r="F157" s="457"/>
      <c r="G157" s="74"/>
    </row>
    <row r="158" spans="1:7" ht="12" x14ac:dyDescent="0.25">
      <c r="A158" s="44"/>
      <c r="B158" s="445" t="s">
        <v>2312</v>
      </c>
      <c r="C158" s="311" t="s">
        <v>2313</v>
      </c>
      <c r="D158" s="60" t="s">
        <v>1713</v>
      </c>
      <c r="E158" s="481">
        <v>5820</v>
      </c>
      <c r="F158" s="115"/>
      <c r="G158" s="9">
        <f>E158*F158</f>
        <v>0</v>
      </c>
    </row>
    <row r="159" spans="1:7" ht="12" x14ac:dyDescent="0.25">
      <c r="A159" s="44"/>
      <c r="B159" s="445" t="s">
        <v>2139</v>
      </c>
      <c r="C159" s="311"/>
      <c r="D159" s="60"/>
      <c r="E159" s="481"/>
      <c r="F159" s="457"/>
      <c r="G159" s="74"/>
    </row>
    <row r="160" spans="1:7" ht="12" x14ac:dyDescent="0.25">
      <c r="A160" s="44"/>
      <c r="B160" s="445" t="s">
        <v>2314</v>
      </c>
      <c r="C160" s="311" t="s">
        <v>2315</v>
      </c>
      <c r="D160" s="60" t="s">
        <v>1713</v>
      </c>
      <c r="E160" s="481">
        <v>3000</v>
      </c>
      <c r="F160" s="115"/>
      <c r="G160" s="9">
        <f>E160*F160</f>
        <v>0</v>
      </c>
    </row>
    <row r="161" spans="1:7" ht="12" x14ac:dyDescent="0.25">
      <c r="A161" s="44"/>
      <c r="B161" s="445" t="s">
        <v>2139</v>
      </c>
      <c r="C161" s="311"/>
      <c r="D161" s="60"/>
      <c r="E161" s="481"/>
      <c r="F161" s="457"/>
      <c r="G161" s="74"/>
    </row>
    <row r="162" spans="1:7" ht="12" x14ac:dyDescent="0.25">
      <c r="A162" s="44"/>
      <c r="B162" s="445" t="s">
        <v>2316</v>
      </c>
      <c r="C162" s="311" t="s">
        <v>2317</v>
      </c>
      <c r="D162" s="60" t="s">
        <v>1713</v>
      </c>
      <c r="E162" s="481">
        <v>2820</v>
      </c>
      <c r="F162" s="115"/>
      <c r="G162" s="9">
        <f>E162*F162</f>
        <v>0</v>
      </c>
    </row>
    <row r="163" spans="1:7" ht="12" x14ac:dyDescent="0.25">
      <c r="A163" s="44"/>
      <c r="B163" s="445" t="s">
        <v>2139</v>
      </c>
      <c r="C163" s="311"/>
      <c r="D163" s="60"/>
      <c r="E163" s="481"/>
      <c r="F163" s="457"/>
      <c r="G163" s="74"/>
    </row>
    <row r="164" spans="1:7" ht="23.4" x14ac:dyDescent="0.25">
      <c r="A164" s="44"/>
      <c r="B164" s="445" t="s">
        <v>2318</v>
      </c>
      <c r="C164" s="311" t="s">
        <v>2319</v>
      </c>
      <c r="D164" s="60" t="s">
        <v>1713</v>
      </c>
      <c r="E164" s="481">
        <f>5820-1720</f>
        <v>4100</v>
      </c>
      <c r="F164" s="115"/>
      <c r="G164" s="9">
        <f>E164*F164</f>
        <v>0</v>
      </c>
    </row>
    <row r="165" spans="1:7" ht="12" x14ac:dyDescent="0.25">
      <c r="A165" s="44"/>
      <c r="B165" s="445" t="s">
        <v>2139</v>
      </c>
      <c r="C165" s="311"/>
      <c r="D165" s="60"/>
      <c r="E165" s="481"/>
      <c r="F165" s="457"/>
      <c r="G165" s="74"/>
    </row>
    <row r="166" spans="1:7" ht="12" x14ac:dyDescent="0.25">
      <c r="A166" s="44"/>
      <c r="B166" s="445" t="s">
        <v>2320</v>
      </c>
      <c r="C166" s="311" t="s">
        <v>2321</v>
      </c>
      <c r="D166" s="60" t="s">
        <v>1713</v>
      </c>
      <c r="E166" s="481">
        <v>500</v>
      </c>
      <c r="F166" s="115"/>
      <c r="G166" s="9">
        <f>E166*F166</f>
        <v>0</v>
      </c>
    </row>
    <row r="167" spans="1:7" ht="12" x14ac:dyDescent="0.25">
      <c r="A167" s="44"/>
      <c r="B167" s="445" t="s">
        <v>2139</v>
      </c>
      <c r="C167" s="311"/>
      <c r="D167" s="60"/>
      <c r="E167" s="481"/>
      <c r="F167" s="457"/>
      <c r="G167" s="74"/>
    </row>
    <row r="168" spans="1:7" ht="12" x14ac:dyDescent="0.25">
      <c r="A168" s="44"/>
      <c r="B168" s="458" t="s">
        <v>2322</v>
      </c>
      <c r="C168" s="311" t="s">
        <v>2323</v>
      </c>
      <c r="D168" s="60" t="s">
        <v>1713</v>
      </c>
      <c r="E168" s="481">
        <v>50</v>
      </c>
      <c r="F168" s="115"/>
      <c r="G168" s="9">
        <f>E168*F168</f>
        <v>0</v>
      </c>
    </row>
    <row r="169" spans="1:7" ht="12" x14ac:dyDescent="0.25">
      <c r="A169" s="44"/>
      <c r="B169" s="458" t="s">
        <v>2139</v>
      </c>
      <c r="C169" s="311"/>
      <c r="D169" s="60"/>
      <c r="E169" s="481"/>
      <c r="F169" s="457"/>
      <c r="G169" s="74"/>
    </row>
    <row r="170" spans="1:7" ht="12" x14ac:dyDescent="0.25">
      <c r="A170" s="44"/>
      <c r="B170" s="458" t="s">
        <v>2139</v>
      </c>
      <c r="C170" s="459" t="s">
        <v>2324</v>
      </c>
      <c r="D170" s="60"/>
      <c r="E170" s="481"/>
      <c r="F170" s="457"/>
      <c r="G170" s="74"/>
    </row>
    <row r="171" spans="1:7" ht="12" x14ac:dyDescent="0.25">
      <c r="A171" s="44"/>
      <c r="B171" s="458" t="s">
        <v>2139</v>
      </c>
      <c r="C171" s="311"/>
      <c r="D171" s="60"/>
      <c r="E171" s="481"/>
      <c r="F171" s="457"/>
      <c r="G171" s="74"/>
    </row>
    <row r="172" spans="1:7" ht="12" x14ac:dyDescent="0.25">
      <c r="A172" s="44"/>
      <c r="B172" s="458" t="s">
        <v>2139</v>
      </c>
      <c r="C172" s="311" t="s">
        <v>2325</v>
      </c>
      <c r="D172" s="60"/>
      <c r="E172" s="481"/>
      <c r="F172" s="457"/>
      <c r="G172" s="74"/>
    </row>
    <row r="173" spans="1:7" ht="12" x14ac:dyDescent="0.25">
      <c r="A173" s="44"/>
      <c r="B173" s="458" t="s">
        <v>2139</v>
      </c>
      <c r="C173" s="311"/>
      <c r="D173" s="60"/>
      <c r="E173" s="481"/>
      <c r="F173" s="457"/>
      <c r="G173" s="74"/>
    </row>
    <row r="174" spans="1:7" ht="12" x14ac:dyDescent="0.25">
      <c r="A174" s="44"/>
      <c r="B174" s="458" t="s">
        <v>2326</v>
      </c>
      <c r="C174" s="311" t="s">
        <v>2237</v>
      </c>
      <c r="D174" s="457" t="s">
        <v>1720</v>
      </c>
      <c r="E174" s="481">
        <v>9580</v>
      </c>
      <c r="F174" s="115"/>
      <c r="G174" s="9">
        <f>E174*F174</f>
        <v>0</v>
      </c>
    </row>
    <row r="175" spans="1:7" ht="12" x14ac:dyDescent="0.25">
      <c r="A175" s="44"/>
      <c r="B175" s="458" t="s">
        <v>2139</v>
      </c>
      <c r="C175" s="311"/>
      <c r="D175" s="457"/>
      <c r="E175" s="481"/>
      <c r="F175" s="457"/>
      <c r="G175" s="74"/>
    </row>
    <row r="176" spans="1:7" ht="12" x14ac:dyDescent="0.25">
      <c r="A176" s="44"/>
      <c r="B176" s="458" t="s">
        <v>2327</v>
      </c>
      <c r="C176" s="311" t="s">
        <v>2239</v>
      </c>
      <c r="D176" s="457" t="s">
        <v>1720</v>
      </c>
      <c r="E176" s="481">
        <v>9580</v>
      </c>
      <c r="F176" s="115"/>
      <c r="G176" s="9">
        <f>E176*F176</f>
        <v>0</v>
      </c>
    </row>
    <row r="177" spans="1:11" ht="12" x14ac:dyDescent="0.25">
      <c r="A177" s="44"/>
      <c r="B177" s="458"/>
      <c r="C177" s="311"/>
      <c r="D177" s="457"/>
      <c r="E177" s="481"/>
      <c r="F177" s="457"/>
      <c r="G177" s="74"/>
    </row>
    <row r="178" spans="1:11" ht="12" x14ac:dyDescent="0.25">
      <c r="A178" s="44"/>
      <c r="B178" s="458"/>
      <c r="C178" s="460" t="s">
        <v>2328</v>
      </c>
      <c r="D178" s="457"/>
      <c r="E178" s="481"/>
      <c r="F178" s="457"/>
      <c r="G178" s="74"/>
    </row>
    <row r="179" spans="1:11" x14ac:dyDescent="0.2">
      <c r="A179" s="59"/>
      <c r="B179" s="461"/>
      <c r="C179" s="311"/>
      <c r="D179" s="457"/>
      <c r="E179" s="481"/>
      <c r="F179" s="457"/>
      <c r="G179" s="74"/>
    </row>
    <row r="180" spans="1:11" x14ac:dyDescent="0.2">
      <c r="A180" s="59"/>
      <c r="B180" s="461"/>
      <c r="C180" s="311" t="s">
        <v>2329</v>
      </c>
      <c r="D180" s="457"/>
      <c r="E180" s="481"/>
      <c r="F180" s="457"/>
      <c r="G180" s="74"/>
    </row>
    <row r="181" spans="1:11" x14ac:dyDescent="0.2">
      <c r="A181" s="59"/>
      <c r="B181" s="461"/>
      <c r="C181" s="311"/>
      <c r="D181" s="457"/>
      <c r="E181" s="481"/>
      <c r="F181" s="457"/>
      <c r="G181" s="74"/>
    </row>
    <row r="182" spans="1:11" x14ac:dyDescent="0.2">
      <c r="A182" s="59"/>
      <c r="B182" s="461" t="s">
        <v>2330</v>
      </c>
      <c r="C182" s="311" t="s">
        <v>2237</v>
      </c>
      <c r="D182" s="457" t="s">
        <v>1877</v>
      </c>
      <c r="E182" s="481">
        <v>50</v>
      </c>
      <c r="F182" s="115"/>
      <c r="G182" s="9">
        <f>E182*F182</f>
        <v>0</v>
      </c>
    </row>
    <row r="183" spans="1:11" x14ac:dyDescent="0.2">
      <c r="A183" s="59"/>
      <c r="B183" s="461"/>
      <c r="C183" s="311"/>
      <c r="D183" s="457"/>
      <c r="E183" s="481"/>
      <c r="F183" s="457"/>
      <c r="G183" s="74"/>
    </row>
    <row r="184" spans="1:11" x14ac:dyDescent="0.2">
      <c r="A184" s="59"/>
      <c r="B184" s="461" t="s">
        <v>2331</v>
      </c>
      <c r="C184" s="311" t="s">
        <v>2239</v>
      </c>
      <c r="D184" s="457" t="s">
        <v>1877</v>
      </c>
      <c r="E184" s="481">
        <v>50</v>
      </c>
      <c r="F184" s="115"/>
      <c r="G184" s="9">
        <f>E184*F184</f>
        <v>0</v>
      </c>
    </row>
    <row r="185" spans="1:11" x14ac:dyDescent="0.2">
      <c r="A185" s="59"/>
      <c r="B185" s="461"/>
      <c r="C185" s="311"/>
      <c r="D185" s="457"/>
      <c r="E185" s="481"/>
      <c r="F185" s="63"/>
      <c r="G185" s="74"/>
    </row>
    <row r="186" spans="1:11" x14ac:dyDescent="0.2">
      <c r="A186" s="59"/>
      <c r="B186" s="461"/>
      <c r="C186" s="311" t="s">
        <v>2332</v>
      </c>
      <c r="D186" s="457"/>
      <c r="E186" s="481"/>
      <c r="F186" s="63"/>
      <c r="G186" s="74"/>
    </row>
    <row r="187" spans="1:11" x14ac:dyDescent="0.2">
      <c r="A187" s="59"/>
      <c r="B187" s="461"/>
      <c r="C187" s="311"/>
      <c r="D187" s="457"/>
      <c r="E187" s="481"/>
      <c r="F187" s="63"/>
      <c r="G187" s="74"/>
    </row>
    <row r="188" spans="1:11" ht="45.6" x14ac:dyDescent="0.2">
      <c r="A188" s="59"/>
      <c r="B188" s="461"/>
      <c r="C188" s="311" t="s">
        <v>2333</v>
      </c>
      <c r="D188" s="457"/>
      <c r="E188" s="481"/>
      <c r="F188" s="63"/>
      <c r="G188" s="74"/>
    </row>
    <row r="189" spans="1:11" x14ac:dyDescent="0.2">
      <c r="A189" s="59"/>
      <c r="B189" s="461"/>
      <c r="C189" s="311"/>
      <c r="D189" s="457"/>
      <c r="E189" s="481"/>
      <c r="F189" s="63"/>
      <c r="G189" s="74"/>
    </row>
    <row r="190" spans="1:11" x14ac:dyDescent="0.2">
      <c r="A190" s="59"/>
      <c r="B190" s="461"/>
      <c r="C190" s="311" t="s">
        <v>2334</v>
      </c>
      <c r="D190" s="457"/>
      <c r="E190" s="481"/>
      <c r="F190" s="63"/>
      <c r="G190" s="74"/>
    </row>
    <row r="191" spans="1:11" x14ac:dyDescent="0.2">
      <c r="A191" s="59"/>
      <c r="B191" s="461"/>
      <c r="C191" s="311"/>
      <c r="D191" s="457"/>
      <c r="E191" s="481"/>
      <c r="F191" s="63"/>
      <c r="G191" s="74"/>
    </row>
    <row r="192" spans="1:11" x14ac:dyDescent="0.2">
      <c r="A192" s="59"/>
      <c r="B192" s="461" t="s">
        <v>2335</v>
      </c>
      <c r="C192" s="311" t="s">
        <v>2237</v>
      </c>
      <c r="D192" s="457" t="s">
        <v>1720</v>
      </c>
      <c r="E192" s="481">
        <v>100</v>
      </c>
      <c r="F192" s="115"/>
      <c r="G192" s="9">
        <f>E192*F192</f>
        <v>0</v>
      </c>
      <c r="K192" s="450"/>
    </row>
    <row r="193" spans="1:7" x14ac:dyDescent="0.2">
      <c r="A193" s="59"/>
      <c r="B193" s="461"/>
      <c r="C193" s="311"/>
      <c r="D193" s="457"/>
      <c r="E193" s="481"/>
      <c r="F193" s="457"/>
      <c r="G193" s="74"/>
    </row>
    <row r="194" spans="1:7" x14ac:dyDescent="0.2">
      <c r="A194" s="59"/>
      <c r="B194" s="461" t="s">
        <v>2336</v>
      </c>
      <c r="C194" s="311" t="s">
        <v>2239</v>
      </c>
      <c r="D194" s="457" t="s">
        <v>1720</v>
      </c>
      <c r="E194" s="481">
        <v>100</v>
      </c>
      <c r="F194" s="115"/>
      <c r="G194" s="9">
        <f>E194*F194</f>
        <v>0</v>
      </c>
    </row>
    <row r="195" spans="1:7" x14ac:dyDescent="0.2">
      <c r="A195" s="59"/>
      <c r="B195" s="458"/>
      <c r="C195" s="311"/>
      <c r="D195" s="60"/>
      <c r="E195" s="481"/>
      <c r="F195" s="63"/>
      <c r="G195" s="74"/>
    </row>
    <row r="196" spans="1:7" ht="22.8" x14ac:dyDescent="0.2">
      <c r="A196" s="59"/>
      <c r="B196" s="49"/>
      <c r="C196" s="311" t="s">
        <v>2337</v>
      </c>
      <c r="D196" s="457"/>
      <c r="E196" s="242"/>
      <c r="F196" s="37"/>
      <c r="G196" s="74"/>
    </row>
    <row r="197" spans="1:7" x14ac:dyDescent="0.2">
      <c r="A197" s="59"/>
      <c r="B197" s="49"/>
      <c r="C197" s="311"/>
      <c r="D197" s="457"/>
      <c r="E197" s="242"/>
      <c r="F197" s="37"/>
      <c r="G197" s="74"/>
    </row>
    <row r="198" spans="1:7" x14ac:dyDescent="0.2">
      <c r="A198" s="59"/>
      <c r="B198" s="312"/>
      <c r="C198" s="311" t="s">
        <v>2338</v>
      </c>
      <c r="D198" s="457"/>
      <c r="E198" s="482"/>
      <c r="F198" s="457"/>
      <c r="G198" s="74"/>
    </row>
    <row r="199" spans="1:7" x14ac:dyDescent="0.2">
      <c r="A199" s="59"/>
      <c r="B199" s="312"/>
      <c r="C199" s="311"/>
      <c r="D199" s="457"/>
      <c r="E199" s="483"/>
      <c r="F199" s="77"/>
      <c r="G199" s="74"/>
    </row>
    <row r="200" spans="1:7" x14ac:dyDescent="0.2">
      <c r="A200" s="59"/>
      <c r="B200" s="462">
        <v>2.17</v>
      </c>
      <c r="C200" s="311" t="s">
        <v>2237</v>
      </c>
      <c r="D200" s="457" t="s">
        <v>1720</v>
      </c>
      <c r="E200" s="482">
        <v>100</v>
      </c>
      <c r="F200" s="115"/>
      <c r="G200" s="9">
        <f>E200*F200</f>
        <v>0</v>
      </c>
    </row>
    <row r="201" spans="1:7" x14ac:dyDescent="0.2">
      <c r="A201" s="59"/>
      <c r="B201" s="462"/>
      <c r="C201" s="311"/>
      <c r="D201" s="457"/>
      <c r="E201" s="482"/>
      <c r="F201" s="457"/>
      <c r="G201" s="74"/>
    </row>
    <row r="202" spans="1:7" x14ac:dyDescent="0.2">
      <c r="A202" s="59"/>
      <c r="B202" s="462">
        <v>2.1800000000000002</v>
      </c>
      <c r="C202" s="311" t="s">
        <v>2239</v>
      </c>
      <c r="D202" s="457" t="s">
        <v>1720</v>
      </c>
      <c r="E202" s="482">
        <v>100</v>
      </c>
      <c r="F202" s="115"/>
      <c r="G202" s="9">
        <f>E202*F202</f>
        <v>0</v>
      </c>
    </row>
    <row r="203" spans="1:7" ht="12.75" customHeight="1" x14ac:dyDescent="0.2">
      <c r="A203" s="59"/>
      <c r="B203" s="462"/>
      <c r="C203" s="311"/>
      <c r="D203" s="457"/>
      <c r="E203" s="482"/>
      <c r="F203" s="457"/>
      <c r="G203" s="74"/>
    </row>
    <row r="204" spans="1:7" x14ac:dyDescent="0.2">
      <c r="A204" s="59"/>
      <c r="B204" s="445"/>
      <c r="C204" s="311"/>
      <c r="D204" s="60"/>
      <c r="E204" s="62"/>
      <c r="F204" s="63"/>
      <c r="G204" s="74"/>
    </row>
    <row r="205" spans="1:7" ht="12" x14ac:dyDescent="0.25">
      <c r="A205" s="568" t="s">
        <v>272</v>
      </c>
      <c r="B205" s="568"/>
      <c r="C205" s="568"/>
      <c r="D205" s="568"/>
      <c r="E205" s="568"/>
      <c r="F205" s="568"/>
      <c r="G205" s="4">
        <f>SUM(G144:G204)</f>
        <v>0</v>
      </c>
    </row>
    <row r="206" spans="1:7" ht="12" x14ac:dyDescent="0.25">
      <c r="A206" s="685" t="s">
        <v>273</v>
      </c>
      <c r="B206" s="685"/>
      <c r="C206" s="685"/>
      <c r="D206" s="685"/>
      <c r="E206" s="685"/>
      <c r="F206" s="685"/>
      <c r="G206" s="4">
        <f>G205</f>
        <v>0</v>
      </c>
    </row>
    <row r="207" spans="1:7" ht="13.2" customHeight="1" x14ac:dyDescent="0.2">
      <c r="A207" s="56"/>
      <c r="B207" s="448"/>
      <c r="C207" s="449"/>
      <c r="D207" s="57"/>
      <c r="E207" s="439"/>
      <c r="F207" s="73"/>
      <c r="G207" s="11"/>
    </row>
    <row r="208" spans="1:7" ht="13.2" customHeight="1" x14ac:dyDescent="0.2">
      <c r="A208" s="59"/>
      <c r="B208" s="463"/>
      <c r="C208" s="311" t="s">
        <v>2339</v>
      </c>
      <c r="D208" s="457"/>
      <c r="E208" s="457"/>
      <c r="F208" s="457"/>
      <c r="G208" s="74"/>
    </row>
    <row r="209" spans="1:7" ht="13.2" customHeight="1" x14ac:dyDescent="0.2">
      <c r="A209" s="59"/>
      <c r="B209" s="463"/>
      <c r="C209" s="311"/>
      <c r="D209" s="457"/>
      <c r="E209" s="77"/>
      <c r="F209" s="77"/>
      <c r="G209" s="74"/>
    </row>
    <row r="210" spans="1:7" ht="13.2" customHeight="1" x14ac:dyDescent="0.2">
      <c r="A210" s="59"/>
      <c r="B210" s="458">
        <v>2.19</v>
      </c>
      <c r="C210" s="311" t="s">
        <v>2237</v>
      </c>
      <c r="D210" s="457" t="s">
        <v>1720</v>
      </c>
      <c r="E210" s="482">
        <v>5160</v>
      </c>
      <c r="F210" s="115"/>
      <c r="G210" s="9">
        <f>E210*F210</f>
        <v>0</v>
      </c>
    </row>
    <row r="211" spans="1:7" ht="13.2" customHeight="1" x14ac:dyDescent="0.2">
      <c r="A211" s="59"/>
      <c r="B211" s="458"/>
      <c r="C211" s="311"/>
      <c r="D211" s="457"/>
      <c r="E211" s="482"/>
      <c r="F211" s="457"/>
      <c r="G211" s="74"/>
    </row>
    <row r="212" spans="1:7" ht="13.2" customHeight="1" x14ac:dyDescent="0.2">
      <c r="A212" s="59"/>
      <c r="B212" s="458" t="s">
        <v>2340</v>
      </c>
      <c r="C212" s="311" t="s">
        <v>2239</v>
      </c>
      <c r="D212" s="457" t="s">
        <v>1720</v>
      </c>
      <c r="E212" s="482">
        <v>5160</v>
      </c>
      <c r="F212" s="115"/>
      <c r="G212" s="9">
        <f>E212*F212</f>
        <v>0</v>
      </c>
    </row>
    <row r="213" spans="1:7" ht="13.2" customHeight="1" x14ac:dyDescent="0.2">
      <c r="A213" s="464"/>
      <c r="B213" s="465"/>
      <c r="C213" s="466"/>
      <c r="D213" s="467"/>
      <c r="E213" s="484"/>
      <c r="F213" s="468"/>
      <c r="G213" s="469"/>
    </row>
    <row r="214" spans="1:7" ht="12" x14ac:dyDescent="0.25">
      <c r="A214" s="44"/>
      <c r="B214" s="458"/>
      <c r="C214" s="311" t="s">
        <v>2341</v>
      </c>
      <c r="D214" s="457"/>
      <c r="E214" s="482"/>
      <c r="F214" s="457"/>
      <c r="G214" s="74"/>
    </row>
    <row r="215" spans="1:7" x14ac:dyDescent="0.2">
      <c r="A215" s="46"/>
      <c r="B215" s="458"/>
      <c r="C215" s="311"/>
      <c r="D215" s="457"/>
      <c r="E215" s="482"/>
      <c r="F215" s="457"/>
      <c r="G215" s="74"/>
    </row>
    <row r="216" spans="1:7" ht="22.8" x14ac:dyDescent="0.2">
      <c r="A216" s="59"/>
      <c r="B216" s="458" t="s">
        <v>2342</v>
      </c>
      <c r="C216" s="311" t="s">
        <v>2343</v>
      </c>
      <c r="D216" s="457" t="s">
        <v>67</v>
      </c>
      <c r="E216" s="482">
        <v>1</v>
      </c>
      <c r="F216" s="470">
        <v>10000</v>
      </c>
      <c r="G216" s="9">
        <f>E216*F216</f>
        <v>10000</v>
      </c>
    </row>
    <row r="217" spans="1:7" x14ac:dyDescent="0.2">
      <c r="A217" s="59"/>
      <c r="B217" s="471"/>
      <c r="C217" s="311"/>
      <c r="D217" s="457"/>
      <c r="E217" s="78"/>
      <c r="F217" s="75"/>
      <c r="G217" s="76"/>
    </row>
    <row r="218" spans="1:7" x14ac:dyDescent="0.2">
      <c r="A218" s="59"/>
      <c r="B218" s="440"/>
      <c r="C218" s="310"/>
      <c r="D218" s="60"/>
      <c r="E218" s="62"/>
      <c r="F218" s="63"/>
      <c r="G218" s="74"/>
    </row>
    <row r="219" spans="1:7" ht="12" x14ac:dyDescent="0.25">
      <c r="A219" s="811" t="s">
        <v>2344</v>
      </c>
      <c r="B219" s="812"/>
      <c r="C219" s="451" t="s">
        <v>117</v>
      </c>
      <c r="D219" s="451"/>
      <c r="E219" s="451"/>
      <c r="F219" s="451"/>
      <c r="G219" s="4">
        <f>SUM(G206:G218)</f>
        <v>10000</v>
      </c>
    </row>
    <row r="220" spans="1:7" ht="24" x14ac:dyDescent="0.25">
      <c r="A220" s="43">
        <v>3</v>
      </c>
      <c r="B220" s="472"/>
      <c r="C220" s="453" t="s">
        <v>2345</v>
      </c>
      <c r="D220" s="473"/>
      <c r="E220" s="454"/>
      <c r="F220" s="455"/>
      <c r="G220" s="456"/>
    </row>
    <row r="221" spans="1:7" x14ac:dyDescent="0.2">
      <c r="A221" s="46"/>
      <c r="B221" s="446"/>
      <c r="C221" s="311"/>
      <c r="D221" s="457"/>
      <c r="E221" s="61"/>
      <c r="F221" s="40"/>
      <c r="G221" s="8"/>
    </row>
    <row r="222" spans="1:7" ht="12" x14ac:dyDescent="0.25">
      <c r="A222" s="59"/>
      <c r="B222" s="471"/>
      <c r="C222" s="459" t="s">
        <v>2346</v>
      </c>
      <c r="D222" s="457"/>
      <c r="E222" s="62"/>
      <c r="F222" s="63"/>
      <c r="G222" s="74"/>
    </row>
    <row r="223" spans="1:7" x14ac:dyDescent="0.2">
      <c r="A223" s="59"/>
      <c r="B223" s="471"/>
      <c r="C223" s="311"/>
      <c r="D223" s="457"/>
      <c r="E223" s="78"/>
      <c r="F223" s="75"/>
      <c r="G223" s="76"/>
    </row>
    <row r="224" spans="1:7" ht="34.200000000000003" x14ac:dyDescent="0.2">
      <c r="A224" s="59"/>
      <c r="B224" s="440"/>
      <c r="C224" s="311" t="s">
        <v>2347</v>
      </c>
      <c r="D224" s="457"/>
      <c r="E224" s="62"/>
      <c r="F224" s="63"/>
      <c r="G224" s="74"/>
    </row>
    <row r="225" spans="1:7" x14ac:dyDescent="0.2">
      <c r="A225" s="59"/>
      <c r="B225" s="440"/>
      <c r="C225" s="311"/>
      <c r="D225" s="457"/>
      <c r="E225" s="62"/>
      <c r="F225" s="63"/>
      <c r="G225" s="74"/>
    </row>
    <row r="226" spans="1:7" x14ac:dyDescent="0.2">
      <c r="A226" s="59"/>
      <c r="B226" s="440"/>
      <c r="C226" s="311" t="s">
        <v>2348</v>
      </c>
      <c r="D226" s="457"/>
      <c r="E226" s="481"/>
      <c r="F226" s="63"/>
      <c r="G226" s="74"/>
    </row>
    <row r="227" spans="1:7" x14ac:dyDescent="0.2">
      <c r="A227" s="59"/>
      <c r="B227" s="440"/>
      <c r="C227" s="311"/>
      <c r="D227" s="457"/>
      <c r="E227" s="481"/>
      <c r="F227" s="63"/>
      <c r="G227" s="74"/>
    </row>
    <row r="228" spans="1:7" x14ac:dyDescent="0.2">
      <c r="A228" s="59"/>
      <c r="B228" s="440" t="s">
        <v>2349</v>
      </c>
      <c r="C228" s="311" t="s">
        <v>2237</v>
      </c>
      <c r="D228" s="457" t="s">
        <v>1720</v>
      </c>
      <c r="E228" s="481">
        <v>8830</v>
      </c>
      <c r="F228" s="115"/>
      <c r="G228" s="9">
        <f>E228*F228</f>
        <v>0</v>
      </c>
    </row>
    <row r="229" spans="1:7" x14ac:dyDescent="0.2">
      <c r="A229" s="59"/>
      <c r="B229" s="440"/>
      <c r="C229" s="311"/>
      <c r="D229" s="457"/>
      <c r="E229" s="481"/>
      <c r="F229" s="457"/>
      <c r="G229" s="74"/>
    </row>
    <row r="230" spans="1:7" x14ac:dyDescent="0.2">
      <c r="A230" s="59"/>
      <c r="B230" s="440" t="s">
        <v>2350</v>
      </c>
      <c r="C230" s="311" t="s">
        <v>2239</v>
      </c>
      <c r="D230" s="457" t="s">
        <v>1720</v>
      </c>
      <c r="E230" s="481">
        <v>8830</v>
      </c>
      <c r="F230" s="115"/>
      <c r="G230" s="9">
        <f>E230*F230</f>
        <v>0</v>
      </c>
    </row>
    <row r="231" spans="1:7" x14ac:dyDescent="0.2">
      <c r="A231" s="59"/>
      <c r="B231" s="440"/>
      <c r="C231" s="310"/>
      <c r="D231" s="60"/>
      <c r="E231" s="481"/>
      <c r="F231" s="457"/>
      <c r="G231" s="74"/>
    </row>
    <row r="232" spans="1:7" x14ac:dyDescent="0.2">
      <c r="A232" s="59"/>
      <c r="B232" s="440"/>
      <c r="C232" s="311" t="s">
        <v>2351</v>
      </c>
      <c r="D232" s="457"/>
      <c r="E232" s="481"/>
      <c r="F232" s="457"/>
      <c r="G232" s="74"/>
    </row>
    <row r="233" spans="1:7" x14ac:dyDescent="0.2">
      <c r="A233" s="59"/>
      <c r="B233" s="440"/>
      <c r="C233" s="311"/>
      <c r="D233" s="457"/>
      <c r="E233" s="481"/>
      <c r="F233" s="457"/>
      <c r="G233" s="74"/>
    </row>
    <row r="234" spans="1:7" x14ac:dyDescent="0.2">
      <c r="A234" s="59"/>
      <c r="B234" s="440" t="s">
        <v>2352</v>
      </c>
      <c r="C234" s="311" t="s">
        <v>2237</v>
      </c>
      <c r="D234" s="457" t="s">
        <v>1720</v>
      </c>
      <c r="E234" s="481">
        <v>2069</v>
      </c>
      <c r="F234" s="115"/>
      <c r="G234" s="9">
        <f>E234*F234</f>
        <v>0</v>
      </c>
    </row>
    <row r="235" spans="1:7" x14ac:dyDescent="0.2">
      <c r="A235" s="59"/>
      <c r="B235" s="440"/>
      <c r="C235" s="311"/>
      <c r="D235" s="457"/>
      <c r="E235" s="481"/>
      <c r="F235" s="457"/>
      <c r="G235" s="74"/>
    </row>
    <row r="236" spans="1:7" x14ac:dyDescent="0.2">
      <c r="A236" s="59"/>
      <c r="B236" s="440" t="s">
        <v>2353</v>
      </c>
      <c r="C236" s="311" t="s">
        <v>2239</v>
      </c>
      <c r="D236" s="457" t="s">
        <v>1720</v>
      </c>
      <c r="E236" s="481">
        <v>2069</v>
      </c>
      <c r="F236" s="115"/>
      <c r="G236" s="9">
        <f>E236*F236</f>
        <v>0</v>
      </c>
    </row>
    <row r="237" spans="1:7" x14ac:dyDescent="0.2">
      <c r="A237" s="59"/>
      <c r="B237" s="440"/>
      <c r="C237" s="310"/>
      <c r="D237" s="60"/>
      <c r="E237" s="481"/>
      <c r="F237" s="63"/>
      <c r="G237" s="74"/>
    </row>
    <row r="238" spans="1:7" ht="34.200000000000003" x14ac:dyDescent="0.2">
      <c r="A238" s="59"/>
      <c r="B238" s="440"/>
      <c r="C238" s="474" t="s">
        <v>2354</v>
      </c>
      <c r="D238" s="60"/>
      <c r="E238" s="481"/>
      <c r="F238" s="63"/>
      <c r="G238" s="74"/>
    </row>
    <row r="239" spans="1:7" x14ac:dyDescent="0.2">
      <c r="A239" s="59"/>
      <c r="B239" s="440"/>
      <c r="C239" s="310"/>
      <c r="D239" s="60"/>
      <c r="E239" s="481"/>
      <c r="F239" s="63"/>
      <c r="G239" s="74"/>
    </row>
    <row r="240" spans="1:7" x14ac:dyDescent="0.2">
      <c r="A240" s="59"/>
      <c r="B240" s="440"/>
      <c r="C240" s="311" t="s">
        <v>2355</v>
      </c>
      <c r="D240" s="457"/>
      <c r="E240" s="481"/>
      <c r="F240" s="63"/>
      <c r="G240" s="74"/>
    </row>
    <row r="241" spans="1:7" x14ac:dyDescent="0.2">
      <c r="A241" s="59"/>
      <c r="B241" s="440"/>
      <c r="C241" s="311"/>
      <c r="D241" s="457"/>
      <c r="E241" s="481"/>
      <c r="F241" s="63"/>
      <c r="G241" s="74"/>
    </row>
    <row r="242" spans="1:7" x14ac:dyDescent="0.2">
      <c r="A242" s="59"/>
      <c r="B242" s="440" t="s">
        <v>2356</v>
      </c>
      <c r="C242" s="311" t="s">
        <v>2237</v>
      </c>
      <c r="D242" s="457" t="s">
        <v>1720</v>
      </c>
      <c r="E242" s="481">
        <v>13437</v>
      </c>
      <c r="F242" s="115"/>
      <c r="G242" s="9">
        <f>E242*F242</f>
        <v>0</v>
      </c>
    </row>
    <row r="243" spans="1:7" x14ac:dyDescent="0.2">
      <c r="A243" s="59"/>
      <c r="B243" s="440"/>
      <c r="C243" s="311"/>
      <c r="D243" s="457"/>
      <c r="E243" s="481"/>
      <c r="F243" s="457"/>
      <c r="G243" s="74"/>
    </row>
    <row r="244" spans="1:7" x14ac:dyDescent="0.2">
      <c r="A244" s="59"/>
      <c r="B244" s="440" t="s">
        <v>2357</v>
      </c>
      <c r="C244" s="311" t="s">
        <v>2239</v>
      </c>
      <c r="D244" s="457" t="s">
        <v>1720</v>
      </c>
      <c r="E244" s="481">
        <v>13437</v>
      </c>
      <c r="F244" s="115"/>
      <c r="G244" s="9">
        <f>E244*F244</f>
        <v>0</v>
      </c>
    </row>
    <row r="245" spans="1:7" x14ac:dyDescent="0.2">
      <c r="A245" s="59"/>
      <c r="B245" s="440"/>
      <c r="C245" s="310"/>
      <c r="D245" s="60"/>
      <c r="E245" s="481"/>
      <c r="F245" s="63"/>
      <c r="G245" s="74"/>
    </row>
    <row r="246" spans="1:7" ht="12" x14ac:dyDescent="0.25">
      <c r="A246" s="59"/>
      <c r="B246" s="440"/>
      <c r="C246" s="459" t="s">
        <v>2358</v>
      </c>
      <c r="D246" s="60"/>
      <c r="E246" s="481"/>
      <c r="F246" s="63"/>
      <c r="G246" s="74"/>
    </row>
    <row r="247" spans="1:7" x14ac:dyDescent="0.2">
      <c r="A247" s="59"/>
      <c r="B247" s="440"/>
      <c r="C247" s="311"/>
      <c r="D247" s="60"/>
      <c r="E247" s="481"/>
      <c r="F247" s="63"/>
      <c r="G247" s="74"/>
    </row>
    <row r="248" spans="1:7" x14ac:dyDescent="0.2">
      <c r="A248" s="59"/>
      <c r="B248" s="440"/>
      <c r="C248" s="311" t="s">
        <v>2359</v>
      </c>
      <c r="D248" s="60"/>
      <c r="E248" s="481"/>
      <c r="F248" s="63"/>
      <c r="G248" s="74"/>
    </row>
    <row r="249" spans="1:7" x14ac:dyDescent="0.2">
      <c r="A249" s="59"/>
      <c r="B249" s="440"/>
      <c r="C249" s="311"/>
      <c r="D249" s="60"/>
      <c r="E249" s="481"/>
      <c r="F249" s="63"/>
      <c r="G249" s="74"/>
    </row>
    <row r="250" spans="1:7" x14ac:dyDescent="0.2">
      <c r="A250" s="59"/>
      <c r="B250" s="440" t="s">
        <v>2360</v>
      </c>
      <c r="C250" s="311" t="s">
        <v>2237</v>
      </c>
      <c r="D250" s="60" t="s">
        <v>1720</v>
      </c>
      <c r="E250" s="481">
        <v>8550</v>
      </c>
      <c r="F250" s="115"/>
      <c r="G250" s="9">
        <f>E250*F250</f>
        <v>0</v>
      </c>
    </row>
    <row r="251" spans="1:7" x14ac:dyDescent="0.2">
      <c r="A251" s="59"/>
      <c r="B251" s="440"/>
      <c r="C251" s="311"/>
      <c r="D251" s="60"/>
      <c r="E251" s="481"/>
      <c r="F251" s="457"/>
      <c r="G251" s="74"/>
    </row>
    <row r="252" spans="1:7" x14ac:dyDescent="0.2">
      <c r="A252" s="59"/>
      <c r="B252" s="440" t="s">
        <v>2361</v>
      </c>
      <c r="C252" s="311" t="s">
        <v>2239</v>
      </c>
      <c r="D252" s="60" t="s">
        <v>1720</v>
      </c>
      <c r="E252" s="481">
        <v>8550</v>
      </c>
      <c r="F252" s="115"/>
      <c r="G252" s="9">
        <f>E252*F252</f>
        <v>0</v>
      </c>
    </row>
    <row r="253" spans="1:7" x14ac:dyDescent="0.2">
      <c r="A253" s="59"/>
      <c r="B253" s="440"/>
      <c r="C253" s="310"/>
      <c r="D253" s="60"/>
      <c r="E253" s="481"/>
      <c r="F253" s="457"/>
      <c r="G253" s="74"/>
    </row>
    <row r="254" spans="1:7" x14ac:dyDescent="0.2">
      <c r="A254" s="59"/>
      <c r="B254" s="440"/>
      <c r="C254" s="311" t="s">
        <v>2362</v>
      </c>
      <c r="D254" s="60"/>
      <c r="E254" s="481"/>
      <c r="F254" s="457"/>
      <c r="G254" s="74"/>
    </row>
    <row r="255" spans="1:7" x14ac:dyDescent="0.2">
      <c r="A255" s="59"/>
      <c r="B255" s="440"/>
      <c r="C255" s="311"/>
      <c r="D255" s="60"/>
      <c r="E255" s="481"/>
      <c r="F255" s="457"/>
      <c r="G255" s="74"/>
    </row>
    <row r="256" spans="1:7" x14ac:dyDescent="0.2">
      <c r="A256" s="59"/>
      <c r="B256" s="440" t="s">
        <v>2363</v>
      </c>
      <c r="C256" s="311" t="s">
        <v>2237</v>
      </c>
      <c r="D256" s="60" t="s">
        <v>1720</v>
      </c>
      <c r="E256" s="481">
        <v>280</v>
      </c>
      <c r="F256" s="115"/>
      <c r="G256" s="9">
        <f>E256*F256</f>
        <v>0</v>
      </c>
    </row>
    <row r="257" spans="1:7" x14ac:dyDescent="0.2">
      <c r="A257" s="59"/>
      <c r="B257" s="440"/>
      <c r="C257" s="311"/>
      <c r="D257" s="60"/>
      <c r="E257" s="481"/>
      <c r="F257" s="457"/>
      <c r="G257" s="74"/>
    </row>
    <row r="258" spans="1:7" x14ac:dyDescent="0.2">
      <c r="A258" s="59"/>
      <c r="B258" s="440" t="s">
        <v>2364</v>
      </c>
      <c r="C258" s="311" t="s">
        <v>2239</v>
      </c>
      <c r="D258" s="60" t="s">
        <v>1720</v>
      </c>
      <c r="E258" s="481">
        <v>280</v>
      </c>
      <c r="F258" s="115"/>
      <c r="G258" s="9">
        <f>E258*F258</f>
        <v>0</v>
      </c>
    </row>
    <row r="259" spans="1:7" x14ac:dyDescent="0.2">
      <c r="A259" s="59"/>
      <c r="B259" s="440"/>
      <c r="C259" s="310"/>
      <c r="D259" s="60"/>
      <c r="E259" s="481"/>
      <c r="F259" s="457"/>
      <c r="G259" s="74"/>
    </row>
    <row r="260" spans="1:7" x14ac:dyDescent="0.2">
      <c r="A260" s="59"/>
      <c r="B260" s="440"/>
      <c r="C260" s="311" t="s">
        <v>2365</v>
      </c>
      <c r="D260" s="60"/>
      <c r="E260" s="481"/>
      <c r="F260" s="457"/>
      <c r="G260" s="74"/>
    </row>
    <row r="261" spans="1:7" x14ac:dyDescent="0.2">
      <c r="A261" s="59"/>
      <c r="B261" s="440"/>
      <c r="C261" s="311"/>
      <c r="D261" s="60"/>
      <c r="E261" s="481"/>
      <c r="F261" s="457"/>
      <c r="G261" s="74"/>
    </row>
    <row r="262" spans="1:7" x14ac:dyDescent="0.2">
      <c r="A262" s="59"/>
      <c r="B262" s="440" t="s">
        <v>2366</v>
      </c>
      <c r="C262" s="311" t="s">
        <v>2237</v>
      </c>
      <c r="D262" s="60" t="s">
        <v>1720</v>
      </c>
      <c r="E262" s="481">
        <v>15506</v>
      </c>
      <c r="F262" s="115"/>
      <c r="G262" s="9">
        <f>E262*F262</f>
        <v>0</v>
      </c>
    </row>
    <row r="263" spans="1:7" x14ac:dyDescent="0.2">
      <c r="A263" s="59"/>
      <c r="B263" s="440"/>
      <c r="C263" s="311"/>
      <c r="D263" s="60"/>
      <c r="E263" s="481"/>
      <c r="F263" s="457"/>
      <c r="G263" s="74"/>
    </row>
    <row r="264" spans="1:7" x14ac:dyDescent="0.2">
      <c r="A264" s="59"/>
      <c r="B264" s="440" t="s">
        <v>2367</v>
      </c>
      <c r="C264" s="311" t="s">
        <v>2239</v>
      </c>
      <c r="D264" s="60" t="s">
        <v>1720</v>
      </c>
      <c r="E264" s="481">
        <v>15506</v>
      </c>
      <c r="F264" s="115"/>
      <c r="G264" s="9">
        <f>E264*F264</f>
        <v>0</v>
      </c>
    </row>
    <row r="265" spans="1:7" x14ac:dyDescent="0.2">
      <c r="A265" s="59"/>
      <c r="B265" s="440"/>
      <c r="C265" s="310"/>
      <c r="D265" s="60"/>
      <c r="E265" s="481"/>
      <c r="F265" s="63"/>
      <c r="G265" s="74"/>
    </row>
    <row r="266" spans="1:7" ht="12" x14ac:dyDescent="0.25">
      <c r="A266" s="44"/>
      <c r="B266" s="446"/>
      <c r="C266" s="460" t="s">
        <v>2368</v>
      </c>
      <c r="D266" s="60"/>
      <c r="E266" s="242"/>
      <c r="F266" s="40"/>
      <c r="G266" s="8"/>
    </row>
    <row r="267" spans="1:7" x14ac:dyDescent="0.2">
      <c r="A267" s="46"/>
      <c r="B267" s="446"/>
      <c r="C267" s="474" t="s">
        <v>2139</v>
      </c>
      <c r="D267" s="60"/>
      <c r="E267" s="242"/>
      <c r="F267" s="40"/>
      <c r="G267" s="8"/>
    </row>
    <row r="268" spans="1:7" ht="34.200000000000003" x14ac:dyDescent="0.2">
      <c r="A268" s="59"/>
      <c r="B268" s="471"/>
      <c r="C268" s="474" t="s">
        <v>2369</v>
      </c>
      <c r="D268" s="60"/>
      <c r="E268" s="481"/>
      <c r="F268" s="63"/>
      <c r="G268" s="74"/>
    </row>
    <row r="269" spans="1:7" x14ac:dyDescent="0.2">
      <c r="A269" s="59"/>
      <c r="B269" s="471"/>
      <c r="C269" s="474" t="s">
        <v>2139</v>
      </c>
      <c r="D269" s="60"/>
      <c r="E269" s="483"/>
      <c r="F269" s="75"/>
      <c r="G269" s="76"/>
    </row>
    <row r="270" spans="1:7" x14ac:dyDescent="0.2">
      <c r="A270" s="59"/>
      <c r="B270" s="440"/>
      <c r="C270" s="474" t="s">
        <v>2370</v>
      </c>
      <c r="D270" s="60"/>
      <c r="E270" s="481"/>
      <c r="F270" s="63"/>
      <c r="G270" s="74"/>
    </row>
    <row r="271" spans="1:7" x14ac:dyDescent="0.2">
      <c r="A271" s="59"/>
      <c r="B271" s="440"/>
      <c r="C271" s="474" t="s">
        <v>2139</v>
      </c>
      <c r="D271" s="60"/>
      <c r="E271" s="485"/>
      <c r="F271" s="63"/>
      <c r="G271" s="74"/>
    </row>
    <row r="272" spans="1:7" x14ac:dyDescent="0.2">
      <c r="A272" s="59"/>
      <c r="B272" s="440" t="s">
        <v>2371</v>
      </c>
      <c r="C272" s="474" t="s">
        <v>2237</v>
      </c>
      <c r="D272" s="60" t="s">
        <v>1877</v>
      </c>
      <c r="E272" s="485">
        <v>30</v>
      </c>
      <c r="F272" s="115"/>
      <c r="G272" s="9">
        <f>E272*F272</f>
        <v>0</v>
      </c>
    </row>
    <row r="273" spans="1:7" x14ac:dyDescent="0.2">
      <c r="A273" s="59"/>
      <c r="B273" s="440"/>
      <c r="C273" s="474" t="s">
        <v>2139</v>
      </c>
      <c r="D273" s="60" t="s">
        <v>2139</v>
      </c>
      <c r="E273" s="485"/>
      <c r="F273" s="457"/>
      <c r="G273" s="74"/>
    </row>
    <row r="274" spans="1:7" x14ac:dyDescent="0.2">
      <c r="A274" s="59"/>
      <c r="B274" s="440" t="s">
        <v>2372</v>
      </c>
      <c r="C274" s="474" t="s">
        <v>2239</v>
      </c>
      <c r="D274" s="60" t="s">
        <v>1877</v>
      </c>
      <c r="E274" s="485">
        <v>30</v>
      </c>
      <c r="F274" s="115"/>
      <c r="G274" s="9">
        <f>E274*F274</f>
        <v>0</v>
      </c>
    </row>
    <row r="275" spans="1:7" x14ac:dyDescent="0.2">
      <c r="A275" s="59"/>
      <c r="B275" s="440"/>
      <c r="C275" s="311"/>
      <c r="D275" s="60"/>
      <c r="E275" s="481"/>
      <c r="F275" s="63"/>
      <c r="G275" s="74"/>
    </row>
    <row r="276" spans="1:7" x14ac:dyDescent="0.2">
      <c r="A276" s="59"/>
      <c r="B276" s="440"/>
      <c r="C276" s="474" t="s">
        <v>2373</v>
      </c>
      <c r="D276" s="60"/>
      <c r="E276" s="485"/>
      <c r="F276" s="63"/>
      <c r="G276" s="74"/>
    </row>
    <row r="277" spans="1:7" x14ac:dyDescent="0.2">
      <c r="A277" s="59"/>
      <c r="B277" s="440"/>
      <c r="C277" s="474" t="s">
        <v>2139</v>
      </c>
      <c r="D277" s="60"/>
      <c r="E277" s="485"/>
      <c r="F277" s="63"/>
      <c r="G277" s="74"/>
    </row>
    <row r="278" spans="1:7" x14ac:dyDescent="0.2">
      <c r="A278" s="59"/>
      <c r="B278" s="440" t="s">
        <v>2374</v>
      </c>
      <c r="C278" s="474" t="s">
        <v>2237</v>
      </c>
      <c r="D278" s="60" t="s">
        <v>1877</v>
      </c>
      <c r="E278" s="485">
        <v>66</v>
      </c>
      <c r="F278" s="115"/>
      <c r="G278" s="9">
        <f>E278*F278</f>
        <v>0</v>
      </c>
    </row>
    <row r="279" spans="1:7" x14ac:dyDescent="0.2">
      <c r="A279" s="59"/>
      <c r="B279" s="440"/>
      <c r="C279" s="474" t="s">
        <v>2139</v>
      </c>
      <c r="D279" s="60" t="s">
        <v>2139</v>
      </c>
      <c r="E279" s="485"/>
      <c r="F279" s="457"/>
      <c r="G279" s="74"/>
    </row>
    <row r="280" spans="1:7" x14ac:dyDescent="0.2">
      <c r="A280" s="59"/>
      <c r="B280" s="440" t="s">
        <v>2375</v>
      </c>
      <c r="C280" s="474" t="s">
        <v>2239</v>
      </c>
      <c r="D280" s="60" t="s">
        <v>1877</v>
      </c>
      <c r="E280" s="485">
        <v>66</v>
      </c>
      <c r="F280" s="115"/>
      <c r="G280" s="9">
        <f>E280*F280</f>
        <v>0</v>
      </c>
    </row>
    <row r="281" spans="1:7" x14ac:dyDescent="0.2">
      <c r="A281" s="59"/>
      <c r="B281" s="440"/>
      <c r="C281" s="310"/>
      <c r="D281" s="60"/>
      <c r="E281" s="481"/>
      <c r="F281" s="63"/>
      <c r="G281" s="74"/>
    </row>
    <row r="282" spans="1:7" x14ac:dyDescent="0.2">
      <c r="A282" s="59"/>
      <c r="B282" s="440"/>
      <c r="C282" s="310"/>
      <c r="D282" s="60"/>
      <c r="E282" s="62"/>
      <c r="F282" s="63"/>
      <c r="G282" s="74"/>
    </row>
    <row r="283" spans="1:7" ht="12" x14ac:dyDescent="0.25">
      <c r="A283" s="568" t="s">
        <v>272</v>
      </c>
      <c r="B283" s="568"/>
      <c r="C283" s="568"/>
      <c r="D283" s="568"/>
      <c r="E283" s="568"/>
      <c r="F283" s="568"/>
      <c r="G283" s="4">
        <f>SUM(G220:G282)</f>
        <v>0</v>
      </c>
    </row>
    <row r="284" spans="1:7" ht="12" x14ac:dyDescent="0.25">
      <c r="A284" s="685" t="s">
        <v>273</v>
      </c>
      <c r="B284" s="685"/>
      <c r="C284" s="685"/>
      <c r="D284" s="685"/>
      <c r="E284" s="685"/>
      <c r="F284" s="685"/>
      <c r="G284" s="4">
        <f>G283</f>
        <v>0</v>
      </c>
    </row>
    <row r="285" spans="1:7" ht="13.2" customHeight="1" x14ac:dyDescent="0.2">
      <c r="A285" s="56"/>
      <c r="B285" s="448"/>
      <c r="C285" s="449"/>
      <c r="D285" s="57"/>
      <c r="E285" s="439"/>
      <c r="F285" s="73"/>
      <c r="G285" s="11"/>
    </row>
    <row r="286" spans="1:7" x14ac:dyDescent="0.2">
      <c r="A286" s="59"/>
      <c r="B286" s="440"/>
      <c r="C286" s="474" t="s">
        <v>2376</v>
      </c>
      <c r="D286" s="60"/>
      <c r="E286" s="475"/>
      <c r="F286" s="63"/>
      <c r="G286" s="74"/>
    </row>
    <row r="287" spans="1:7" x14ac:dyDescent="0.2">
      <c r="A287" s="59"/>
      <c r="B287" s="440"/>
      <c r="C287" s="474" t="s">
        <v>2139</v>
      </c>
      <c r="D287" s="60"/>
      <c r="E287" s="475"/>
      <c r="F287" s="63"/>
      <c r="G287" s="74"/>
    </row>
    <row r="288" spans="1:7" x14ac:dyDescent="0.2">
      <c r="A288" s="59"/>
      <c r="B288" s="440" t="s">
        <v>2377</v>
      </c>
      <c r="C288" s="474" t="s">
        <v>2237</v>
      </c>
      <c r="D288" s="60" t="s">
        <v>1877</v>
      </c>
      <c r="E288" s="475">
        <f>830/2</f>
        <v>415</v>
      </c>
      <c r="F288" s="115"/>
      <c r="G288" s="9">
        <f>E288*F288</f>
        <v>0</v>
      </c>
    </row>
    <row r="289" spans="1:10" x14ac:dyDescent="0.2">
      <c r="A289" s="59"/>
      <c r="B289" s="440"/>
      <c r="C289" s="474" t="s">
        <v>2139</v>
      </c>
      <c r="D289" s="60" t="s">
        <v>2139</v>
      </c>
      <c r="E289" s="475"/>
      <c r="F289" s="457"/>
      <c r="G289" s="74"/>
    </row>
    <row r="290" spans="1:10" x14ac:dyDescent="0.2">
      <c r="A290" s="59"/>
      <c r="B290" s="440" t="s">
        <v>2378</v>
      </c>
      <c r="C290" s="474" t="s">
        <v>2239</v>
      </c>
      <c r="D290" s="60" t="s">
        <v>1877</v>
      </c>
      <c r="E290" s="475">
        <f>830/2</f>
        <v>415</v>
      </c>
      <c r="F290" s="115"/>
      <c r="G290" s="9">
        <f>E290*F290</f>
        <v>0</v>
      </c>
    </row>
    <row r="291" spans="1:10" x14ac:dyDescent="0.2">
      <c r="A291" s="59"/>
      <c r="B291" s="440"/>
      <c r="C291" s="310"/>
      <c r="D291" s="60"/>
      <c r="E291" s="475"/>
      <c r="F291" s="63"/>
      <c r="G291" s="74"/>
    </row>
    <row r="292" spans="1:10" ht="12" x14ac:dyDescent="0.25">
      <c r="A292" s="59"/>
      <c r="B292" s="440"/>
      <c r="C292" s="460" t="s">
        <v>2379</v>
      </c>
      <c r="D292" s="60"/>
      <c r="E292" s="62"/>
      <c r="F292" s="63"/>
      <c r="G292" s="74"/>
    </row>
    <row r="293" spans="1:10" x14ac:dyDescent="0.2">
      <c r="A293" s="59"/>
      <c r="B293" s="440"/>
      <c r="C293" s="310"/>
      <c r="D293" s="60"/>
      <c r="E293" s="62"/>
      <c r="F293" s="63"/>
      <c r="G293" s="74"/>
    </row>
    <row r="294" spans="1:10" x14ac:dyDescent="0.2">
      <c r="A294" s="59"/>
      <c r="B294" s="440"/>
      <c r="C294" s="311" t="s">
        <v>2380</v>
      </c>
      <c r="D294" s="60"/>
      <c r="E294" s="62"/>
      <c r="F294" s="63"/>
      <c r="G294" s="74"/>
    </row>
    <row r="295" spans="1:10" x14ac:dyDescent="0.2">
      <c r="A295" s="59"/>
      <c r="B295" s="440"/>
      <c r="C295" s="311"/>
      <c r="D295" s="60"/>
      <c r="E295" s="62"/>
      <c r="F295" s="63"/>
      <c r="G295" s="74"/>
    </row>
    <row r="296" spans="1:10" x14ac:dyDescent="0.2">
      <c r="A296" s="59"/>
      <c r="B296" s="440" t="s">
        <v>2381</v>
      </c>
      <c r="C296" s="311" t="s">
        <v>2237</v>
      </c>
      <c r="D296" s="60" t="s">
        <v>1877</v>
      </c>
      <c r="E296" s="62">
        <v>20</v>
      </c>
      <c r="F296" s="115"/>
      <c r="G296" s="9">
        <f>E296*F296</f>
        <v>0</v>
      </c>
    </row>
    <row r="297" spans="1:10" x14ac:dyDescent="0.2">
      <c r="A297" s="59"/>
      <c r="B297" s="440"/>
      <c r="C297" s="311"/>
      <c r="D297" s="60"/>
      <c r="E297" s="62"/>
      <c r="F297" s="457"/>
      <c r="G297" s="74"/>
    </row>
    <row r="298" spans="1:10" x14ac:dyDescent="0.2">
      <c r="A298" s="59"/>
      <c r="B298" s="440" t="s">
        <v>2382</v>
      </c>
      <c r="C298" s="311" t="s">
        <v>2239</v>
      </c>
      <c r="D298" s="60" t="s">
        <v>1877</v>
      </c>
      <c r="E298" s="62">
        <v>20</v>
      </c>
      <c r="F298" s="115"/>
      <c r="G298" s="9">
        <f>E298*F298</f>
        <v>0</v>
      </c>
    </row>
    <row r="299" spans="1:10" x14ac:dyDescent="0.2">
      <c r="A299" s="59"/>
      <c r="B299" s="440"/>
      <c r="C299" s="310"/>
      <c r="D299" s="60"/>
      <c r="E299" s="62"/>
      <c r="F299" s="457"/>
      <c r="G299" s="74"/>
    </row>
    <row r="300" spans="1:10" x14ac:dyDescent="0.2">
      <c r="A300" s="59"/>
      <c r="B300" s="440"/>
      <c r="C300" s="311" t="s">
        <v>2383</v>
      </c>
      <c r="D300" s="60"/>
      <c r="E300" s="62"/>
      <c r="F300" s="457"/>
      <c r="G300" s="74"/>
      <c r="J300" s="450"/>
    </row>
    <row r="301" spans="1:10" x14ac:dyDescent="0.2">
      <c r="A301" s="59"/>
      <c r="B301" s="440"/>
      <c r="C301" s="311"/>
      <c r="D301" s="60"/>
      <c r="E301" s="62"/>
      <c r="F301" s="457"/>
      <c r="G301" s="74"/>
    </row>
    <row r="302" spans="1:10" x14ac:dyDescent="0.2">
      <c r="A302" s="59"/>
      <c r="B302" s="440" t="s">
        <v>2384</v>
      </c>
      <c r="C302" s="311" t="s">
        <v>2237</v>
      </c>
      <c r="D302" s="60" t="s">
        <v>1877</v>
      </c>
      <c r="E302" s="62">
        <v>10</v>
      </c>
      <c r="F302" s="115"/>
      <c r="G302" s="9">
        <f>E302*F302</f>
        <v>0</v>
      </c>
    </row>
    <row r="303" spans="1:10" x14ac:dyDescent="0.2">
      <c r="A303" s="59"/>
      <c r="B303" s="440"/>
      <c r="C303" s="311"/>
      <c r="D303" s="60"/>
      <c r="E303" s="62"/>
      <c r="F303" s="457"/>
      <c r="G303" s="74"/>
    </row>
    <row r="304" spans="1:10" x14ac:dyDescent="0.2">
      <c r="A304" s="59"/>
      <c r="B304" s="440" t="s">
        <v>2385</v>
      </c>
      <c r="C304" s="311" t="s">
        <v>2239</v>
      </c>
      <c r="D304" s="60" t="s">
        <v>1877</v>
      </c>
      <c r="E304" s="62">
        <v>10</v>
      </c>
      <c r="F304" s="115"/>
      <c r="G304" s="9">
        <f>E304*F304</f>
        <v>0</v>
      </c>
    </row>
    <row r="305" spans="1:7" x14ac:dyDescent="0.2">
      <c r="A305" s="59"/>
      <c r="B305" s="440"/>
      <c r="C305" s="310"/>
      <c r="D305" s="60"/>
      <c r="E305" s="62"/>
      <c r="F305" s="457"/>
      <c r="G305" s="74"/>
    </row>
    <row r="306" spans="1:7" x14ac:dyDescent="0.2">
      <c r="A306" s="59"/>
      <c r="B306" s="440"/>
      <c r="C306" s="311" t="s">
        <v>2386</v>
      </c>
      <c r="D306" s="60"/>
      <c r="E306" s="62"/>
      <c r="F306" s="457"/>
      <c r="G306" s="74"/>
    </row>
    <row r="307" spans="1:7" x14ac:dyDescent="0.2">
      <c r="A307" s="59"/>
      <c r="B307" s="440"/>
      <c r="C307" s="311"/>
      <c r="D307" s="60"/>
      <c r="E307" s="62"/>
      <c r="F307" s="457"/>
      <c r="G307" s="74"/>
    </row>
    <row r="308" spans="1:7" x14ac:dyDescent="0.2">
      <c r="A308" s="59"/>
      <c r="B308" s="440" t="s">
        <v>2387</v>
      </c>
      <c r="C308" s="311" t="s">
        <v>2237</v>
      </c>
      <c r="D308" s="60" t="s">
        <v>1877</v>
      </c>
      <c r="E308" s="62">
        <f>896/2</f>
        <v>448</v>
      </c>
      <c r="F308" s="115"/>
      <c r="G308" s="9">
        <f>E308*F308</f>
        <v>0</v>
      </c>
    </row>
    <row r="309" spans="1:7" x14ac:dyDescent="0.2">
      <c r="A309" s="59"/>
      <c r="B309" s="440"/>
      <c r="C309" s="311"/>
      <c r="D309" s="60"/>
      <c r="E309" s="62"/>
      <c r="F309" s="457"/>
      <c r="G309" s="74"/>
    </row>
    <row r="310" spans="1:7" x14ac:dyDescent="0.2">
      <c r="A310" s="59"/>
      <c r="B310" s="440" t="s">
        <v>2388</v>
      </c>
      <c r="C310" s="311" t="s">
        <v>2239</v>
      </c>
      <c r="D310" s="60" t="s">
        <v>1877</v>
      </c>
      <c r="E310" s="62">
        <v>448</v>
      </c>
      <c r="F310" s="115"/>
      <c r="G310" s="9">
        <f>E310*F310</f>
        <v>0</v>
      </c>
    </row>
    <row r="311" spans="1:7" x14ac:dyDescent="0.2">
      <c r="A311" s="59"/>
      <c r="B311" s="440"/>
      <c r="C311" s="310"/>
      <c r="D311" s="60"/>
      <c r="E311" s="62"/>
      <c r="F311" s="63"/>
      <c r="G311" s="74"/>
    </row>
    <row r="312" spans="1:7" ht="12" x14ac:dyDescent="0.25">
      <c r="A312" s="59"/>
      <c r="B312" s="440"/>
      <c r="C312" s="459" t="s">
        <v>2389</v>
      </c>
      <c r="D312" s="457"/>
      <c r="E312" s="62"/>
      <c r="F312" s="63"/>
      <c r="G312" s="74"/>
    </row>
    <row r="313" spans="1:7" x14ac:dyDescent="0.2">
      <c r="A313" s="59"/>
      <c r="B313" s="440"/>
      <c r="C313" s="311"/>
      <c r="D313" s="457"/>
      <c r="E313" s="62"/>
      <c r="F313" s="63"/>
      <c r="G313" s="74"/>
    </row>
    <row r="314" spans="1:7" ht="34.200000000000003" x14ac:dyDescent="0.2">
      <c r="A314" s="59"/>
      <c r="B314" s="440"/>
      <c r="C314" s="311" t="s">
        <v>2390</v>
      </c>
      <c r="D314" s="457"/>
      <c r="E314" s="62"/>
      <c r="F314" s="63"/>
      <c r="G314" s="74"/>
    </row>
    <row r="315" spans="1:7" x14ac:dyDescent="0.2">
      <c r="A315" s="59"/>
      <c r="B315" s="440"/>
      <c r="C315" s="311"/>
      <c r="D315" s="457"/>
      <c r="E315" s="62"/>
      <c r="F315" s="63"/>
      <c r="G315" s="74"/>
    </row>
    <row r="316" spans="1:7" x14ac:dyDescent="0.2">
      <c r="A316" s="59"/>
      <c r="B316" s="440"/>
      <c r="C316" s="311" t="s">
        <v>2391</v>
      </c>
      <c r="D316" s="457"/>
      <c r="E316" s="62"/>
      <c r="F316" s="63"/>
      <c r="G316" s="74"/>
    </row>
    <row r="317" spans="1:7" x14ac:dyDescent="0.2">
      <c r="A317" s="59"/>
      <c r="B317" s="440"/>
      <c r="C317" s="311"/>
      <c r="D317" s="457"/>
      <c r="E317" s="62"/>
      <c r="F317" s="63"/>
      <c r="G317" s="74"/>
    </row>
    <row r="318" spans="1:7" x14ac:dyDescent="0.2">
      <c r="A318" s="59"/>
      <c r="B318" s="440" t="s">
        <v>2392</v>
      </c>
      <c r="C318" s="311" t="s">
        <v>2237</v>
      </c>
      <c r="D318" s="457" t="s">
        <v>1877</v>
      </c>
      <c r="E318" s="62">
        <v>30</v>
      </c>
      <c r="F318" s="115"/>
      <c r="G318" s="9">
        <f>E318*F318</f>
        <v>0</v>
      </c>
    </row>
    <row r="319" spans="1:7" x14ac:dyDescent="0.2">
      <c r="A319" s="59"/>
      <c r="B319" s="440"/>
      <c r="C319" s="311"/>
      <c r="D319" s="457"/>
      <c r="E319" s="62"/>
      <c r="F319" s="457"/>
      <c r="G319" s="74"/>
    </row>
    <row r="320" spans="1:7" x14ac:dyDescent="0.2">
      <c r="A320" s="59"/>
      <c r="B320" s="440" t="s">
        <v>2393</v>
      </c>
      <c r="C320" s="311" t="s">
        <v>2239</v>
      </c>
      <c r="D320" s="457" t="s">
        <v>1877</v>
      </c>
      <c r="E320" s="62">
        <v>30</v>
      </c>
      <c r="F320" s="115"/>
      <c r="G320" s="9">
        <f>E320*F320</f>
        <v>0</v>
      </c>
    </row>
    <row r="321" spans="1:7" x14ac:dyDescent="0.2">
      <c r="A321" s="59"/>
      <c r="B321" s="440"/>
      <c r="C321" s="310"/>
      <c r="D321" s="60"/>
      <c r="E321" s="62"/>
      <c r="F321" s="457"/>
      <c r="G321" s="74"/>
    </row>
    <row r="322" spans="1:7" ht="12" x14ac:dyDescent="0.25">
      <c r="A322" s="44"/>
      <c r="B322" s="446"/>
      <c r="C322" s="311" t="s">
        <v>2394</v>
      </c>
      <c r="D322" s="457"/>
      <c r="E322" s="61"/>
      <c r="F322" s="37"/>
      <c r="G322" s="8"/>
    </row>
    <row r="323" spans="1:7" x14ac:dyDescent="0.2">
      <c r="A323" s="46"/>
      <c r="B323" s="446"/>
      <c r="C323" s="311"/>
      <c r="D323" s="457"/>
      <c r="E323" s="61"/>
      <c r="F323" s="37"/>
      <c r="G323" s="8"/>
    </row>
    <row r="324" spans="1:7" x14ac:dyDescent="0.2">
      <c r="A324" s="59"/>
      <c r="B324" s="445" t="s">
        <v>2395</v>
      </c>
      <c r="C324" s="311" t="s">
        <v>2237</v>
      </c>
      <c r="D324" s="457" t="s">
        <v>1877</v>
      </c>
      <c r="E324" s="62">
        <v>15</v>
      </c>
      <c r="F324" s="115"/>
      <c r="G324" s="9">
        <f>E324*F324</f>
        <v>0</v>
      </c>
    </row>
    <row r="325" spans="1:7" x14ac:dyDescent="0.2">
      <c r="A325" s="59"/>
      <c r="B325" s="445"/>
      <c r="C325" s="311"/>
      <c r="D325" s="457"/>
      <c r="E325" s="78"/>
      <c r="F325" s="77"/>
      <c r="G325" s="76"/>
    </row>
    <row r="326" spans="1:7" x14ac:dyDescent="0.2">
      <c r="A326" s="59"/>
      <c r="B326" s="445" t="s">
        <v>2396</v>
      </c>
      <c r="C326" s="311" t="s">
        <v>2239</v>
      </c>
      <c r="D326" s="457" t="s">
        <v>1877</v>
      </c>
      <c r="E326" s="62">
        <v>15</v>
      </c>
      <c r="F326" s="115"/>
      <c r="G326" s="9">
        <f>E326*F326</f>
        <v>0</v>
      </c>
    </row>
    <row r="327" spans="1:7" x14ac:dyDescent="0.2">
      <c r="A327" s="59"/>
      <c r="B327" s="445"/>
      <c r="C327" s="474"/>
      <c r="D327" s="60"/>
      <c r="E327" s="475"/>
      <c r="F327" s="457"/>
      <c r="G327" s="74"/>
    </row>
    <row r="328" spans="1:7" x14ac:dyDescent="0.2">
      <c r="A328" s="59"/>
      <c r="B328" s="445"/>
      <c r="C328" s="311" t="s">
        <v>2397</v>
      </c>
      <c r="D328" s="457"/>
      <c r="E328" s="475"/>
      <c r="F328" s="457"/>
      <c r="G328" s="74"/>
    </row>
    <row r="329" spans="1:7" x14ac:dyDescent="0.2">
      <c r="A329" s="59"/>
      <c r="B329" s="445"/>
      <c r="C329" s="311"/>
      <c r="D329" s="457"/>
      <c r="E329" s="475"/>
      <c r="F329" s="457"/>
      <c r="G329" s="74"/>
    </row>
    <row r="330" spans="1:7" x14ac:dyDescent="0.2">
      <c r="A330" s="59"/>
      <c r="B330" s="445" t="s">
        <v>2398</v>
      </c>
      <c r="C330" s="311" t="s">
        <v>2237</v>
      </c>
      <c r="D330" s="457" t="s">
        <v>1877</v>
      </c>
      <c r="E330" s="475">
        <v>1</v>
      </c>
      <c r="F330" s="115"/>
      <c r="G330" s="9">
        <f>E330*F330</f>
        <v>0</v>
      </c>
    </row>
    <row r="331" spans="1:7" x14ac:dyDescent="0.2">
      <c r="A331" s="59"/>
      <c r="B331" s="445"/>
      <c r="C331" s="311"/>
      <c r="D331" s="457"/>
      <c r="E331" s="62"/>
      <c r="F331" s="77"/>
      <c r="G331" s="76"/>
    </row>
    <row r="332" spans="1:7" x14ac:dyDescent="0.2">
      <c r="A332" s="59"/>
      <c r="B332" s="445" t="s">
        <v>2399</v>
      </c>
      <c r="C332" s="311" t="s">
        <v>2239</v>
      </c>
      <c r="D332" s="457" t="s">
        <v>1877</v>
      </c>
      <c r="E332" s="62">
        <v>1</v>
      </c>
      <c r="F332" s="115"/>
      <c r="G332" s="9">
        <f>E332*F332</f>
        <v>0</v>
      </c>
    </row>
    <row r="333" spans="1:7" x14ac:dyDescent="0.2">
      <c r="A333" s="59"/>
      <c r="B333" s="445"/>
      <c r="C333" s="311"/>
      <c r="D333" s="457"/>
      <c r="E333" s="62"/>
      <c r="F333" s="63"/>
      <c r="G333" s="9"/>
    </row>
    <row r="334" spans="1:7" x14ac:dyDescent="0.2">
      <c r="A334" s="59"/>
      <c r="B334" s="440"/>
      <c r="C334" s="474" t="s">
        <v>2341</v>
      </c>
      <c r="D334" s="60"/>
      <c r="E334" s="475"/>
      <c r="F334" s="63"/>
      <c r="G334" s="74"/>
    </row>
    <row r="335" spans="1:7" x14ac:dyDescent="0.2">
      <c r="A335" s="59"/>
      <c r="B335" s="440"/>
      <c r="C335" s="474"/>
      <c r="D335" s="60"/>
      <c r="E335" s="475"/>
      <c r="F335" s="63"/>
      <c r="G335" s="74"/>
    </row>
    <row r="336" spans="1:7" ht="34.200000000000003" x14ac:dyDescent="0.2">
      <c r="A336" s="59"/>
      <c r="B336" s="440" t="s">
        <v>2400</v>
      </c>
      <c r="C336" s="474" t="s">
        <v>2401</v>
      </c>
      <c r="D336" s="60" t="s">
        <v>67</v>
      </c>
      <c r="E336" s="475">
        <v>1</v>
      </c>
      <c r="F336" s="470">
        <v>35000</v>
      </c>
      <c r="G336" s="9">
        <f>E336*F336</f>
        <v>35000</v>
      </c>
    </row>
    <row r="337" spans="1:7" x14ac:dyDescent="0.2">
      <c r="A337" s="59"/>
      <c r="B337" s="440"/>
      <c r="C337" s="310"/>
      <c r="D337" s="60"/>
      <c r="E337" s="62"/>
      <c r="F337" s="457"/>
      <c r="G337" s="74"/>
    </row>
    <row r="338" spans="1:7" ht="22.8" x14ac:dyDescent="0.2">
      <c r="A338" s="59"/>
      <c r="B338" s="440" t="s">
        <v>2402</v>
      </c>
      <c r="C338" s="474" t="s">
        <v>2343</v>
      </c>
      <c r="D338" s="60" t="s">
        <v>67</v>
      </c>
      <c r="E338" s="62">
        <v>1</v>
      </c>
      <c r="F338" s="470">
        <v>17500</v>
      </c>
      <c r="G338" s="9">
        <f>E338*F338</f>
        <v>17500</v>
      </c>
    </row>
    <row r="339" spans="1:7" x14ac:dyDescent="0.2">
      <c r="A339" s="59"/>
      <c r="B339" s="440"/>
      <c r="C339" s="474"/>
      <c r="D339" s="60"/>
      <c r="E339" s="475"/>
      <c r="F339" s="457"/>
      <c r="G339" s="74"/>
    </row>
    <row r="340" spans="1:7" ht="22.8" x14ac:dyDescent="0.2">
      <c r="A340" s="59"/>
      <c r="B340" s="440" t="s">
        <v>2403</v>
      </c>
      <c r="C340" s="474" t="s">
        <v>2404</v>
      </c>
      <c r="D340" s="60" t="s">
        <v>67</v>
      </c>
      <c r="E340" s="475">
        <v>1</v>
      </c>
      <c r="F340" s="470">
        <v>12500</v>
      </c>
      <c r="G340" s="9">
        <f>E340*F340</f>
        <v>12500</v>
      </c>
    </row>
    <row r="341" spans="1:7" x14ac:dyDescent="0.2">
      <c r="A341" s="59"/>
      <c r="B341" s="440"/>
      <c r="C341" s="474"/>
      <c r="D341" s="60"/>
      <c r="E341" s="475"/>
      <c r="F341" s="457"/>
      <c r="G341" s="74"/>
    </row>
    <row r="342" spans="1:7" ht="34.200000000000003" x14ac:dyDescent="0.2">
      <c r="A342" s="59"/>
      <c r="B342" s="440" t="s">
        <v>2405</v>
      </c>
      <c r="C342" s="474" t="s">
        <v>2297</v>
      </c>
      <c r="D342" s="60" t="s">
        <v>67</v>
      </c>
      <c r="E342" s="475">
        <v>1</v>
      </c>
      <c r="F342" s="470">
        <v>15000</v>
      </c>
      <c r="G342" s="9">
        <f>E342*F342</f>
        <v>15000</v>
      </c>
    </row>
    <row r="343" spans="1:7" x14ac:dyDescent="0.2">
      <c r="A343" s="59"/>
      <c r="B343" s="440"/>
      <c r="C343" s="310"/>
      <c r="D343" s="60"/>
      <c r="E343" s="62"/>
      <c r="F343" s="457"/>
      <c r="G343" s="74"/>
    </row>
    <row r="344" spans="1:7" x14ac:dyDescent="0.2">
      <c r="A344" s="59"/>
      <c r="B344" s="440" t="s">
        <v>2406</v>
      </c>
      <c r="C344" s="474" t="s">
        <v>2407</v>
      </c>
      <c r="D344" s="60" t="s">
        <v>67</v>
      </c>
      <c r="E344" s="62">
        <v>1</v>
      </c>
      <c r="F344" s="470">
        <v>15000</v>
      </c>
      <c r="G344" s="9">
        <f>E344*F344</f>
        <v>15000</v>
      </c>
    </row>
    <row r="345" spans="1:7" x14ac:dyDescent="0.2">
      <c r="A345" s="59"/>
      <c r="B345" s="440"/>
      <c r="C345" s="476"/>
      <c r="D345" s="60"/>
      <c r="E345" s="62"/>
      <c r="F345" s="63"/>
      <c r="G345" s="9"/>
    </row>
    <row r="346" spans="1:7" x14ac:dyDescent="0.2">
      <c r="A346" s="59"/>
      <c r="B346" s="440"/>
      <c r="C346" s="310"/>
      <c r="D346" s="60"/>
      <c r="E346" s="62"/>
      <c r="F346" s="63"/>
      <c r="G346" s="74"/>
    </row>
    <row r="347" spans="1:7" ht="12" x14ac:dyDescent="0.25">
      <c r="A347" s="811" t="s">
        <v>2408</v>
      </c>
      <c r="B347" s="812"/>
      <c r="C347" s="451" t="s">
        <v>117</v>
      </c>
      <c r="D347" s="451"/>
      <c r="E347" s="451"/>
      <c r="F347" s="451"/>
      <c r="G347" s="4">
        <f>SUM(G284:G346)</f>
        <v>95000</v>
      </c>
    </row>
    <row r="348" spans="1:7" ht="12" x14ac:dyDescent="0.25">
      <c r="A348" s="43">
        <v>4</v>
      </c>
      <c r="B348" s="472"/>
      <c r="C348" s="477" t="s">
        <v>2409</v>
      </c>
      <c r="D348" s="57"/>
      <c r="E348" s="454"/>
      <c r="F348" s="455"/>
      <c r="G348" s="456"/>
    </row>
    <row r="349" spans="1:7" x14ac:dyDescent="0.2">
      <c r="A349" s="46"/>
      <c r="B349" s="446"/>
      <c r="C349" s="474"/>
      <c r="D349" s="60"/>
      <c r="E349" s="61"/>
      <c r="F349" s="40"/>
      <c r="G349" s="8"/>
    </row>
    <row r="350" spans="1:7" x14ac:dyDescent="0.2">
      <c r="A350" s="59"/>
      <c r="B350" s="471"/>
      <c r="C350" s="474" t="s">
        <v>2410</v>
      </c>
      <c r="D350" s="60"/>
      <c r="E350" s="62"/>
      <c r="F350" s="63"/>
      <c r="G350" s="74"/>
    </row>
    <row r="351" spans="1:7" x14ac:dyDescent="0.2">
      <c r="A351" s="59"/>
      <c r="B351" s="471"/>
      <c r="C351" s="474"/>
      <c r="D351" s="60"/>
      <c r="E351" s="78"/>
      <c r="F351" s="75"/>
      <c r="G351" s="76"/>
    </row>
    <row r="352" spans="1:7" ht="68.400000000000006" x14ac:dyDescent="0.2">
      <c r="A352" s="59"/>
      <c r="B352" s="440"/>
      <c r="C352" s="474" t="s">
        <v>2411</v>
      </c>
      <c r="D352" s="60"/>
      <c r="E352" s="62"/>
      <c r="F352" s="63"/>
      <c r="G352" s="74"/>
    </row>
    <row r="353" spans="1:7" x14ac:dyDescent="0.2">
      <c r="A353" s="59"/>
      <c r="B353" s="440"/>
      <c r="C353" s="474"/>
      <c r="D353" s="60"/>
      <c r="E353" s="475"/>
      <c r="F353" s="63"/>
      <c r="G353" s="74"/>
    </row>
    <row r="354" spans="1:7" x14ac:dyDescent="0.2">
      <c r="A354" s="59"/>
      <c r="B354" s="440"/>
      <c r="C354" s="474" t="s">
        <v>2412</v>
      </c>
      <c r="D354" s="60"/>
      <c r="E354" s="475"/>
      <c r="F354" s="63"/>
      <c r="G354" s="74"/>
    </row>
    <row r="355" spans="1:7" x14ac:dyDescent="0.2">
      <c r="A355" s="59"/>
      <c r="B355" s="440"/>
      <c r="C355" s="474"/>
      <c r="D355" s="60"/>
      <c r="E355" s="475"/>
      <c r="F355" s="63"/>
      <c r="G355" s="74"/>
    </row>
    <row r="356" spans="1:7" x14ac:dyDescent="0.2">
      <c r="A356" s="59"/>
      <c r="B356" s="440" t="s">
        <v>2413</v>
      </c>
      <c r="C356" s="474" t="s">
        <v>2237</v>
      </c>
      <c r="D356" s="60" t="s">
        <v>1877</v>
      </c>
      <c r="E356" s="475">
        <v>17</v>
      </c>
      <c r="F356" s="115"/>
      <c r="G356" s="9">
        <f>E356*F356</f>
        <v>0</v>
      </c>
    </row>
    <row r="357" spans="1:7" x14ac:dyDescent="0.2">
      <c r="A357" s="59"/>
      <c r="B357" s="440"/>
      <c r="C357" s="311"/>
      <c r="D357" s="60"/>
      <c r="E357" s="62"/>
      <c r="F357" s="457"/>
      <c r="G357" s="74"/>
    </row>
    <row r="358" spans="1:7" x14ac:dyDescent="0.2">
      <c r="A358" s="59"/>
      <c r="B358" s="440" t="s">
        <v>2414</v>
      </c>
      <c r="C358" s="474" t="s">
        <v>2239</v>
      </c>
      <c r="D358" s="60" t="s">
        <v>1877</v>
      </c>
      <c r="E358" s="62">
        <v>17</v>
      </c>
      <c r="F358" s="115"/>
      <c r="G358" s="9">
        <f>E358*F358</f>
        <v>0</v>
      </c>
    </row>
    <row r="359" spans="1:7" x14ac:dyDescent="0.2">
      <c r="A359" s="59"/>
      <c r="B359" s="440"/>
      <c r="C359" s="474"/>
      <c r="D359" s="60"/>
      <c r="E359" s="475"/>
      <c r="F359" s="63"/>
      <c r="G359" s="74"/>
    </row>
    <row r="360" spans="1:7" x14ac:dyDescent="0.2">
      <c r="A360" s="59"/>
      <c r="B360" s="440"/>
      <c r="C360" s="474" t="s">
        <v>2415</v>
      </c>
      <c r="D360" s="60"/>
      <c r="E360" s="475"/>
      <c r="F360" s="63"/>
      <c r="G360" s="74"/>
    </row>
    <row r="361" spans="1:7" x14ac:dyDescent="0.2">
      <c r="A361" s="59"/>
      <c r="B361" s="440"/>
      <c r="C361" s="474"/>
      <c r="D361" s="60"/>
      <c r="E361" s="475"/>
      <c r="F361" s="63"/>
      <c r="G361" s="74"/>
    </row>
    <row r="362" spans="1:7" ht="45.6" x14ac:dyDescent="0.2">
      <c r="A362" s="59"/>
      <c r="B362" s="440" t="s">
        <v>2416</v>
      </c>
      <c r="C362" s="474" t="s">
        <v>2417</v>
      </c>
      <c r="D362" s="60" t="s">
        <v>1877</v>
      </c>
      <c r="E362" s="475">
        <v>1</v>
      </c>
      <c r="F362" s="115"/>
      <c r="G362" s="9">
        <f>E362*F362</f>
        <v>0</v>
      </c>
    </row>
    <row r="363" spans="1:7" x14ac:dyDescent="0.2">
      <c r="A363" s="59"/>
      <c r="B363" s="440"/>
      <c r="C363" s="310"/>
      <c r="D363" s="60"/>
      <c r="E363" s="62"/>
      <c r="F363" s="457"/>
      <c r="G363" s="74"/>
    </row>
    <row r="364" spans="1:7" ht="57" x14ac:dyDescent="0.2">
      <c r="A364" s="59"/>
      <c r="B364" s="440" t="s">
        <v>2418</v>
      </c>
      <c r="C364" s="474" t="s">
        <v>2419</v>
      </c>
      <c r="D364" s="60" t="s">
        <v>1877</v>
      </c>
      <c r="E364" s="62">
        <v>1</v>
      </c>
      <c r="F364" s="115"/>
      <c r="G364" s="9">
        <f>E364*F364</f>
        <v>0</v>
      </c>
    </row>
    <row r="365" spans="1:7" x14ac:dyDescent="0.2">
      <c r="A365" s="59"/>
      <c r="B365" s="440"/>
      <c r="C365" s="474"/>
      <c r="D365" s="60"/>
      <c r="E365" s="475"/>
      <c r="F365" s="63"/>
      <c r="G365" s="74"/>
    </row>
    <row r="366" spans="1:7" ht="12" x14ac:dyDescent="0.25">
      <c r="A366" s="59"/>
      <c r="B366" s="440"/>
      <c r="C366" s="460" t="s">
        <v>2420</v>
      </c>
      <c r="D366" s="60"/>
      <c r="E366" s="475"/>
      <c r="F366" s="63"/>
      <c r="G366" s="74"/>
    </row>
    <row r="367" spans="1:7" x14ac:dyDescent="0.2">
      <c r="A367" s="59"/>
      <c r="B367" s="440"/>
      <c r="C367" s="474"/>
      <c r="D367" s="60"/>
      <c r="E367" s="475"/>
      <c r="F367" s="63"/>
      <c r="G367" s="74"/>
    </row>
    <row r="368" spans="1:7" ht="79.8" x14ac:dyDescent="0.2">
      <c r="A368" s="59"/>
      <c r="B368" s="440"/>
      <c r="C368" s="474" t="s">
        <v>2421</v>
      </c>
      <c r="D368" s="60"/>
      <c r="E368" s="475"/>
      <c r="F368" s="63"/>
      <c r="G368" s="74"/>
    </row>
    <row r="369" spans="1:7" x14ac:dyDescent="0.2">
      <c r="A369" s="59"/>
      <c r="B369" s="440"/>
      <c r="C369" s="310"/>
      <c r="D369" s="60"/>
      <c r="E369" s="62"/>
      <c r="F369" s="63"/>
      <c r="G369" s="74"/>
    </row>
    <row r="370" spans="1:7" x14ac:dyDescent="0.2">
      <c r="A370" s="59"/>
      <c r="B370" s="440" t="s">
        <v>2422</v>
      </c>
      <c r="C370" s="474" t="s">
        <v>2237</v>
      </c>
      <c r="D370" s="60" t="s">
        <v>1877</v>
      </c>
      <c r="E370" s="62">
        <v>3</v>
      </c>
      <c r="F370" s="115"/>
      <c r="G370" s="9">
        <f>E370*F370</f>
        <v>0</v>
      </c>
    </row>
    <row r="371" spans="1:7" x14ac:dyDescent="0.2">
      <c r="A371" s="59"/>
      <c r="B371" s="440"/>
      <c r="C371" s="310"/>
      <c r="D371" s="60"/>
      <c r="E371" s="62"/>
      <c r="F371" s="457"/>
      <c r="G371" s="74"/>
    </row>
    <row r="372" spans="1:7" x14ac:dyDescent="0.2">
      <c r="A372" s="59"/>
      <c r="B372" s="440" t="s">
        <v>2423</v>
      </c>
      <c r="C372" s="311" t="s">
        <v>2239</v>
      </c>
      <c r="D372" s="60" t="s">
        <v>1877</v>
      </c>
      <c r="E372" s="62">
        <v>3</v>
      </c>
      <c r="F372" s="115"/>
      <c r="G372" s="9">
        <f>E372*F372</f>
        <v>0</v>
      </c>
    </row>
    <row r="373" spans="1:7" x14ac:dyDescent="0.2">
      <c r="A373" s="59"/>
      <c r="B373" s="440"/>
      <c r="C373" s="311"/>
      <c r="D373" s="60"/>
      <c r="E373" s="62"/>
      <c r="F373" s="63"/>
      <c r="G373" s="74"/>
    </row>
    <row r="374" spans="1:7" ht="68.400000000000006" x14ac:dyDescent="0.2">
      <c r="A374" s="59"/>
      <c r="B374" s="440"/>
      <c r="C374" s="311" t="s">
        <v>2770</v>
      </c>
      <c r="D374" s="60"/>
      <c r="E374" s="62"/>
      <c r="F374" s="63"/>
      <c r="G374" s="74"/>
    </row>
    <row r="375" spans="1:7" x14ac:dyDescent="0.2">
      <c r="A375" s="59"/>
      <c r="B375" s="440"/>
      <c r="C375" s="311"/>
      <c r="D375" s="60"/>
      <c r="E375" s="62"/>
      <c r="F375" s="63"/>
      <c r="G375" s="74"/>
    </row>
    <row r="376" spans="1:7" x14ac:dyDescent="0.2">
      <c r="A376" s="59"/>
      <c r="B376" s="440" t="s">
        <v>2424</v>
      </c>
      <c r="C376" s="311" t="s">
        <v>2237</v>
      </c>
      <c r="D376" s="60" t="s">
        <v>1877</v>
      </c>
      <c r="E376" s="62">
        <v>26</v>
      </c>
      <c r="F376" s="115"/>
      <c r="G376" s="9">
        <f>E376*F376</f>
        <v>0</v>
      </c>
    </row>
    <row r="377" spans="1:7" x14ac:dyDescent="0.2">
      <c r="A377" s="59"/>
      <c r="B377" s="440"/>
      <c r="C377" s="310"/>
      <c r="D377" s="60"/>
      <c r="E377" s="62"/>
      <c r="F377" s="457"/>
      <c r="G377" s="74"/>
    </row>
    <row r="378" spans="1:7" x14ac:dyDescent="0.2">
      <c r="A378" s="59"/>
      <c r="B378" s="440" t="s">
        <v>2425</v>
      </c>
      <c r="C378" s="311" t="s">
        <v>2239</v>
      </c>
      <c r="D378" s="60" t="s">
        <v>1877</v>
      </c>
      <c r="E378" s="62">
        <v>26</v>
      </c>
      <c r="F378" s="115"/>
      <c r="G378" s="9">
        <f>E378*F378</f>
        <v>0</v>
      </c>
    </row>
    <row r="379" spans="1:7" x14ac:dyDescent="0.2">
      <c r="A379" s="59"/>
      <c r="B379" s="440"/>
      <c r="C379" s="311"/>
      <c r="D379" s="60"/>
      <c r="E379" s="62"/>
      <c r="F379" s="63"/>
      <c r="G379" s="74"/>
    </row>
    <row r="380" spans="1:7" ht="68.400000000000006" x14ac:dyDescent="0.2">
      <c r="A380" s="59"/>
      <c r="B380" s="440"/>
      <c r="C380" s="311" t="s">
        <v>2771</v>
      </c>
      <c r="D380" s="60"/>
      <c r="E380" s="62"/>
      <c r="F380" s="63"/>
      <c r="G380" s="74"/>
    </row>
    <row r="381" spans="1:7" x14ac:dyDescent="0.2">
      <c r="A381" s="59"/>
      <c r="B381" s="440"/>
      <c r="C381" s="311"/>
      <c r="D381" s="60"/>
      <c r="E381" s="62"/>
      <c r="F381" s="63"/>
      <c r="G381" s="74"/>
    </row>
    <row r="382" spans="1:7" x14ac:dyDescent="0.2">
      <c r="A382" s="59"/>
      <c r="B382" s="440" t="s">
        <v>2426</v>
      </c>
      <c r="C382" s="311" t="s">
        <v>2237</v>
      </c>
      <c r="D382" s="60" t="s">
        <v>1877</v>
      </c>
      <c r="E382" s="62">
        <v>182</v>
      </c>
      <c r="F382" s="115"/>
      <c r="G382" s="9">
        <f>E382*F382</f>
        <v>0</v>
      </c>
    </row>
    <row r="383" spans="1:7" x14ac:dyDescent="0.2">
      <c r="A383" s="59"/>
      <c r="B383" s="440"/>
      <c r="C383" s="310"/>
      <c r="D383" s="60"/>
      <c r="E383" s="62"/>
      <c r="F383" s="457"/>
      <c r="G383" s="74"/>
    </row>
    <row r="384" spans="1:7" x14ac:dyDescent="0.2">
      <c r="A384" s="59"/>
      <c r="B384" s="440" t="s">
        <v>2427</v>
      </c>
      <c r="C384" s="311" t="s">
        <v>2239</v>
      </c>
      <c r="D384" s="60" t="s">
        <v>1877</v>
      </c>
      <c r="E384" s="62">
        <v>182</v>
      </c>
      <c r="F384" s="115"/>
      <c r="G384" s="9">
        <f>E384*F384</f>
        <v>0</v>
      </c>
    </row>
    <row r="385" spans="1:7" x14ac:dyDescent="0.2">
      <c r="A385" s="59"/>
      <c r="B385" s="440"/>
      <c r="C385" s="311"/>
      <c r="D385" s="457"/>
      <c r="E385" s="62"/>
      <c r="F385" s="63"/>
      <c r="G385" s="74"/>
    </row>
    <row r="386" spans="1:7" x14ac:dyDescent="0.2">
      <c r="A386" s="59"/>
      <c r="B386" s="440"/>
      <c r="C386" s="311"/>
      <c r="D386" s="457"/>
      <c r="E386" s="62"/>
      <c r="F386" s="63"/>
      <c r="G386" s="74"/>
    </row>
    <row r="387" spans="1:7" ht="12" x14ac:dyDescent="0.25">
      <c r="A387" s="568" t="s">
        <v>272</v>
      </c>
      <c r="B387" s="568"/>
      <c r="C387" s="568"/>
      <c r="D387" s="568"/>
      <c r="E387" s="568"/>
      <c r="F387" s="568"/>
      <c r="G387" s="4">
        <f>SUM(G348:G386)</f>
        <v>0</v>
      </c>
    </row>
    <row r="388" spans="1:7" ht="12" x14ac:dyDescent="0.25">
      <c r="A388" s="685" t="s">
        <v>273</v>
      </c>
      <c r="B388" s="685"/>
      <c r="C388" s="685"/>
      <c r="D388" s="685"/>
      <c r="E388" s="685"/>
      <c r="F388" s="685"/>
      <c r="G388" s="4">
        <f>G387</f>
        <v>0</v>
      </c>
    </row>
    <row r="389" spans="1:7" x14ac:dyDescent="0.2">
      <c r="A389" s="59"/>
      <c r="B389" s="440"/>
      <c r="C389" s="311"/>
      <c r="D389" s="60"/>
      <c r="E389" s="62"/>
      <c r="F389" s="63"/>
      <c r="G389" s="74"/>
    </row>
    <row r="390" spans="1:7" x14ac:dyDescent="0.2">
      <c r="A390" s="59"/>
      <c r="B390" s="440"/>
      <c r="C390" s="311" t="s">
        <v>2428</v>
      </c>
      <c r="D390" s="60"/>
      <c r="E390" s="62"/>
      <c r="F390" s="63"/>
      <c r="G390" s="74"/>
    </row>
    <row r="391" spans="1:7" x14ac:dyDescent="0.2">
      <c r="A391" s="59"/>
      <c r="B391" s="440"/>
      <c r="C391" s="311"/>
      <c r="D391" s="60"/>
      <c r="E391" s="62"/>
      <c r="F391" s="63"/>
      <c r="G391" s="74"/>
    </row>
    <row r="392" spans="1:7" ht="45.6" x14ac:dyDescent="0.2">
      <c r="A392" s="59"/>
      <c r="B392" s="440"/>
      <c r="C392" s="311" t="s">
        <v>2429</v>
      </c>
      <c r="D392" s="60"/>
      <c r="E392" s="62"/>
      <c r="F392" s="63"/>
      <c r="G392" s="74"/>
    </row>
    <row r="393" spans="1:7" x14ac:dyDescent="0.2">
      <c r="A393" s="59"/>
      <c r="B393" s="440"/>
      <c r="C393" s="310"/>
      <c r="D393" s="60"/>
      <c r="E393" s="62"/>
      <c r="F393" s="63"/>
      <c r="G393" s="74"/>
    </row>
    <row r="394" spans="1:7" x14ac:dyDescent="0.2">
      <c r="A394" s="59"/>
      <c r="B394" s="440"/>
      <c r="C394" s="311" t="s">
        <v>2430</v>
      </c>
      <c r="D394" s="457"/>
      <c r="E394" s="62"/>
      <c r="F394" s="63"/>
      <c r="G394" s="74"/>
    </row>
    <row r="395" spans="1:7" x14ac:dyDescent="0.2">
      <c r="A395" s="59"/>
      <c r="B395" s="440"/>
      <c r="C395" s="311"/>
      <c r="D395" s="457"/>
      <c r="E395" s="62"/>
      <c r="F395" s="63"/>
      <c r="G395" s="74"/>
    </row>
    <row r="396" spans="1:7" x14ac:dyDescent="0.2">
      <c r="A396" s="59"/>
      <c r="B396" s="440" t="s">
        <v>2431</v>
      </c>
      <c r="C396" s="311" t="s">
        <v>2237</v>
      </c>
      <c r="D396" s="457" t="s">
        <v>1877</v>
      </c>
      <c r="E396" s="62">
        <f>364+52</f>
        <v>416</v>
      </c>
      <c r="F396" s="115"/>
      <c r="G396" s="9">
        <f>E396*F396</f>
        <v>0</v>
      </c>
    </row>
    <row r="397" spans="1:7" x14ac:dyDescent="0.2">
      <c r="A397" s="59"/>
      <c r="B397" s="440"/>
      <c r="C397" s="311"/>
      <c r="D397" s="457"/>
      <c r="E397" s="62"/>
      <c r="F397" s="457"/>
      <c r="G397" s="74"/>
    </row>
    <row r="398" spans="1:7" x14ac:dyDescent="0.2">
      <c r="A398" s="59"/>
      <c r="B398" s="440" t="s">
        <v>2432</v>
      </c>
      <c r="C398" s="311" t="s">
        <v>2239</v>
      </c>
      <c r="D398" s="457" t="s">
        <v>1877</v>
      </c>
      <c r="E398" s="62">
        <v>416</v>
      </c>
      <c r="F398" s="115"/>
      <c r="G398" s="9">
        <f>E398*F398</f>
        <v>0</v>
      </c>
    </row>
    <row r="399" spans="1:7" x14ac:dyDescent="0.2">
      <c r="A399" s="59"/>
      <c r="B399" s="440"/>
      <c r="C399" s="311"/>
      <c r="D399" s="457"/>
      <c r="E399" s="62"/>
      <c r="F399" s="457"/>
      <c r="G399" s="74"/>
    </row>
    <row r="400" spans="1:7" ht="12" x14ac:dyDescent="0.25">
      <c r="A400" s="44"/>
      <c r="B400" s="446"/>
      <c r="C400" s="474" t="s">
        <v>2433</v>
      </c>
      <c r="D400" s="60"/>
      <c r="E400" s="61"/>
      <c r="F400" s="37"/>
      <c r="G400" s="8"/>
    </row>
    <row r="401" spans="1:7" x14ac:dyDescent="0.2">
      <c r="A401" s="46"/>
      <c r="B401" s="446"/>
      <c r="C401" s="474"/>
      <c r="D401" s="60"/>
      <c r="E401" s="61"/>
      <c r="F401" s="37"/>
      <c r="G401" s="8"/>
    </row>
    <row r="402" spans="1:7" x14ac:dyDescent="0.2">
      <c r="A402" s="59"/>
      <c r="B402" s="445" t="s">
        <v>2434</v>
      </c>
      <c r="C402" s="474" t="s">
        <v>2237</v>
      </c>
      <c r="D402" s="60" t="s">
        <v>1877</v>
      </c>
      <c r="E402" s="62">
        <v>15</v>
      </c>
      <c r="F402" s="115"/>
      <c r="G402" s="9">
        <f>E402*F402</f>
        <v>0</v>
      </c>
    </row>
    <row r="403" spans="1:7" x14ac:dyDescent="0.2">
      <c r="A403" s="59"/>
      <c r="B403" s="471"/>
      <c r="C403" s="474"/>
      <c r="D403" s="60"/>
      <c r="E403" s="78"/>
      <c r="F403" s="77"/>
      <c r="G403" s="74"/>
    </row>
    <row r="404" spans="1:7" x14ac:dyDescent="0.2">
      <c r="A404" s="59"/>
      <c r="B404" s="440" t="s">
        <v>2435</v>
      </c>
      <c r="C404" s="474" t="s">
        <v>2239</v>
      </c>
      <c r="D404" s="60" t="s">
        <v>1877</v>
      </c>
      <c r="E404" s="62">
        <v>15</v>
      </c>
      <c r="F404" s="115"/>
      <c r="G404" s="9">
        <f>E404*F404</f>
        <v>0</v>
      </c>
    </row>
    <row r="405" spans="1:7" x14ac:dyDescent="0.2">
      <c r="A405" s="59"/>
      <c r="B405" s="440"/>
      <c r="C405" s="474"/>
      <c r="D405" s="60"/>
      <c r="E405" s="475"/>
      <c r="F405" s="457"/>
      <c r="G405" s="74"/>
    </row>
    <row r="406" spans="1:7" x14ac:dyDescent="0.2">
      <c r="A406" s="59"/>
      <c r="B406" s="440"/>
      <c r="C406" s="474" t="s">
        <v>2436</v>
      </c>
      <c r="D406" s="60"/>
      <c r="E406" s="475"/>
      <c r="F406" s="457"/>
      <c r="G406" s="74"/>
    </row>
    <row r="407" spans="1:7" x14ac:dyDescent="0.2">
      <c r="A407" s="59"/>
      <c r="B407" s="440"/>
      <c r="C407" s="474"/>
      <c r="D407" s="60"/>
      <c r="E407" s="475"/>
      <c r="F407" s="457"/>
      <c r="G407" s="74"/>
    </row>
    <row r="408" spans="1:7" x14ac:dyDescent="0.2">
      <c r="A408" s="59"/>
      <c r="B408" s="440" t="s">
        <v>2437</v>
      </c>
      <c r="C408" s="474" t="s">
        <v>2237</v>
      </c>
      <c r="D408" s="60" t="s">
        <v>1877</v>
      </c>
      <c r="E408" s="475">
        <v>17</v>
      </c>
      <c r="F408" s="115"/>
      <c r="G408" s="9">
        <f>E408*F408</f>
        <v>0</v>
      </c>
    </row>
    <row r="409" spans="1:7" x14ac:dyDescent="0.2">
      <c r="A409" s="59"/>
      <c r="B409" s="440"/>
      <c r="C409" s="311"/>
      <c r="D409" s="60"/>
      <c r="E409" s="62"/>
      <c r="F409" s="457"/>
      <c r="G409" s="74"/>
    </row>
    <row r="410" spans="1:7" x14ac:dyDescent="0.2">
      <c r="A410" s="59"/>
      <c r="B410" s="440" t="s">
        <v>2438</v>
      </c>
      <c r="C410" s="474" t="s">
        <v>2239</v>
      </c>
      <c r="D410" s="60" t="s">
        <v>1877</v>
      </c>
      <c r="E410" s="62">
        <v>17</v>
      </c>
      <c r="F410" s="115"/>
      <c r="G410" s="9">
        <f>E410*F410</f>
        <v>0</v>
      </c>
    </row>
    <row r="411" spans="1:7" x14ac:dyDescent="0.2">
      <c r="A411" s="59"/>
      <c r="B411" s="440"/>
      <c r="C411" s="474"/>
      <c r="D411" s="60"/>
      <c r="E411" s="475"/>
      <c r="F411" s="63"/>
      <c r="G411" s="74"/>
    </row>
    <row r="412" spans="1:7" x14ac:dyDescent="0.2">
      <c r="A412" s="59"/>
      <c r="B412" s="440"/>
      <c r="C412" s="474" t="s">
        <v>2439</v>
      </c>
      <c r="D412" s="60"/>
      <c r="E412" s="475"/>
      <c r="F412" s="63"/>
      <c r="G412" s="74"/>
    </row>
    <row r="413" spans="1:7" x14ac:dyDescent="0.2">
      <c r="A413" s="59"/>
      <c r="B413" s="440"/>
      <c r="C413" s="474"/>
      <c r="D413" s="60"/>
      <c r="E413" s="475"/>
      <c r="F413" s="63"/>
      <c r="G413" s="74"/>
    </row>
    <row r="414" spans="1:7" ht="22.8" x14ac:dyDescent="0.2">
      <c r="A414" s="59"/>
      <c r="B414" s="440"/>
      <c r="C414" s="474" t="s">
        <v>2440</v>
      </c>
      <c r="D414" s="60"/>
      <c r="E414" s="475"/>
      <c r="F414" s="63"/>
      <c r="G414" s="74"/>
    </row>
    <row r="415" spans="1:7" x14ac:dyDescent="0.2">
      <c r="A415" s="59"/>
      <c r="B415" s="440"/>
      <c r="C415" s="310"/>
      <c r="D415" s="60"/>
      <c r="E415" s="62"/>
      <c r="F415" s="63"/>
      <c r="G415" s="74"/>
    </row>
    <row r="416" spans="1:7" ht="22.8" x14ac:dyDescent="0.2">
      <c r="A416" s="59"/>
      <c r="B416" s="440"/>
      <c r="C416" s="474" t="s">
        <v>2441</v>
      </c>
      <c r="D416" s="60"/>
      <c r="E416" s="62"/>
      <c r="F416" s="63"/>
      <c r="G416" s="74"/>
    </row>
    <row r="417" spans="1:7" x14ac:dyDescent="0.2">
      <c r="A417" s="59"/>
      <c r="B417" s="440"/>
      <c r="C417" s="474"/>
      <c r="D417" s="60"/>
      <c r="E417" s="475"/>
      <c r="F417" s="63"/>
      <c r="G417" s="74"/>
    </row>
    <row r="418" spans="1:7" x14ac:dyDescent="0.2">
      <c r="A418" s="59"/>
      <c r="B418" s="440" t="s">
        <v>2442</v>
      </c>
      <c r="C418" s="474" t="s">
        <v>2443</v>
      </c>
      <c r="D418" s="60" t="s">
        <v>1877</v>
      </c>
      <c r="E418" s="475">
        <v>1</v>
      </c>
      <c r="F418" s="115"/>
      <c r="G418" s="9">
        <f>E418*F418</f>
        <v>0</v>
      </c>
    </row>
    <row r="419" spans="1:7" x14ac:dyDescent="0.2">
      <c r="A419" s="59"/>
      <c r="B419" s="440"/>
      <c r="C419" s="474"/>
      <c r="D419" s="60"/>
      <c r="E419" s="475"/>
      <c r="F419" s="457"/>
      <c r="G419" s="74"/>
    </row>
    <row r="420" spans="1:7" ht="22.8" x14ac:dyDescent="0.2">
      <c r="A420" s="59"/>
      <c r="B420" s="440"/>
      <c r="C420" s="474" t="s">
        <v>2444</v>
      </c>
      <c r="D420" s="60"/>
      <c r="E420" s="475"/>
      <c r="F420" s="457"/>
      <c r="G420" s="74"/>
    </row>
    <row r="421" spans="1:7" x14ac:dyDescent="0.2">
      <c r="A421" s="59"/>
      <c r="B421" s="440"/>
      <c r="C421" s="310"/>
      <c r="D421" s="60"/>
      <c r="E421" s="62"/>
      <c r="F421" s="457"/>
      <c r="G421" s="74"/>
    </row>
    <row r="422" spans="1:7" ht="22.8" x14ac:dyDescent="0.2">
      <c r="A422" s="59"/>
      <c r="B422" s="440"/>
      <c r="C422" s="474" t="s">
        <v>2441</v>
      </c>
      <c r="D422" s="60"/>
      <c r="E422" s="62"/>
      <c r="F422" s="457"/>
      <c r="G422" s="74"/>
    </row>
    <row r="423" spans="1:7" x14ac:dyDescent="0.2">
      <c r="A423" s="59"/>
      <c r="B423" s="440"/>
      <c r="C423" s="310"/>
      <c r="D423" s="60"/>
      <c r="E423" s="62"/>
      <c r="F423" s="457"/>
      <c r="G423" s="74"/>
    </row>
    <row r="424" spans="1:7" x14ac:dyDescent="0.2">
      <c r="A424" s="59"/>
      <c r="B424" s="440" t="s">
        <v>2445</v>
      </c>
      <c r="C424" s="311" t="s">
        <v>2443</v>
      </c>
      <c r="D424" s="60" t="s">
        <v>1877</v>
      </c>
      <c r="E424" s="62">
        <v>1</v>
      </c>
      <c r="F424" s="115"/>
      <c r="G424" s="9">
        <f>E424*F424</f>
        <v>0</v>
      </c>
    </row>
    <row r="425" spans="1:7" x14ac:dyDescent="0.2">
      <c r="A425" s="59"/>
      <c r="B425" s="440"/>
      <c r="C425" s="311"/>
      <c r="D425" s="60"/>
      <c r="E425" s="62"/>
      <c r="F425" s="457"/>
      <c r="G425" s="74"/>
    </row>
    <row r="426" spans="1:7" ht="22.8" x14ac:dyDescent="0.2">
      <c r="A426" s="59"/>
      <c r="B426" s="440"/>
      <c r="C426" s="311" t="s">
        <v>2446</v>
      </c>
      <c r="D426" s="60"/>
      <c r="E426" s="62"/>
      <c r="F426" s="457"/>
      <c r="G426" s="74"/>
    </row>
    <row r="427" spans="1:7" x14ac:dyDescent="0.2">
      <c r="A427" s="59"/>
      <c r="B427" s="440"/>
      <c r="C427" s="311"/>
      <c r="D427" s="60"/>
      <c r="E427" s="62"/>
      <c r="F427" s="457"/>
      <c r="G427" s="74"/>
    </row>
    <row r="428" spans="1:7" ht="22.8" x14ac:dyDescent="0.2">
      <c r="A428" s="59"/>
      <c r="B428" s="440"/>
      <c r="C428" s="311" t="s">
        <v>2441</v>
      </c>
      <c r="D428" s="60"/>
      <c r="E428" s="62"/>
      <c r="F428" s="457"/>
      <c r="G428" s="74"/>
    </row>
    <row r="429" spans="1:7" x14ac:dyDescent="0.2">
      <c r="A429" s="59"/>
      <c r="B429" s="440"/>
      <c r="C429" s="310"/>
      <c r="D429" s="60"/>
      <c r="E429" s="62"/>
      <c r="F429" s="457"/>
      <c r="G429" s="74"/>
    </row>
    <row r="430" spans="1:7" x14ac:dyDescent="0.2">
      <c r="A430" s="59"/>
      <c r="B430" s="440" t="s">
        <v>2447</v>
      </c>
      <c r="C430" s="311" t="s">
        <v>2443</v>
      </c>
      <c r="D430" s="60" t="s">
        <v>1877</v>
      </c>
      <c r="E430" s="62">
        <v>1</v>
      </c>
      <c r="F430" s="115"/>
      <c r="G430" s="9">
        <f>E430*F430</f>
        <v>0</v>
      </c>
    </row>
    <row r="431" spans="1:7" x14ac:dyDescent="0.2">
      <c r="A431" s="59"/>
      <c r="B431" s="440"/>
      <c r="C431" s="311"/>
      <c r="D431" s="60"/>
      <c r="E431" s="62"/>
      <c r="F431" s="63"/>
      <c r="G431" s="74"/>
    </row>
    <row r="432" spans="1:7" ht="12" x14ac:dyDescent="0.25">
      <c r="A432" s="59"/>
      <c r="B432" s="440"/>
      <c r="C432" s="459" t="s">
        <v>2341</v>
      </c>
      <c r="D432" s="60"/>
      <c r="E432" s="62"/>
      <c r="F432" s="63"/>
      <c r="G432" s="74"/>
    </row>
    <row r="433" spans="1:7" x14ac:dyDescent="0.2">
      <c r="A433" s="59"/>
      <c r="B433" s="440"/>
      <c r="C433" s="311"/>
      <c r="D433" s="60"/>
      <c r="E433" s="62"/>
      <c r="F433" s="63"/>
      <c r="G433" s="74"/>
    </row>
    <row r="434" spans="1:7" ht="34.200000000000003" x14ac:dyDescent="0.2">
      <c r="A434" s="59"/>
      <c r="B434" s="440" t="s">
        <v>2448</v>
      </c>
      <c r="C434" s="311" t="s">
        <v>2449</v>
      </c>
      <c r="D434" s="60" t="s">
        <v>67</v>
      </c>
      <c r="E434" s="62">
        <v>1</v>
      </c>
      <c r="F434" s="63">
        <v>22000</v>
      </c>
      <c r="G434" s="9">
        <f>E434*F434</f>
        <v>22000</v>
      </c>
    </row>
    <row r="435" spans="1:7" x14ac:dyDescent="0.2">
      <c r="A435" s="59"/>
      <c r="B435" s="440"/>
      <c r="C435" s="310"/>
      <c r="D435" s="60"/>
      <c r="E435" s="62"/>
      <c r="F435" s="63"/>
      <c r="G435" s="74"/>
    </row>
    <row r="436" spans="1:7" x14ac:dyDescent="0.2">
      <c r="A436" s="59"/>
      <c r="B436" s="440"/>
      <c r="C436" s="311"/>
      <c r="D436" s="60"/>
      <c r="E436" s="62"/>
      <c r="F436" s="63"/>
      <c r="G436" s="74"/>
    </row>
    <row r="437" spans="1:7" ht="34.200000000000003" x14ac:dyDescent="0.2">
      <c r="A437" s="59"/>
      <c r="B437" s="440" t="s">
        <v>2450</v>
      </c>
      <c r="C437" s="311" t="s">
        <v>2451</v>
      </c>
      <c r="D437" s="60" t="s">
        <v>1747</v>
      </c>
      <c r="E437" s="62">
        <v>1</v>
      </c>
      <c r="F437" s="63">
        <v>60000</v>
      </c>
      <c r="G437" s="9">
        <f>E437*F437</f>
        <v>60000</v>
      </c>
    </row>
    <row r="438" spans="1:7" x14ac:dyDescent="0.2">
      <c r="A438" s="59"/>
      <c r="B438" s="440"/>
      <c r="C438" s="311"/>
      <c r="D438" s="60"/>
      <c r="E438" s="62"/>
      <c r="F438" s="63"/>
      <c r="G438" s="74"/>
    </row>
    <row r="439" spans="1:7" x14ac:dyDescent="0.2">
      <c r="A439" s="59"/>
      <c r="B439" s="440" t="s">
        <v>2452</v>
      </c>
      <c r="C439" s="311" t="s">
        <v>2453</v>
      </c>
      <c r="D439" s="60" t="s">
        <v>1750</v>
      </c>
      <c r="E439" s="63">
        <f>G437</f>
        <v>60000</v>
      </c>
      <c r="F439" s="106"/>
      <c r="G439" s="74">
        <f>E439*F439</f>
        <v>0</v>
      </c>
    </row>
    <row r="440" spans="1:7" x14ac:dyDescent="0.2">
      <c r="A440" s="59"/>
      <c r="B440" s="440"/>
      <c r="C440" s="311"/>
      <c r="D440" s="60"/>
      <c r="E440" s="62"/>
      <c r="F440" s="63"/>
      <c r="G440" s="74"/>
    </row>
    <row r="441" spans="1:7" ht="22.8" x14ac:dyDescent="0.2">
      <c r="A441" s="59"/>
      <c r="B441" s="440" t="s">
        <v>2454</v>
      </c>
      <c r="C441" s="311" t="s">
        <v>2455</v>
      </c>
      <c r="D441" s="60" t="s">
        <v>67</v>
      </c>
      <c r="E441" s="62">
        <v>1</v>
      </c>
      <c r="F441" s="63">
        <v>30000</v>
      </c>
      <c r="G441" s="9">
        <f>E441*F441</f>
        <v>30000</v>
      </c>
    </row>
    <row r="442" spans="1:7" x14ac:dyDescent="0.2">
      <c r="A442" s="59"/>
      <c r="B442" s="440"/>
      <c r="C442" s="311"/>
      <c r="D442" s="457"/>
      <c r="E442" s="62"/>
      <c r="F442" s="63"/>
      <c r="G442" s="74"/>
    </row>
    <row r="443" spans="1:7" ht="22.8" x14ac:dyDescent="0.2">
      <c r="A443" s="59"/>
      <c r="B443" s="440" t="s">
        <v>2456</v>
      </c>
      <c r="C443" s="311" t="s">
        <v>2404</v>
      </c>
      <c r="D443" s="457" t="s">
        <v>67</v>
      </c>
      <c r="E443" s="62">
        <v>1</v>
      </c>
      <c r="F443" s="63">
        <v>32000</v>
      </c>
      <c r="G443" s="9">
        <f>E443*F443</f>
        <v>32000</v>
      </c>
    </row>
    <row r="444" spans="1:7" x14ac:dyDescent="0.2">
      <c r="A444" s="59"/>
      <c r="B444" s="440"/>
      <c r="C444" s="310"/>
      <c r="D444" s="60"/>
      <c r="E444" s="62"/>
      <c r="F444" s="63"/>
      <c r="G444" s="74"/>
    </row>
    <row r="445" spans="1:7" x14ac:dyDescent="0.2">
      <c r="A445" s="59"/>
      <c r="B445" s="440"/>
      <c r="C445" s="310"/>
      <c r="D445" s="60"/>
      <c r="E445" s="62"/>
      <c r="F445" s="63"/>
      <c r="G445" s="74"/>
    </row>
    <row r="446" spans="1:7" x14ac:dyDescent="0.2">
      <c r="A446" s="59"/>
      <c r="B446" s="440"/>
      <c r="C446" s="311"/>
      <c r="D446" s="457"/>
      <c r="E446" s="62"/>
      <c r="F446" s="63"/>
      <c r="G446" s="74"/>
    </row>
    <row r="447" spans="1:7" x14ac:dyDescent="0.2">
      <c r="A447" s="59"/>
      <c r="B447" s="440"/>
      <c r="C447" s="310"/>
      <c r="D447" s="60"/>
      <c r="E447" s="62"/>
      <c r="F447" s="63"/>
      <c r="G447" s="74"/>
    </row>
    <row r="448" spans="1:7" ht="12" x14ac:dyDescent="0.25">
      <c r="A448" s="568" t="s">
        <v>272</v>
      </c>
      <c r="B448" s="568"/>
      <c r="C448" s="568"/>
      <c r="D448" s="568"/>
      <c r="E448" s="568"/>
      <c r="F448" s="568"/>
      <c r="G448" s="4">
        <f>SUM(G388:G447)</f>
        <v>144000</v>
      </c>
    </row>
    <row r="449" spans="1:7" ht="12" x14ac:dyDescent="0.25">
      <c r="A449" s="685" t="s">
        <v>273</v>
      </c>
      <c r="B449" s="685"/>
      <c r="C449" s="685"/>
      <c r="D449" s="685"/>
      <c r="E449" s="685"/>
      <c r="F449" s="685"/>
      <c r="G449" s="4">
        <f>G448</f>
        <v>144000</v>
      </c>
    </row>
    <row r="450" spans="1:7" x14ac:dyDescent="0.2">
      <c r="A450" s="56"/>
      <c r="B450" s="448"/>
      <c r="C450" s="478"/>
      <c r="D450" s="473"/>
      <c r="E450" s="439"/>
      <c r="F450" s="73"/>
      <c r="G450" s="11"/>
    </row>
    <row r="451" spans="1:7" ht="34.200000000000003" x14ac:dyDescent="0.2">
      <c r="A451" s="59"/>
      <c r="B451" s="440" t="s">
        <v>2457</v>
      </c>
      <c r="C451" s="311" t="s">
        <v>2297</v>
      </c>
      <c r="D451" s="457" t="s">
        <v>67</v>
      </c>
      <c r="E451" s="62">
        <v>1</v>
      </c>
      <c r="F451" s="63">
        <v>38000</v>
      </c>
      <c r="G451" s="9">
        <f>E451*F451</f>
        <v>38000</v>
      </c>
    </row>
    <row r="452" spans="1:7" x14ac:dyDescent="0.2">
      <c r="A452" s="59"/>
      <c r="B452" s="440"/>
      <c r="C452" s="311"/>
      <c r="D452" s="457"/>
      <c r="E452" s="62"/>
      <c r="F452" s="63"/>
      <c r="G452" s="74"/>
    </row>
    <row r="453" spans="1:7" x14ac:dyDescent="0.2">
      <c r="A453" s="59"/>
      <c r="B453" s="440" t="s">
        <v>2458</v>
      </c>
      <c r="C453" s="311" t="s">
        <v>2459</v>
      </c>
      <c r="D453" s="457" t="s">
        <v>67</v>
      </c>
      <c r="E453" s="62">
        <v>1</v>
      </c>
      <c r="F453" s="63">
        <v>29000</v>
      </c>
      <c r="G453" s="9">
        <f>E453*F453</f>
        <v>29000</v>
      </c>
    </row>
    <row r="454" spans="1:7" x14ac:dyDescent="0.2">
      <c r="A454" s="59"/>
      <c r="B454" s="440"/>
      <c r="C454" s="311"/>
      <c r="D454" s="457"/>
      <c r="E454" s="62"/>
      <c r="F454" s="63"/>
      <c r="G454" s="74"/>
    </row>
    <row r="455" spans="1:7" ht="22.8" x14ac:dyDescent="0.2">
      <c r="A455" s="59"/>
      <c r="B455" s="440" t="s">
        <v>2460</v>
      </c>
      <c r="C455" s="311" t="s">
        <v>2461</v>
      </c>
      <c r="D455" s="457" t="s">
        <v>2462</v>
      </c>
      <c r="E455" s="62">
        <v>1</v>
      </c>
      <c r="F455" s="63">
        <v>3500000</v>
      </c>
      <c r="G455" s="74">
        <f>E455*F455</f>
        <v>3500000</v>
      </c>
    </row>
    <row r="456" spans="1:7" x14ac:dyDescent="0.2">
      <c r="A456" s="59"/>
      <c r="B456" s="440"/>
      <c r="C456" s="311"/>
      <c r="D456" s="457"/>
      <c r="E456" s="62"/>
      <c r="F456" s="63"/>
      <c r="G456" s="74"/>
    </row>
    <row r="457" spans="1:7" ht="22.8" x14ac:dyDescent="0.2">
      <c r="A457" s="59"/>
      <c r="B457" s="440" t="s">
        <v>2463</v>
      </c>
      <c r="C457" s="311" t="s">
        <v>2464</v>
      </c>
      <c r="D457" s="457" t="s">
        <v>2462</v>
      </c>
      <c r="E457" s="62">
        <v>1</v>
      </c>
      <c r="F457" s="63">
        <v>150000</v>
      </c>
      <c r="G457" s="74">
        <f>E457*F457</f>
        <v>150000</v>
      </c>
    </row>
    <row r="458" spans="1:7" x14ac:dyDescent="0.2">
      <c r="A458" s="59"/>
      <c r="B458" s="440"/>
      <c r="C458" s="311"/>
      <c r="D458" s="60"/>
      <c r="E458" s="62"/>
      <c r="F458" s="63"/>
      <c r="G458" s="74"/>
    </row>
    <row r="459" spans="1:7" x14ac:dyDescent="0.2">
      <c r="A459" s="59"/>
      <c r="B459" s="440"/>
      <c r="C459" s="310"/>
      <c r="D459" s="60"/>
      <c r="E459" s="62"/>
      <c r="F459" s="63"/>
      <c r="G459" s="74"/>
    </row>
    <row r="460" spans="1:7" ht="12" x14ac:dyDescent="0.25">
      <c r="A460" s="811" t="s">
        <v>2465</v>
      </c>
      <c r="B460" s="812"/>
      <c r="C460" s="451" t="s">
        <v>117</v>
      </c>
      <c r="D460" s="451"/>
      <c r="E460" s="451"/>
      <c r="F460" s="451"/>
      <c r="G460" s="4">
        <f>SUM(G449:G459)</f>
        <v>3861000</v>
      </c>
    </row>
  </sheetData>
  <sheetProtection algorithmName="SHA-512" hashValue="oA2IZaNgnsycX9bWtOxARndkianTNx5c8Zfh9wDYkoEimBxGzZwbwr4FDApwXmebZ/V0pj6UUntOs+GSh7vlVQ==" saltValue="C0G1GkFSA6jEpoPO4UyYjw==" spinCount="100000" sheet="1" objects="1" scenarios="1"/>
  <mergeCells count="20">
    <mergeCell ref="A449:F449"/>
    <mergeCell ref="A347:B347"/>
    <mergeCell ref="A460:B460"/>
    <mergeCell ref="A205:F205"/>
    <mergeCell ref="A206:F206"/>
    <mergeCell ref="A283:F283"/>
    <mergeCell ref="A284:F284"/>
    <mergeCell ref="A387:F387"/>
    <mergeCell ref="A388:F388"/>
    <mergeCell ref="A448:F448"/>
    <mergeCell ref="A61:F61"/>
    <mergeCell ref="A130:F130"/>
    <mergeCell ref="A131:F131"/>
    <mergeCell ref="A143:B143"/>
    <mergeCell ref="A219:B219"/>
    <mergeCell ref="A60:F60"/>
    <mergeCell ref="A1:G1"/>
    <mergeCell ref="A2:G2"/>
    <mergeCell ref="A3:G3"/>
    <mergeCell ref="A4:B4"/>
  </mergeCells>
  <phoneticPr fontId="37" type="noConversion"/>
  <pageMargins left="0.70866141732283472" right="0.70866141732283472" top="0.74803149606299213" bottom="0.74803149606299213" header="0.31496062992125984" footer="0.31496062992125984"/>
  <pageSetup scale="61" firstPageNumber="135" orientation="portrait" useFirstPageNumber="1" horizontalDpi="300" r:id="rId1"/>
  <headerFooter>
    <oddFooter>&amp;RC3-&amp;P</oddFooter>
  </headerFooter>
  <rowBreaks count="8" manualBreakCount="8">
    <brk id="60" max="6" man="1"/>
    <brk id="143" max="6" man="1"/>
    <brk id="205" max="6" man="1"/>
    <brk id="219" max="6" man="1"/>
    <brk id="283" max="6" man="1"/>
    <brk id="346" max="6" man="1"/>
    <brk id="387" max="6" man="1"/>
    <brk id="447" max="6" man="1"/>
  </rowBreaks>
  <ignoredErrors>
    <ignoredError sqref="B15:B17 B25:B51 B150:B194 B228:B264 B286:B320 B356:B382 B389:B439 B451:B453 B55:B57 B212:B216 B272:B280 B324:B344 B384 B441:B443 B455:B457 B65:B127 B134:B138 B140" numberStoredAsText="1"/>
  </ignoredError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05E5BF-8982-467A-95FC-811DDDDDC099}">
  <sheetPr>
    <tabColor rgb="FF7030A0"/>
  </sheetPr>
  <dimension ref="A10:J10"/>
  <sheetViews>
    <sheetView view="pageBreakPreview" zoomScaleNormal="100" zoomScaleSheetLayoutView="100" workbookViewId="0">
      <selection activeCell="A10" sqref="A10:J10"/>
    </sheetView>
  </sheetViews>
  <sheetFormatPr defaultColWidth="8.88671875" defaultRowHeight="13.8" x14ac:dyDescent="0.25"/>
  <cols>
    <col min="1" max="16384" width="8.88671875" style="1"/>
  </cols>
  <sheetData>
    <row r="10" spans="1:10" ht="69" customHeight="1" x14ac:dyDescent="0.4">
      <c r="A10" s="720" t="s">
        <v>2466</v>
      </c>
      <c r="B10" s="720"/>
      <c r="C10" s="720"/>
      <c r="D10" s="720"/>
      <c r="E10" s="720"/>
      <c r="F10" s="720"/>
      <c r="G10" s="720"/>
      <c r="H10" s="720"/>
      <c r="I10" s="720"/>
      <c r="J10" s="720"/>
    </row>
  </sheetData>
  <sheetProtection algorithmName="SHA-512" hashValue="hESi0O50GSOQNIcKsJG26RmTEguH9uJ4oJ5/xEDoMVCEWLVFyOk4P6/fUhsE44Nnd5Zx9C5QpqJuCdezOOdoSg==" saltValue="cb5MdJpi87B+wzYCEwqr7g==" spinCount="100000" sheet="1" objects="1" scenarios="1"/>
  <mergeCells count="1">
    <mergeCell ref="A10:J10"/>
  </mergeCells>
  <pageMargins left="0.70866141732283472" right="0.70866141732283472" top="0.74803149606299213" bottom="0.74803149606299213" header="0.31496062992125984" footer="0.31496062992125984"/>
  <pageSetup firstPageNumber="146" orientation="portrait" useFirstPageNumber="1" horizontalDpi="300" r:id="rId1"/>
  <headerFooter>
    <oddHeader>&amp;L&amp;"Calibrint,Regular"&amp;K000000CONTRACT SANRAL NRA R.573-020-2019/5R 
FOR THE UPGRADING OF NATIONAL ROAD R573 SECTION 2: WORK PACKAGE B FROM KM 36.20 TO KM 48.16</oddHeader>
    <oddFooter>&amp;RC3-&amp;P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55815-F4CF-4A6D-B878-BE7180589F75}">
  <sheetPr>
    <tabColor rgb="FFE7D9FB"/>
  </sheetPr>
  <dimension ref="A1:N84"/>
  <sheetViews>
    <sheetView view="pageBreakPreview" zoomScale="85" zoomScaleNormal="100" zoomScaleSheetLayoutView="85" workbookViewId="0">
      <selection activeCell="K9" sqref="K9"/>
    </sheetView>
  </sheetViews>
  <sheetFormatPr defaultColWidth="8.88671875" defaultRowHeight="13.2" x14ac:dyDescent="0.25"/>
  <cols>
    <col min="1" max="1" width="6.109375" style="2" customWidth="1"/>
    <col min="2" max="2" width="10.33203125" style="2" bestFit="1" customWidth="1"/>
    <col min="3" max="3" width="4.6640625" style="2" customWidth="1"/>
    <col min="4" max="6" width="8.88671875" style="2"/>
    <col min="7" max="7" width="15.44140625" style="2" customWidth="1"/>
    <col min="8" max="8" width="11.88671875" style="2" bestFit="1" customWidth="1"/>
    <col min="9" max="11" width="13.6640625" style="2" bestFit="1" customWidth="1"/>
    <col min="12" max="12" width="15.5546875" style="2" bestFit="1" customWidth="1"/>
    <col min="13" max="13" width="15" style="2" bestFit="1" customWidth="1"/>
    <col min="14" max="14" width="12.88671875" style="2" bestFit="1" customWidth="1"/>
    <col min="15" max="16384" width="8.88671875" style="2"/>
  </cols>
  <sheetData>
    <row r="1" spans="1:12" x14ac:dyDescent="0.25">
      <c r="A1" s="600" t="s">
        <v>1</v>
      </c>
      <c r="B1" s="600"/>
      <c r="C1" s="600"/>
      <c r="D1" s="600"/>
      <c r="E1" s="600"/>
      <c r="F1" s="600"/>
      <c r="G1" s="600"/>
      <c r="H1" s="600"/>
      <c r="I1" s="600"/>
      <c r="J1" s="600"/>
      <c r="K1" s="600"/>
    </row>
    <row r="2" spans="1:12" x14ac:dyDescent="0.25">
      <c r="A2" s="600" t="s">
        <v>2</v>
      </c>
      <c r="B2" s="600"/>
      <c r="C2" s="600"/>
      <c r="D2" s="600"/>
      <c r="E2" s="600"/>
      <c r="F2" s="600"/>
      <c r="G2" s="600"/>
      <c r="H2" s="600"/>
      <c r="I2" s="600"/>
      <c r="J2" s="600"/>
      <c r="K2" s="600"/>
    </row>
    <row r="3" spans="1:12" ht="26.4" customHeight="1" x14ac:dyDescent="0.25">
      <c r="A3" s="824" t="s">
        <v>2466</v>
      </c>
      <c r="B3" s="824"/>
      <c r="C3" s="824"/>
      <c r="D3" s="824"/>
      <c r="E3" s="824"/>
      <c r="F3" s="824"/>
      <c r="G3" s="824"/>
      <c r="H3" s="824"/>
      <c r="I3" s="824"/>
      <c r="J3" s="824"/>
      <c r="K3" s="824"/>
    </row>
    <row r="4" spans="1:12" ht="26.4" customHeight="1" x14ac:dyDescent="0.25">
      <c r="A4" s="825" t="s">
        <v>3</v>
      </c>
      <c r="B4" s="825"/>
      <c r="C4" s="826" t="s">
        <v>4</v>
      </c>
      <c r="D4" s="826"/>
      <c r="E4" s="826"/>
      <c r="F4" s="826"/>
      <c r="G4" s="826"/>
      <c r="H4" s="82" t="s">
        <v>5</v>
      </c>
      <c r="I4" s="82" t="s">
        <v>6</v>
      </c>
      <c r="J4" s="82" t="s">
        <v>7</v>
      </c>
      <c r="K4" s="3" t="s">
        <v>8</v>
      </c>
    </row>
    <row r="5" spans="1:12" x14ac:dyDescent="0.25">
      <c r="A5" s="486"/>
      <c r="B5" s="486"/>
      <c r="C5" s="827"/>
      <c r="D5" s="827"/>
      <c r="E5" s="827"/>
      <c r="F5" s="827"/>
      <c r="G5" s="827"/>
      <c r="H5" s="487"/>
      <c r="I5" s="487"/>
      <c r="J5" s="487"/>
      <c r="K5" s="488"/>
    </row>
    <row r="6" spans="1:12" ht="13.2" customHeight="1" x14ac:dyDescent="0.25">
      <c r="A6" s="489" t="s">
        <v>2467</v>
      </c>
      <c r="B6" s="486"/>
      <c r="C6" s="828" t="s">
        <v>2468</v>
      </c>
      <c r="D6" s="828"/>
      <c r="E6" s="828"/>
      <c r="F6" s="828"/>
      <c r="G6" s="828"/>
      <c r="H6" s="487"/>
      <c r="I6" s="487"/>
      <c r="J6" s="487"/>
      <c r="K6" s="488"/>
    </row>
    <row r="7" spans="1:12" x14ac:dyDescent="0.25">
      <c r="A7" s="490"/>
      <c r="B7" s="486" t="s">
        <v>2469</v>
      </c>
      <c r="C7" s="829" t="s">
        <v>2470</v>
      </c>
      <c r="D7" s="829"/>
      <c r="E7" s="829"/>
      <c r="F7" s="829"/>
      <c r="G7" s="829"/>
      <c r="H7" s="487"/>
      <c r="I7" s="491"/>
      <c r="J7" s="492"/>
      <c r="K7" s="488"/>
    </row>
    <row r="8" spans="1:12" ht="13.2" customHeight="1" x14ac:dyDescent="0.3">
      <c r="A8" s="451" t="s">
        <v>2471</v>
      </c>
      <c r="B8" s="486"/>
      <c r="C8" s="820" t="s">
        <v>2472</v>
      </c>
      <c r="D8" s="821"/>
      <c r="E8" s="821"/>
      <c r="F8" s="821"/>
      <c r="G8" s="821"/>
      <c r="H8" s="487"/>
      <c r="I8" s="491"/>
      <c r="J8" s="492"/>
      <c r="K8" s="488"/>
    </row>
    <row r="9" spans="1:12" ht="24" x14ac:dyDescent="0.3">
      <c r="A9" s="490"/>
      <c r="B9" s="493" t="s">
        <v>2473</v>
      </c>
      <c r="C9" s="813" t="s">
        <v>2474</v>
      </c>
      <c r="D9" s="814"/>
      <c r="E9" s="814"/>
      <c r="F9" s="814"/>
      <c r="G9" s="814"/>
      <c r="H9" s="494" t="s">
        <v>113</v>
      </c>
      <c r="I9" s="495" t="s">
        <v>114</v>
      </c>
      <c r="J9" s="495" t="s">
        <v>115</v>
      </c>
      <c r="K9" s="496">
        <v>1500000</v>
      </c>
      <c r="L9" s="497"/>
    </row>
    <row r="10" spans="1:12" ht="14.4" x14ac:dyDescent="0.3">
      <c r="A10" s="490"/>
      <c r="B10" s="493" t="s">
        <v>2475</v>
      </c>
      <c r="C10" s="813" t="s">
        <v>2476</v>
      </c>
      <c r="D10" s="814"/>
      <c r="E10" s="814"/>
      <c r="F10" s="814"/>
      <c r="G10" s="814"/>
      <c r="H10" s="495" t="s">
        <v>55</v>
      </c>
      <c r="I10" s="498">
        <f>K9</f>
        <v>1500000</v>
      </c>
      <c r="J10" s="119"/>
      <c r="K10" s="496">
        <f>I10*J10</f>
        <v>0</v>
      </c>
    </row>
    <row r="11" spans="1:12" ht="14.4" x14ac:dyDescent="0.3">
      <c r="A11" s="451" t="s">
        <v>2477</v>
      </c>
      <c r="B11" s="486"/>
      <c r="C11" s="820" t="s">
        <v>2478</v>
      </c>
      <c r="D11" s="821"/>
      <c r="E11" s="821"/>
      <c r="F11" s="821"/>
      <c r="G11" s="821"/>
      <c r="H11" s="487"/>
      <c r="I11" s="495"/>
      <c r="J11" s="495"/>
      <c r="K11" s="118"/>
    </row>
    <row r="12" spans="1:12" ht="26.4" customHeight="1" x14ac:dyDescent="0.3">
      <c r="A12" s="490"/>
      <c r="B12" s="493" t="s">
        <v>2479</v>
      </c>
      <c r="C12" s="813" t="s">
        <v>2480</v>
      </c>
      <c r="D12" s="814"/>
      <c r="E12" s="814"/>
      <c r="F12" s="814"/>
      <c r="G12" s="814"/>
      <c r="H12" s="490"/>
      <c r="I12" s="490"/>
      <c r="J12" s="490"/>
      <c r="K12" s="490"/>
    </row>
    <row r="13" spans="1:12" ht="39.6" customHeight="1" x14ac:dyDescent="0.3">
      <c r="A13" s="490"/>
      <c r="B13" s="493" t="s">
        <v>2481</v>
      </c>
      <c r="C13" s="813" t="s">
        <v>2482</v>
      </c>
      <c r="D13" s="814"/>
      <c r="E13" s="814"/>
      <c r="F13" s="814"/>
      <c r="G13" s="814"/>
      <c r="H13" s="499" t="s">
        <v>159</v>
      </c>
      <c r="I13" s="500">
        <v>6</v>
      </c>
      <c r="J13" s="120"/>
      <c r="K13" s="501">
        <f>I13*J13</f>
        <v>0</v>
      </c>
    </row>
    <row r="14" spans="1:12" ht="39.6" customHeight="1" x14ac:dyDescent="0.3">
      <c r="A14" s="490"/>
      <c r="B14" s="493" t="s">
        <v>2483</v>
      </c>
      <c r="C14" s="813" t="s">
        <v>2484</v>
      </c>
      <c r="D14" s="814"/>
      <c r="E14" s="814"/>
      <c r="F14" s="814"/>
      <c r="G14" s="814"/>
      <c r="H14" s="499" t="s">
        <v>159</v>
      </c>
      <c r="I14" s="500">
        <v>3</v>
      </c>
      <c r="J14" s="120"/>
      <c r="K14" s="501">
        <f>I14*J14</f>
        <v>0</v>
      </c>
    </row>
    <row r="15" spans="1:12" ht="39.6" customHeight="1" x14ac:dyDescent="0.3">
      <c r="A15" s="490"/>
      <c r="B15" s="493" t="s">
        <v>2485</v>
      </c>
      <c r="C15" s="813" t="s">
        <v>2486</v>
      </c>
      <c r="D15" s="814"/>
      <c r="E15" s="814"/>
      <c r="F15" s="814"/>
      <c r="G15" s="814"/>
      <c r="H15" s="499" t="s">
        <v>159</v>
      </c>
      <c r="I15" s="500">
        <v>1</v>
      </c>
      <c r="J15" s="120"/>
      <c r="K15" s="501">
        <f>I15*J15</f>
        <v>0</v>
      </c>
    </row>
    <row r="16" spans="1:12" ht="26.4" customHeight="1" x14ac:dyDescent="0.3">
      <c r="A16" s="490"/>
      <c r="B16" s="493" t="s">
        <v>2487</v>
      </c>
      <c r="C16" s="813" t="s">
        <v>2488</v>
      </c>
      <c r="D16" s="814"/>
      <c r="E16" s="814"/>
      <c r="F16" s="814"/>
      <c r="G16" s="814"/>
      <c r="H16" s="499" t="s">
        <v>159</v>
      </c>
      <c r="I16" s="500">
        <v>10</v>
      </c>
      <c r="J16" s="120"/>
      <c r="K16" s="501">
        <f>I16*J16</f>
        <v>0</v>
      </c>
    </row>
    <row r="17" spans="1:14" ht="14.4" x14ac:dyDescent="0.3">
      <c r="A17" s="490"/>
      <c r="B17" s="493" t="s">
        <v>2489</v>
      </c>
      <c r="C17" s="813" t="s">
        <v>2490</v>
      </c>
      <c r="D17" s="814"/>
      <c r="E17" s="814"/>
      <c r="F17" s="814"/>
      <c r="G17" s="814"/>
      <c r="H17" s="495" t="s">
        <v>14</v>
      </c>
      <c r="I17" s="500">
        <v>6</v>
      </c>
      <c r="J17" s="120"/>
      <c r="K17" s="501">
        <f>I17*J17</f>
        <v>0</v>
      </c>
    </row>
    <row r="18" spans="1:14" ht="26.4" customHeight="1" x14ac:dyDescent="0.3">
      <c r="A18" s="451" t="s">
        <v>2491</v>
      </c>
      <c r="B18" s="486"/>
      <c r="C18" s="820" t="s">
        <v>2492</v>
      </c>
      <c r="D18" s="821"/>
      <c r="E18" s="821"/>
      <c r="F18" s="821"/>
      <c r="G18" s="821"/>
      <c r="H18" s="487"/>
      <c r="I18" s="495"/>
      <c r="J18" s="495"/>
      <c r="K18" s="118"/>
    </row>
    <row r="19" spans="1:14" ht="39.6" customHeight="1" x14ac:dyDescent="0.3">
      <c r="A19" s="490"/>
      <c r="B19" s="493" t="s">
        <v>2493</v>
      </c>
      <c r="C19" s="813" t="s">
        <v>2494</v>
      </c>
      <c r="D19" s="814"/>
      <c r="E19" s="814"/>
      <c r="F19" s="814"/>
      <c r="G19" s="814"/>
      <c r="H19" s="495" t="s">
        <v>14</v>
      </c>
      <c r="I19" s="500">
        <v>27</v>
      </c>
      <c r="J19" s="120"/>
      <c r="K19" s="501">
        <f>I19*J19</f>
        <v>0</v>
      </c>
    </row>
    <row r="20" spans="1:14" ht="14.4" x14ac:dyDescent="0.3">
      <c r="A20" s="490"/>
      <c r="B20" s="493" t="s">
        <v>2495</v>
      </c>
      <c r="C20" s="813" t="s">
        <v>2496</v>
      </c>
      <c r="D20" s="814"/>
      <c r="E20" s="814"/>
      <c r="F20" s="814"/>
      <c r="G20" s="814"/>
      <c r="H20" s="495" t="s">
        <v>2497</v>
      </c>
      <c r="I20" s="500">
        <v>27</v>
      </c>
      <c r="J20" s="120"/>
      <c r="K20" s="501">
        <f t="shared" ref="K20:K21" si="0">I20*J20</f>
        <v>0</v>
      </c>
    </row>
    <row r="21" spans="1:14" ht="14.4" x14ac:dyDescent="0.3">
      <c r="A21" s="490"/>
      <c r="B21" s="493" t="s">
        <v>2498</v>
      </c>
      <c r="C21" s="813" t="s">
        <v>2499</v>
      </c>
      <c r="D21" s="814"/>
      <c r="E21" s="814"/>
      <c r="F21" s="814"/>
      <c r="G21" s="814"/>
      <c r="H21" s="495" t="s">
        <v>2497</v>
      </c>
      <c r="I21" s="500">
        <v>48</v>
      </c>
      <c r="J21" s="120"/>
      <c r="K21" s="501">
        <f t="shared" si="0"/>
        <v>0</v>
      </c>
    </row>
    <row r="22" spans="1:14" ht="14.4" x14ac:dyDescent="0.3">
      <c r="A22" s="451" t="s">
        <v>2500</v>
      </c>
      <c r="B22" s="486"/>
      <c r="C22" s="820" t="s">
        <v>2501</v>
      </c>
      <c r="D22" s="821"/>
      <c r="E22" s="821"/>
      <c r="F22" s="821"/>
      <c r="G22" s="821"/>
      <c r="H22" s="487"/>
      <c r="I22" s="495"/>
      <c r="J22" s="495"/>
      <c r="K22" s="404"/>
    </row>
    <row r="23" spans="1:14" ht="52.95" customHeight="1" x14ac:dyDescent="0.3">
      <c r="A23" s="490"/>
      <c r="B23" s="493" t="s">
        <v>2502</v>
      </c>
      <c r="C23" s="813" t="s">
        <v>2503</v>
      </c>
      <c r="D23" s="814"/>
      <c r="E23" s="814"/>
      <c r="F23" s="814"/>
      <c r="G23" s="814"/>
      <c r="H23" s="494" t="s">
        <v>113</v>
      </c>
      <c r="I23" s="495" t="s">
        <v>114</v>
      </c>
      <c r="J23" s="495" t="s">
        <v>115</v>
      </c>
      <c r="K23" s="501">
        <v>6158800.4570000004</v>
      </c>
      <c r="L23" s="47"/>
    </row>
    <row r="24" spans="1:14" ht="26.4" customHeight="1" x14ac:dyDescent="0.3">
      <c r="A24" s="490"/>
      <c r="B24" s="493" t="s">
        <v>2504</v>
      </c>
      <c r="C24" s="813" t="s">
        <v>2505</v>
      </c>
      <c r="D24" s="814"/>
      <c r="E24" s="814"/>
      <c r="F24" s="814"/>
      <c r="G24" s="814"/>
      <c r="H24" s="495" t="s">
        <v>55</v>
      </c>
      <c r="I24" s="498">
        <f>K23</f>
        <v>6158800.4570000004</v>
      </c>
      <c r="J24" s="119"/>
      <c r="K24" s="496">
        <f>I24*J24</f>
        <v>0</v>
      </c>
    </row>
    <row r="25" spans="1:14" ht="26.4" customHeight="1" x14ac:dyDescent="0.3">
      <c r="A25" s="490"/>
      <c r="B25" s="493" t="s">
        <v>2506</v>
      </c>
      <c r="C25" s="813" t="s">
        <v>2507</v>
      </c>
      <c r="D25" s="814"/>
      <c r="E25" s="814"/>
      <c r="F25" s="814"/>
      <c r="G25" s="814"/>
      <c r="H25" s="499" t="s">
        <v>21</v>
      </c>
      <c r="I25" s="500">
        <v>1</v>
      </c>
      <c r="J25" s="120"/>
      <c r="K25" s="501">
        <f>I25*J25</f>
        <v>0</v>
      </c>
    </row>
    <row r="26" spans="1:14" ht="26.4" customHeight="1" x14ac:dyDescent="0.3">
      <c r="A26" s="490"/>
      <c r="B26" s="493" t="s">
        <v>2508</v>
      </c>
      <c r="C26" s="813" t="s">
        <v>2509</v>
      </c>
      <c r="D26" s="814"/>
      <c r="E26" s="814"/>
      <c r="F26" s="814"/>
      <c r="G26" s="814"/>
      <c r="H26" s="495" t="s">
        <v>21</v>
      </c>
      <c r="I26" s="500">
        <v>1</v>
      </c>
      <c r="J26" s="120"/>
      <c r="K26" s="501">
        <f>I26*J26</f>
        <v>0</v>
      </c>
    </row>
    <row r="27" spans="1:14" ht="13.2" customHeight="1" x14ac:dyDescent="0.3">
      <c r="A27" s="451" t="s">
        <v>2510</v>
      </c>
      <c r="B27" s="486"/>
      <c r="C27" s="820" t="s">
        <v>2511</v>
      </c>
      <c r="D27" s="821"/>
      <c r="E27" s="821"/>
      <c r="F27" s="821"/>
      <c r="G27" s="821"/>
      <c r="H27" s="487"/>
      <c r="I27" s="495"/>
      <c r="J27" s="495"/>
      <c r="K27" s="118"/>
      <c r="M27" s="502"/>
    </row>
    <row r="28" spans="1:14" ht="14.4" x14ac:dyDescent="0.3">
      <c r="A28" s="490"/>
      <c r="B28" s="493" t="s">
        <v>2512</v>
      </c>
      <c r="C28" s="813" t="s">
        <v>2513</v>
      </c>
      <c r="D28" s="814"/>
      <c r="E28" s="814"/>
      <c r="F28" s="814"/>
      <c r="G28" s="814"/>
      <c r="H28" s="487"/>
      <c r="I28" s="495"/>
      <c r="J28" s="495"/>
      <c r="K28" s="118"/>
    </row>
    <row r="29" spans="1:14" ht="24" x14ac:dyDescent="0.3">
      <c r="A29" s="490"/>
      <c r="B29" s="493" t="s">
        <v>2514</v>
      </c>
      <c r="C29" s="813" t="s">
        <v>2515</v>
      </c>
      <c r="D29" s="814"/>
      <c r="E29" s="814"/>
      <c r="F29" s="814"/>
      <c r="G29" s="814"/>
      <c r="H29" s="499" t="s">
        <v>113</v>
      </c>
      <c r="I29" s="495" t="s">
        <v>114</v>
      </c>
      <c r="J29" s="495" t="s">
        <v>115</v>
      </c>
      <c r="K29" s="404">
        <f>93400*24</f>
        <v>2241600</v>
      </c>
      <c r="N29" s="502"/>
    </row>
    <row r="30" spans="1:14" ht="26.4" customHeight="1" x14ac:dyDescent="0.3">
      <c r="A30" s="490"/>
      <c r="B30" s="493" t="s">
        <v>2516</v>
      </c>
      <c r="C30" s="813" t="s">
        <v>2517</v>
      </c>
      <c r="D30" s="814"/>
      <c r="E30" s="814"/>
      <c r="F30" s="814"/>
      <c r="G30" s="814"/>
      <c r="H30" s="495" t="s">
        <v>55</v>
      </c>
      <c r="I30" s="498">
        <f>K29</f>
        <v>2241600</v>
      </c>
      <c r="J30" s="119"/>
      <c r="K30" s="496">
        <f>I30*J30</f>
        <v>0</v>
      </c>
      <c r="N30" s="502"/>
    </row>
    <row r="31" spans="1:14" ht="14.4" x14ac:dyDescent="0.3">
      <c r="A31" s="490"/>
      <c r="B31" s="493" t="s">
        <v>2518</v>
      </c>
      <c r="C31" s="813" t="s">
        <v>2519</v>
      </c>
      <c r="D31" s="814"/>
      <c r="E31" s="814"/>
      <c r="F31" s="814"/>
      <c r="G31" s="814"/>
      <c r="H31" s="499" t="s">
        <v>2497</v>
      </c>
      <c r="I31" s="500">
        <v>24</v>
      </c>
      <c r="J31" s="503">
        <v>120000</v>
      </c>
      <c r="K31" s="501">
        <f t="shared" ref="K31" si="1">I31*J31</f>
        <v>2880000</v>
      </c>
      <c r="N31" s="504"/>
    </row>
    <row r="32" spans="1:14" ht="14.4" x14ac:dyDescent="0.3">
      <c r="A32" s="490"/>
      <c r="B32" s="493" t="s">
        <v>2520</v>
      </c>
      <c r="C32" s="813" t="s">
        <v>2521</v>
      </c>
      <c r="D32" s="814"/>
      <c r="E32" s="814"/>
      <c r="F32" s="814"/>
      <c r="G32" s="814"/>
      <c r="H32" s="495"/>
      <c r="I32" s="495"/>
      <c r="J32" s="495"/>
      <c r="K32" s="118"/>
      <c r="N32" s="505"/>
    </row>
    <row r="33" spans="1:12" ht="24" x14ac:dyDescent="0.3">
      <c r="A33" s="490"/>
      <c r="B33" s="493" t="s">
        <v>2522</v>
      </c>
      <c r="C33" s="813" t="s">
        <v>2515</v>
      </c>
      <c r="D33" s="814"/>
      <c r="E33" s="814"/>
      <c r="F33" s="814"/>
      <c r="G33" s="814"/>
      <c r="H33" s="499" t="s">
        <v>113</v>
      </c>
      <c r="I33" s="495" t="s">
        <v>114</v>
      </c>
      <c r="J33" s="495" t="s">
        <v>115</v>
      </c>
      <c r="K33" s="404">
        <f>24*28000</f>
        <v>672000</v>
      </c>
    </row>
    <row r="34" spans="1:12" ht="26.4" customHeight="1" x14ac:dyDescent="0.3">
      <c r="A34" s="490"/>
      <c r="B34" s="493" t="s">
        <v>2523</v>
      </c>
      <c r="C34" s="813" t="s">
        <v>2524</v>
      </c>
      <c r="D34" s="814"/>
      <c r="E34" s="814"/>
      <c r="F34" s="814"/>
      <c r="G34" s="814"/>
      <c r="H34" s="495" t="s">
        <v>55</v>
      </c>
      <c r="I34" s="498">
        <f>K33</f>
        <v>672000</v>
      </c>
      <c r="J34" s="119"/>
      <c r="K34" s="496">
        <f>I34*J34</f>
        <v>0</v>
      </c>
    </row>
    <row r="35" spans="1:12" ht="14.4" x14ac:dyDescent="0.3">
      <c r="A35" s="490"/>
      <c r="B35" s="493" t="s">
        <v>2525</v>
      </c>
      <c r="C35" s="813" t="s">
        <v>2519</v>
      </c>
      <c r="D35" s="814"/>
      <c r="E35" s="814"/>
      <c r="F35" s="814"/>
      <c r="G35" s="814"/>
      <c r="H35" s="499" t="s">
        <v>2497</v>
      </c>
      <c r="I35" s="500">
        <v>24</v>
      </c>
      <c r="J35" s="503">
        <v>21000</v>
      </c>
      <c r="K35" s="501">
        <f t="shared" ref="K35" si="2">I35*J35</f>
        <v>504000</v>
      </c>
    </row>
    <row r="36" spans="1:12" ht="14.4" x14ac:dyDescent="0.3">
      <c r="A36" s="490"/>
      <c r="B36" s="493" t="s">
        <v>2526</v>
      </c>
      <c r="C36" s="813" t="s">
        <v>2527</v>
      </c>
      <c r="D36" s="814"/>
      <c r="E36" s="814"/>
      <c r="F36" s="814"/>
      <c r="G36" s="814"/>
      <c r="H36" s="499"/>
      <c r="I36" s="495"/>
      <c r="J36" s="495"/>
      <c r="K36" s="118"/>
    </row>
    <row r="37" spans="1:12" ht="24" x14ac:dyDescent="0.3">
      <c r="A37" s="490"/>
      <c r="B37" s="493" t="s">
        <v>2528</v>
      </c>
      <c r="C37" s="813" t="s">
        <v>2515</v>
      </c>
      <c r="D37" s="814"/>
      <c r="E37" s="814"/>
      <c r="F37" s="814"/>
      <c r="G37" s="814"/>
      <c r="H37" s="499" t="s">
        <v>113</v>
      </c>
      <c r="I37" s="495" t="s">
        <v>114</v>
      </c>
      <c r="J37" s="495" t="s">
        <v>115</v>
      </c>
      <c r="K37" s="404">
        <f>24*61000</f>
        <v>1464000</v>
      </c>
    </row>
    <row r="38" spans="1:12" ht="26.4" customHeight="1" x14ac:dyDescent="0.3">
      <c r="A38" s="490"/>
      <c r="B38" s="493" t="s">
        <v>2529</v>
      </c>
      <c r="C38" s="813" t="s">
        <v>2530</v>
      </c>
      <c r="D38" s="814"/>
      <c r="E38" s="814"/>
      <c r="F38" s="814"/>
      <c r="G38" s="814"/>
      <c r="H38" s="495" t="s">
        <v>55</v>
      </c>
      <c r="I38" s="498">
        <f>K37</f>
        <v>1464000</v>
      </c>
      <c r="J38" s="119"/>
      <c r="K38" s="496">
        <f>I38*J38</f>
        <v>0</v>
      </c>
      <c r="L38" s="506"/>
    </row>
    <row r="39" spans="1:12" x14ac:dyDescent="0.25">
      <c r="A39" s="486"/>
      <c r="B39" s="486"/>
      <c r="C39" s="817"/>
      <c r="D39" s="818"/>
      <c r="E39" s="818"/>
      <c r="F39" s="818"/>
      <c r="G39" s="819"/>
      <c r="H39" s="487"/>
      <c r="I39" s="491"/>
      <c r="J39" s="492"/>
      <c r="K39" s="488"/>
    </row>
    <row r="40" spans="1:12" x14ac:dyDescent="0.25">
      <c r="A40" s="568" t="s">
        <v>272</v>
      </c>
      <c r="B40" s="568"/>
      <c r="C40" s="568"/>
      <c r="D40" s="568"/>
      <c r="E40" s="568"/>
      <c r="F40" s="568"/>
      <c r="G40" s="568"/>
      <c r="H40" s="568"/>
      <c r="I40" s="568"/>
      <c r="J40" s="568"/>
      <c r="K40" s="69">
        <f>SUM(K6:K38)</f>
        <v>15420400.457</v>
      </c>
    </row>
    <row r="41" spans="1:12" x14ac:dyDescent="0.25">
      <c r="A41" s="685" t="s">
        <v>273</v>
      </c>
      <c r="B41" s="685"/>
      <c r="C41" s="685"/>
      <c r="D41" s="685"/>
      <c r="E41" s="685"/>
      <c r="F41" s="685"/>
      <c r="G41" s="685"/>
      <c r="H41" s="685"/>
      <c r="I41" s="685"/>
      <c r="J41" s="685"/>
      <c r="K41" s="69">
        <f>K40</f>
        <v>15420400.457</v>
      </c>
    </row>
    <row r="42" spans="1:12" ht="14.4" x14ac:dyDescent="0.25">
      <c r="A42" s="490"/>
      <c r="B42" s="507" t="s">
        <v>2531</v>
      </c>
      <c r="C42" s="815" t="s">
        <v>2519</v>
      </c>
      <c r="D42" s="816"/>
      <c r="E42" s="816"/>
      <c r="F42" s="816"/>
      <c r="G42" s="816"/>
      <c r="H42" s="499" t="s">
        <v>2497</v>
      </c>
      <c r="I42" s="500">
        <v>24</v>
      </c>
      <c r="J42" s="503">
        <v>49000</v>
      </c>
      <c r="K42" s="501">
        <f t="shared" ref="K42" si="3">I42*J42</f>
        <v>1176000</v>
      </c>
    </row>
    <row r="43" spans="1:12" ht="23.4" x14ac:dyDescent="0.25">
      <c r="A43" s="490"/>
      <c r="B43" s="507" t="s">
        <v>2532</v>
      </c>
      <c r="C43" s="815" t="s">
        <v>2533</v>
      </c>
      <c r="D43" s="816"/>
      <c r="E43" s="816"/>
      <c r="F43" s="816"/>
      <c r="G43" s="816"/>
      <c r="H43" s="499" t="s">
        <v>113</v>
      </c>
      <c r="I43" s="495" t="s">
        <v>114</v>
      </c>
      <c r="J43" s="495" t="s">
        <v>115</v>
      </c>
      <c r="K43" s="404">
        <f>10*24*10000</f>
        <v>2400000</v>
      </c>
    </row>
    <row r="44" spans="1:12" ht="26.4" customHeight="1" x14ac:dyDescent="0.25">
      <c r="A44" s="490"/>
      <c r="B44" s="507" t="s">
        <v>2534</v>
      </c>
      <c r="C44" s="815" t="s">
        <v>2535</v>
      </c>
      <c r="D44" s="816"/>
      <c r="E44" s="816"/>
      <c r="F44" s="816"/>
      <c r="G44" s="816"/>
      <c r="H44" s="495" t="s">
        <v>55</v>
      </c>
      <c r="I44" s="498">
        <f>K43</f>
        <v>2400000</v>
      </c>
      <c r="J44" s="119"/>
      <c r="K44" s="496">
        <f>I44*J44</f>
        <v>0</v>
      </c>
    </row>
    <row r="45" spans="1:12" ht="14.4" x14ac:dyDescent="0.25">
      <c r="A45" s="490"/>
      <c r="B45" s="507" t="s">
        <v>2536</v>
      </c>
      <c r="C45" s="815" t="s">
        <v>2537</v>
      </c>
      <c r="D45" s="816"/>
      <c r="E45" s="816"/>
      <c r="F45" s="816"/>
      <c r="G45" s="816"/>
      <c r="H45" s="495"/>
      <c r="I45" s="508"/>
      <c r="J45" s="509"/>
      <c r="K45" s="117"/>
    </row>
    <row r="46" spans="1:12" ht="23.4" x14ac:dyDescent="0.25">
      <c r="A46" s="490"/>
      <c r="B46" s="507" t="s">
        <v>2538</v>
      </c>
      <c r="C46" s="815" t="s">
        <v>2515</v>
      </c>
      <c r="D46" s="816"/>
      <c r="E46" s="816"/>
      <c r="F46" s="816"/>
      <c r="G46" s="816"/>
      <c r="H46" s="499" t="s">
        <v>113</v>
      </c>
      <c r="I46" s="495" t="s">
        <v>114</v>
      </c>
      <c r="J46" s="495" t="s">
        <v>115</v>
      </c>
      <c r="K46" s="404">
        <f>24*94000</f>
        <v>2256000</v>
      </c>
    </row>
    <row r="47" spans="1:12" ht="26.4" customHeight="1" x14ac:dyDescent="0.25">
      <c r="A47" s="490"/>
      <c r="B47" s="507" t="s">
        <v>2539</v>
      </c>
      <c r="C47" s="815" t="s">
        <v>2540</v>
      </c>
      <c r="D47" s="816"/>
      <c r="E47" s="816"/>
      <c r="F47" s="816"/>
      <c r="G47" s="816"/>
      <c r="H47" s="495" t="s">
        <v>55</v>
      </c>
      <c r="I47" s="498">
        <f>K46</f>
        <v>2256000</v>
      </c>
      <c r="J47" s="119"/>
      <c r="K47" s="496">
        <f>I47*J47</f>
        <v>0</v>
      </c>
    </row>
    <row r="48" spans="1:12" ht="14.4" x14ac:dyDescent="0.25">
      <c r="A48" s="490"/>
      <c r="B48" s="507" t="s">
        <v>2541</v>
      </c>
      <c r="C48" s="815" t="s">
        <v>2519</v>
      </c>
      <c r="D48" s="816"/>
      <c r="E48" s="816"/>
      <c r="F48" s="816"/>
      <c r="G48" s="816"/>
      <c r="H48" s="499" t="s">
        <v>2497</v>
      </c>
      <c r="I48" s="500">
        <v>24</v>
      </c>
      <c r="J48" s="503">
        <v>13000</v>
      </c>
      <c r="K48" s="501">
        <f t="shared" ref="K48" si="4">I48*J48</f>
        <v>312000</v>
      </c>
    </row>
    <row r="49" spans="1:12" ht="23.4" x14ac:dyDescent="0.25">
      <c r="A49" s="490"/>
      <c r="B49" s="507" t="s">
        <v>2542</v>
      </c>
      <c r="C49" s="815" t="s">
        <v>2533</v>
      </c>
      <c r="D49" s="816"/>
      <c r="E49" s="816"/>
      <c r="F49" s="816"/>
      <c r="G49" s="816"/>
      <c r="H49" s="499" t="s">
        <v>113</v>
      </c>
      <c r="I49" s="495" t="s">
        <v>114</v>
      </c>
      <c r="J49" s="495" t="s">
        <v>115</v>
      </c>
      <c r="K49" s="404">
        <f>10*24*10000</f>
        <v>2400000</v>
      </c>
    </row>
    <row r="50" spans="1:12" ht="26.4" customHeight="1" x14ac:dyDescent="0.25">
      <c r="A50" s="490"/>
      <c r="B50" s="507" t="s">
        <v>2543</v>
      </c>
      <c r="C50" s="815" t="s">
        <v>2544</v>
      </c>
      <c r="D50" s="823"/>
      <c r="E50" s="823"/>
      <c r="F50" s="823"/>
      <c r="G50" s="823"/>
      <c r="H50" s="495" t="s">
        <v>55</v>
      </c>
      <c r="I50" s="498">
        <f>K49</f>
        <v>2400000</v>
      </c>
      <c r="J50" s="119"/>
      <c r="K50" s="496">
        <f>I50*J50</f>
        <v>0</v>
      </c>
      <c r="L50" s="502"/>
    </row>
    <row r="51" spans="1:12" s="47" customFormat="1" ht="14.4" x14ac:dyDescent="0.25">
      <c r="A51" s="510"/>
      <c r="B51" s="507" t="s">
        <v>2545</v>
      </c>
      <c r="C51" s="815" t="s">
        <v>2546</v>
      </c>
      <c r="D51" s="823"/>
      <c r="E51" s="823"/>
      <c r="F51" s="823"/>
      <c r="G51" s="823"/>
      <c r="H51" s="511"/>
      <c r="I51" s="512"/>
      <c r="J51" s="513"/>
      <c r="K51" s="147"/>
      <c r="L51" s="514"/>
    </row>
    <row r="52" spans="1:12" ht="23.4" x14ac:dyDescent="0.25">
      <c r="A52" s="490"/>
      <c r="B52" s="507" t="s">
        <v>2547</v>
      </c>
      <c r="C52" s="815" t="s">
        <v>2515</v>
      </c>
      <c r="D52" s="823"/>
      <c r="E52" s="823"/>
      <c r="F52" s="823"/>
      <c r="G52" s="823"/>
      <c r="H52" s="499" t="s">
        <v>113</v>
      </c>
      <c r="I52" s="495" t="s">
        <v>114</v>
      </c>
      <c r="J52" s="495" t="s">
        <v>115</v>
      </c>
      <c r="K52" s="404">
        <f>24*93400</f>
        <v>2241600</v>
      </c>
      <c r="L52" s="505"/>
    </row>
    <row r="53" spans="1:12" ht="26.4" customHeight="1" x14ac:dyDescent="0.25">
      <c r="A53" s="490"/>
      <c r="B53" s="507" t="s">
        <v>2548</v>
      </c>
      <c r="C53" s="815" t="s">
        <v>2549</v>
      </c>
      <c r="D53" s="816"/>
      <c r="E53" s="816"/>
      <c r="F53" s="816"/>
      <c r="G53" s="816"/>
      <c r="H53" s="495" t="s">
        <v>55</v>
      </c>
      <c r="I53" s="498">
        <f>K52</f>
        <v>2241600</v>
      </c>
      <c r="J53" s="119"/>
      <c r="K53" s="496">
        <f>I53*J53</f>
        <v>0</v>
      </c>
    </row>
    <row r="54" spans="1:12" ht="14.4" x14ac:dyDescent="0.25">
      <c r="A54" s="490"/>
      <c r="B54" s="507" t="s">
        <v>2550</v>
      </c>
      <c r="C54" s="815" t="s">
        <v>2519</v>
      </c>
      <c r="D54" s="816"/>
      <c r="E54" s="816"/>
      <c r="F54" s="816"/>
      <c r="G54" s="816"/>
      <c r="H54" s="499" t="s">
        <v>2497</v>
      </c>
      <c r="I54" s="500">
        <v>24</v>
      </c>
      <c r="J54" s="503">
        <v>120000</v>
      </c>
      <c r="K54" s="501">
        <f t="shared" ref="K54" si="5">I54*J54</f>
        <v>2880000</v>
      </c>
    </row>
    <row r="55" spans="1:12" ht="14.4" x14ac:dyDescent="0.25">
      <c r="A55" s="490"/>
      <c r="B55" s="507" t="s">
        <v>2551</v>
      </c>
      <c r="C55" s="815" t="s">
        <v>2552</v>
      </c>
      <c r="D55" s="816"/>
      <c r="E55" s="816"/>
      <c r="F55" s="816"/>
      <c r="G55" s="816"/>
      <c r="H55" s="495"/>
      <c r="I55" s="508"/>
      <c r="J55" s="509"/>
      <c r="K55" s="117"/>
    </row>
    <row r="56" spans="1:12" ht="23.4" x14ac:dyDescent="0.25">
      <c r="A56" s="490"/>
      <c r="B56" s="507" t="s">
        <v>2553</v>
      </c>
      <c r="C56" s="815" t="s">
        <v>2515</v>
      </c>
      <c r="D56" s="816"/>
      <c r="E56" s="816"/>
      <c r="F56" s="816"/>
      <c r="G56" s="816"/>
      <c r="H56" s="499" t="s">
        <v>113</v>
      </c>
      <c r="I56" s="495" t="s">
        <v>114</v>
      </c>
      <c r="J56" s="495" t="s">
        <v>115</v>
      </c>
      <c r="K56" s="404">
        <f>24*93400</f>
        <v>2241600</v>
      </c>
    </row>
    <row r="57" spans="1:12" ht="26.4" customHeight="1" x14ac:dyDescent="0.25">
      <c r="A57" s="490"/>
      <c r="B57" s="507" t="s">
        <v>2554</v>
      </c>
      <c r="C57" s="815" t="s">
        <v>2555</v>
      </c>
      <c r="D57" s="816"/>
      <c r="E57" s="816"/>
      <c r="F57" s="816"/>
      <c r="G57" s="816"/>
      <c r="H57" s="495" t="s">
        <v>55</v>
      </c>
      <c r="I57" s="498">
        <f>K56</f>
        <v>2241600</v>
      </c>
      <c r="J57" s="119"/>
      <c r="K57" s="496">
        <f>I57*J57</f>
        <v>0</v>
      </c>
    </row>
    <row r="58" spans="1:12" ht="14.4" x14ac:dyDescent="0.25">
      <c r="A58" s="490"/>
      <c r="B58" s="507" t="s">
        <v>2556</v>
      </c>
      <c r="C58" s="815" t="s">
        <v>2519</v>
      </c>
      <c r="D58" s="816"/>
      <c r="E58" s="816"/>
      <c r="F58" s="816"/>
      <c r="G58" s="816"/>
      <c r="H58" s="499" t="s">
        <v>2497</v>
      </c>
      <c r="I58" s="500">
        <v>24</v>
      </c>
      <c r="J58" s="503">
        <v>120000</v>
      </c>
      <c r="K58" s="501">
        <f t="shared" ref="K58" si="6">I58*J58</f>
        <v>2880000</v>
      </c>
    </row>
    <row r="59" spans="1:12" x14ac:dyDescent="0.25">
      <c r="A59" s="486"/>
      <c r="B59" s="486"/>
      <c r="C59" s="822"/>
      <c r="D59" s="822"/>
      <c r="E59" s="822"/>
      <c r="F59" s="822"/>
      <c r="G59" s="822"/>
      <c r="H59" s="487"/>
      <c r="I59" s="491"/>
      <c r="J59" s="492"/>
      <c r="K59" s="515"/>
    </row>
    <row r="60" spans="1:12" x14ac:dyDescent="0.25">
      <c r="A60" s="486"/>
      <c r="B60" s="486"/>
      <c r="C60" s="822"/>
      <c r="D60" s="822"/>
      <c r="E60" s="822"/>
      <c r="F60" s="822"/>
      <c r="G60" s="822"/>
      <c r="H60" s="487"/>
      <c r="I60" s="491"/>
      <c r="J60" s="492"/>
      <c r="K60" s="515"/>
    </row>
    <row r="61" spans="1:12" x14ac:dyDescent="0.25">
      <c r="A61" s="811" t="s">
        <v>2557</v>
      </c>
      <c r="B61" s="812"/>
      <c r="C61" s="831" t="s">
        <v>117</v>
      </c>
      <c r="D61" s="831"/>
      <c r="E61" s="831"/>
      <c r="F61" s="831"/>
      <c r="G61" s="831"/>
      <c r="H61" s="451"/>
      <c r="I61" s="451"/>
      <c r="J61" s="451"/>
      <c r="K61" s="4">
        <f>SUM(K41:K60)</f>
        <v>34207600.457000002</v>
      </c>
    </row>
    <row r="65" spans="5:13" x14ac:dyDescent="0.25">
      <c r="M65" s="516"/>
    </row>
    <row r="66" spans="5:13" x14ac:dyDescent="0.25">
      <c r="M66" s="47"/>
    </row>
    <row r="67" spans="5:13" x14ac:dyDescent="0.25">
      <c r="M67" s="516"/>
    </row>
    <row r="69" spans="5:13" x14ac:dyDescent="0.25">
      <c r="M69" s="517"/>
    </row>
    <row r="71" spans="5:13" x14ac:dyDescent="0.25">
      <c r="E71" s="830"/>
      <c r="F71" s="830"/>
      <c r="G71" s="830"/>
      <c r="H71" s="830"/>
      <c r="I71" s="830"/>
      <c r="J71" s="830"/>
      <c r="K71" s="830"/>
      <c r="M71" s="517"/>
    </row>
    <row r="72" spans="5:13" ht="13.2" customHeight="1" x14ac:dyDescent="0.25">
      <c r="E72" s="830"/>
      <c r="F72" s="830"/>
      <c r="G72" s="830"/>
      <c r="H72" s="830"/>
      <c r="I72" s="830"/>
      <c r="J72" s="830"/>
      <c r="K72" s="830"/>
    </row>
    <row r="73" spans="5:13" x14ac:dyDescent="0.25">
      <c r="E73" s="830"/>
      <c r="F73" s="830"/>
      <c r="G73" s="830"/>
      <c r="H73" s="830"/>
      <c r="I73" s="830"/>
      <c r="J73" s="830"/>
      <c r="K73" s="830"/>
    </row>
    <row r="74" spans="5:13" x14ac:dyDescent="0.25">
      <c r="E74" s="830"/>
      <c r="F74" s="830"/>
      <c r="G74" s="830"/>
      <c r="H74" s="830"/>
      <c r="I74" s="830"/>
      <c r="J74" s="830"/>
      <c r="K74" s="830"/>
      <c r="M74" s="502"/>
    </row>
    <row r="75" spans="5:13" x14ac:dyDescent="0.25">
      <c r="E75" s="830"/>
      <c r="F75" s="830"/>
      <c r="G75" s="830"/>
      <c r="H75" s="830"/>
      <c r="I75" s="830"/>
      <c r="J75" s="830"/>
      <c r="K75" s="830"/>
    </row>
    <row r="77" spans="5:13" x14ac:dyDescent="0.25">
      <c r="M77" s="517"/>
    </row>
    <row r="78" spans="5:13" x14ac:dyDescent="0.25">
      <c r="E78" s="830"/>
      <c r="F78" s="830"/>
      <c r="G78" s="830"/>
      <c r="H78" s="830"/>
      <c r="I78" s="830"/>
      <c r="J78" s="830"/>
      <c r="K78" s="830"/>
    </row>
    <row r="79" spans="5:13" ht="13.2" customHeight="1" x14ac:dyDescent="0.25">
      <c r="E79" s="830"/>
      <c r="F79" s="830"/>
      <c r="G79" s="830"/>
      <c r="H79" s="830"/>
      <c r="I79" s="830"/>
      <c r="J79" s="830"/>
      <c r="K79" s="830"/>
    </row>
    <row r="80" spans="5:13" x14ac:dyDescent="0.25">
      <c r="E80" s="830"/>
      <c r="F80" s="830"/>
      <c r="G80" s="830"/>
      <c r="H80" s="830"/>
      <c r="I80" s="830"/>
      <c r="J80" s="830"/>
      <c r="K80" s="830"/>
    </row>
    <row r="81" spans="5:13" x14ac:dyDescent="0.25">
      <c r="E81" s="518"/>
      <c r="F81" s="518"/>
      <c r="G81" s="518"/>
      <c r="H81" s="518"/>
      <c r="I81" s="518"/>
      <c r="J81" s="518"/>
      <c r="K81" s="518"/>
    </row>
    <row r="83" spans="5:13" x14ac:dyDescent="0.25">
      <c r="M83" s="517"/>
    </row>
    <row r="84" spans="5:13" x14ac:dyDescent="0.25">
      <c r="M84" s="517"/>
    </row>
  </sheetData>
  <sheetProtection algorithmName="SHA-512" hashValue="PcJUje3+SqJizyxpUNQqNRLsh0/eJkBEarY0sxty40LIbhi/ooLmwsAuFa0SnwQPr2+H9JlSzVAhSy05E1tUKQ==" saltValue="6oA1qrXh2jTSV/uCULIP9g==" spinCount="100000" sheet="1" objects="1" scenarios="1"/>
  <mergeCells count="65">
    <mergeCell ref="E78:K80"/>
    <mergeCell ref="E71:K75"/>
    <mergeCell ref="C60:G60"/>
    <mergeCell ref="A61:B61"/>
    <mergeCell ref="C61:G61"/>
    <mergeCell ref="C15:G15"/>
    <mergeCell ref="C16:G16"/>
    <mergeCell ref="C7:G7"/>
    <mergeCell ref="C8:G8"/>
    <mergeCell ref="C9:G9"/>
    <mergeCell ref="C10:G10"/>
    <mergeCell ref="C11:G11"/>
    <mergeCell ref="C14:G14"/>
    <mergeCell ref="C17:G17"/>
    <mergeCell ref="C18:G18"/>
    <mergeCell ref="C45:G45"/>
    <mergeCell ref="C30:G30"/>
    <mergeCell ref="A1:K1"/>
    <mergeCell ref="A2:K2"/>
    <mergeCell ref="A3:K3"/>
    <mergeCell ref="A4:B4"/>
    <mergeCell ref="C4:G4"/>
    <mergeCell ref="C5:G5"/>
    <mergeCell ref="C6:G6"/>
    <mergeCell ref="C27:G27"/>
    <mergeCell ref="C28:G28"/>
    <mergeCell ref="C29:G29"/>
    <mergeCell ref="C12:G12"/>
    <mergeCell ref="C13:G13"/>
    <mergeCell ref="C24:G24"/>
    <mergeCell ref="C25:G25"/>
    <mergeCell ref="C26:G26"/>
    <mergeCell ref="C59:G59"/>
    <mergeCell ref="C46:G46"/>
    <mergeCell ref="C47:G47"/>
    <mergeCell ref="C48:G48"/>
    <mergeCell ref="C49:G49"/>
    <mergeCell ref="C50:G50"/>
    <mergeCell ref="C58:G58"/>
    <mergeCell ref="C51:G51"/>
    <mergeCell ref="C52:G52"/>
    <mergeCell ref="C36:G36"/>
    <mergeCell ref="C37:G37"/>
    <mergeCell ref="C31:G31"/>
    <mergeCell ref="C32:G32"/>
    <mergeCell ref="C19:G19"/>
    <mergeCell ref="C20:G20"/>
    <mergeCell ref="C21:G21"/>
    <mergeCell ref="C22:G22"/>
    <mergeCell ref="C23:G23"/>
    <mergeCell ref="C33:G33"/>
    <mergeCell ref="C34:G34"/>
    <mergeCell ref="C35:G35"/>
    <mergeCell ref="C57:G57"/>
    <mergeCell ref="C54:G54"/>
    <mergeCell ref="C55:G55"/>
    <mergeCell ref="C38:G38"/>
    <mergeCell ref="C42:G42"/>
    <mergeCell ref="C43:G43"/>
    <mergeCell ref="C53:G53"/>
    <mergeCell ref="C56:G56"/>
    <mergeCell ref="C39:G39"/>
    <mergeCell ref="A40:J40"/>
    <mergeCell ref="A41:J41"/>
    <mergeCell ref="C44:G44"/>
  </mergeCells>
  <pageMargins left="0.70866141732283472" right="0.70866141732283472" top="0.74803149606299213" bottom="0.74803149606299213" header="0.31496062992125984" footer="0.31496062992125984"/>
  <pageSetup scale="77" firstPageNumber="147" orientation="portrait" useFirstPageNumber="1" horizontalDpi="300" r:id="rId1"/>
  <headerFooter>
    <oddFooter>&amp;RC3-&amp;P</oddFooter>
  </headerFooter>
  <ignoredErrors>
    <ignoredError sqref="I10 K24 K10 I24 I30 K29:K30 I34 I38 I44 I47 I50 I53 I57 K33 K34 K37 K38 K44 K46 K47 K50 K52:K53 K56 K57" unlockedFormula="1"/>
    <ignoredError sqref="K41" evalError="1"/>
  </ignoredError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72DC0-D3B1-4383-9E00-5A27B06BA8DC}">
  <sheetPr>
    <tabColor rgb="FFFFFF00"/>
  </sheetPr>
  <dimension ref="A1:D1466"/>
  <sheetViews>
    <sheetView view="pageBreakPreview" topLeftCell="A1290" zoomScaleNormal="100" zoomScaleSheetLayoutView="100" workbookViewId="0">
      <selection activeCell="E1313" sqref="E1313"/>
    </sheetView>
  </sheetViews>
  <sheetFormatPr defaultColWidth="8.88671875" defaultRowHeight="13.2" x14ac:dyDescent="0.25"/>
  <cols>
    <col min="1" max="1" width="8.88671875" style="123"/>
    <col min="2" max="2" width="72.44140625" style="123" customWidth="1"/>
    <col min="3" max="3" width="21.5546875" style="123" customWidth="1"/>
    <col min="4" max="4" width="20.6640625" style="123" customWidth="1"/>
    <col min="5" max="16384" width="8.88671875" style="123"/>
  </cols>
  <sheetData>
    <row r="1" spans="1:4" x14ac:dyDescent="0.25">
      <c r="A1" s="833" t="s">
        <v>2558</v>
      </c>
      <c r="B1" s="833"/>
    </row>
    <row r="2" spans="1:4" x14ac:dyDescent="0.25">
      <c r="B2" s="125"/>
    </row>
    <row r="3" spans="1:4" x14ac:dyDescent="0.25">
      <c r="A3" s="835" t="s">
        <v>1</v>
      </c>
      <c r="B3" s="835"/>
    </row>
    <row r="4" spans="1:4" ht="26.4" customHeight="1" x14ac:dyDescent="0.25">
      <c r="A4" s="835" t="s">
        <v>2</v>
      </c>
      <c r="B4" s="835"/>
    </row>
    <row r="5" spans="1:4" ht="13.8" thickBot="1" x14ac:dyDescent="0.3">
      <c r="A5" s="128"/>
      <c r="B5" s="128"/>
    </row>
    <row r="6" spans="1:4" x14ac:dyDescent="0.25">
      <c r="A6" s="130" t="s">
        <v>0</v>
      </c>
      <c r="B6" s="131"/>
      <c r="C6" s="132"/>
      <c r="D6" s="132"/>
    </row>
    <row r="7" spans="1:4" x14ac:dyDescent="0.25">
      <c r="A7" s="128"/>
      <c r="B7" s="128"/>
    </row>
    <row r="8" spans="1:4" x14ac:dyDescent="0.25">
      <c r="A8" s="834" t="s">
        <v>2559</v>
      </c>
      <c r="B8" s="834"/>
    </row>
    <row r="9" spans="1:4" x14ac:dyDescent="0.25">
      <c r="A9" s="121" t="s">
        <v>116</v>
      </c>
      <c r="B9" s="122" t="s">
        <v>2560</v>
      </c>
      <c r="C9" s="126">
        <f>'SCH A - ROADWORKS'!K58</f>
        <v>2460000</v>
      </c>
    </row>
    <row r="10" spans="1:4" x14ac:dyDescent="0.25">
      <c r="A10" s="121" t="s">
        <v>143</v>
      </c>
      <c r="B10" s="122" t="s">
        <v>2561</v>
      </c>
      <c r="C10" s="126">
        <f>'SCH A - ROADWORKS'!K79</f>
        <v>560000</v>
      </c>
    </row>
    <row r="11" spans="1:4" x14ac:dyDescent="0.25">
      <c r="A11" s="121" t="s">
        <v>333</v>
      </c>
      <c r="B11" s="122" t="s">
        <v>2562</v>
      </c>
      <c r="C11" s="126">
        <f>'SCH A - ROADWORKS'!K182</f>
        <v>2235000</v>
      </c>
    </row>
    <row r="12" spans="1:4" x14ac:dyDescent="0.25">
      <c r="A12" s="121" t="s">
        <v>490</v>
      </c>
      <c r="B12" s="122" t="s">
        <v>2563</v>
      </c>
      <c r="C12" s="126">
        <f>'SCH A - ROADWORKS'!K274</f>
        <v>150000</v>
      </c>
    </row>
    <row r="13" spans="1:4" x14ac:dyDescent="0.25">
      <c r="A13" s="121" t="s">
        <v>563</v>
      </c>
      <c r="B13" s="122" t="s">
        <v>2564</v>
      </c>
      <c r="C13" s="126">
        <f>'SCH A - ROADWORKS'!K315</f>
        <v>290000</v>
      </c>
    </row>
    <row r="14" spans="1:4" x14ac:dyDescent="0.25">
      <c r="A14" s="121" t="s">
        <v>583</v>
      </c>
      <c r="B14" s="122" t="s">
        <v>2565</v>
      </c>
      <c r="C14" s="127">
        <f>'SCH A - ROADWORKS'!K334</f>
        <v>0</v>
      </c>
      <c r="D14" s="124">
        <f>SUM(C9:C14)</f>
        <v>5695000</v>
      </c>
    </row>
    <row r="15" spans="1:4" x14ac:dyDescent="0.25">
      <c r="A15" s="121"/>
      <c r="B15" s="122"/>
      <c r="C15" s="126"/>
    </row>
    <row r="16" spans="1:4" x14ac:dyDescent="0.25">
      <c r="A16" s="833" t="s">
        <v>2566</v>
      </c>
      <c r="B16" s="833"/>
      <c r="C16" s="126"/>
    </row>
    <row r="17" spans="1:4" x14ac:dyDescent="0.25">
      <c r="A17" s="121" t="s">
        <v>636</v>
      </c>
      <c r="B17" s="122" t="s">
        <v>2567</v>
      </c>
      <c r="C17" s="126">
        <f>'SCH A - ROADWORKS'!K367</f>
        <v>7220000</v>
      </c>
    </row>
    <row r="18" spans="1:4" x14ac:dyDescent="0.25">
      <c r="A18" s="121" t="s">
        <v>673</v>
      </c>
      <c r="B18" s="122" t="s">
        <v>2568</v>
      </c>
      <c r="C18" s="126">
        <f>'SCH A - ROADWORKS'!K389</f>
        <v>0</v>
      </c>
    </row>
    <row r="19" spans="1:4" x14ac:dyDescent="0.25">
      <c r="A19" s="121" t="s">
        <v>2569</v>
      </c>
      <c r="B19" s="122" t="s">
        <v>2570</v>
      </c>
      <c r="C19" s="126">
        <v>0</v>
      </c>
    </row>
    <row r="20" spans="1:4" x14ac:dyDescent="0.25">
      <c r="A20" s="121" t="s">
        <v>2571</v>
      </c>
      <c r="B20" s="122" t="s">
        <v>2572</v>
      </c>
      <c r="C20" s="127">
        <v>0</v>
      </c>
      <c r="D20" s="124">
        <f>SUM(C17:C20)</f>
        <v>7220000</v>
      </c>
    </row>
    <row r="21" spans="1:4" x14ac:dyDescent="0.25">
      <c r="A21" s="121"/>
      <c r="B21" s="122"/>
      <c r="C21" s="126"/>
    </row>
    <row r="22" spans="1:4" x14ac:dyDescent="0.25">
      <c r="A22" s="833" t="s">
        <v>2573</v>
      </c>
      <c r="B22" s="833"/>
      <c r="C22" s="126"/>
    </row>
    <row r="23" spans="1:4" x14ac:dyDescent="0.25">
      <c r="A23" s="121" t="s">
        <v>764</v>
      </c>
      <c r="B23" s="122" t="s">
        <v>2574</v>
      </c>
      <c r="C23" s="126">
        <f>'SCH A - ROADWORKS'!K440</f>
        <v>100000</v>
      </c>
    </row>
    <row r="24" spans="1:4" x14ac:dyDescent="0.25">
      <c r="A24" s="121" t="s">
        <v>850</v>
      </c>
      <c r="B24" s="122" t="s">
        <v>2575</v>
      </c>
      <c r="C24" s="126">
        <f>'SCH A - ROADWORKS'!K487</f>
        <v>0</v>
      </c>
    </row>
    <row r="25" spans="1:4" ht="39.6" x14ac:dyDescent="0.25">
      <c r="A25" s="121" t="s">
        <v>913</v>
      </c>
      <c r="B25" s="122" t="s">
        <v>2576</v>
      </c>
      <c r="C25" s="129">
        <f>'SCH A - ROADWORKS'!K523</f>
        <v>0</v>
      </c>
      <c r="D25" s="124">
        <f>SUM(C23:C25)</f>
        <v>100000</v>
      </c>
    </row>
    <row r="26" spans="1:4" x14ac:dyDescent="0.25">
      <c r="A26" s="121"/>
      <c r="B26" s="122"/>
      <c r="C26" s="126"/>
    </row>
    <row r="27" spans="1:4" x14ac:dyDescent="0.25">
      <c r="A27" s="833" t="s">
        <v>2577</v>
      </c>
      <c r="B27" s="833"/>
      <c r="C27" s="126"/>
    </row>
    <row r="28" spans="1:4" x14ac:dyDescent="0.25">
      <c r="A28" s="121" t="s">
        <v>977</v>
      </c>
      <c r="B28" s="122" t="s">
        <v>2578</v>
      </c>
      <c r="C28" s="126">
        <f>'SCH A - ROADWORKS'!K562</f>
        <v>2600000</v>
      </c>
    </row>
    <row r="29" spans="1:4" x14ac:dyDescent="0.25">
      <c r="A29" s="121" t="s">
        <v>1014</v>
      </c>
      <c r="B29" s="122" t="s">
        <v>2579</v>
      </c>
      <c r="C29" s="126">
        <f>'SCH A - ROADWORKS'!K591</f>
        <v>250000</v>
      </c>
    </row>
    <row r="30" spans="1:4" x14ac:dyDescent="0.25">
      <c r="A30" s="121" t="s">
        <v>1061</v>
      </c>
      <c r="B30" s="122" t="s">
        <v>2580</v>
      </c>
      <c r="C30" s="126">
        <f>'SCH A - ROADWORKS'!K621</f>
        <v>100000</v>
      </c>
    </row>
    <row r="31" spans="1:4" x14ac:dyDescent="0.25">
      <c r="A31" s="121" t="s">
        <v>1092</v>
      </c>
      <c r="B31" s="122" t="s">
        <v>2581</v>
      </c>
      <c r="C31" s="126">
        <f>'SCH A - ROADWORKS'!K644</f>
        <v>75000</v>
      </c>
    </row>
    <row r="32" spans="1:4" x14ac:dyDescent="0.25">
      <c r="A32" s="121" t="s">
        <v>2582</v>
      </c>
      <c r="B32" s="122" t="s">
        <v>2583</v>
      </c>
      <c r="C32" s="127">
        <v>0</v>
      </c>
      <c r="D32" s="124">
        <f>SUM(C28:C32)</f>
        <v>3025000</v>
      </c>
    </row>
    <row r="33" spans="1:4" x14ac:dyDescent="0.25">
      <c r="A33" s="121"/>
      <c r="B33" s="122"/>
      <c r="C33" s="126"/>
    </row>
    <row r="34" spans="1:4" x14ac:dyDescent="0.25">
      <c r="A34" s="833" t="s">
        <v>2584</v>
      </c>
      <c r="B34" s="833"/>
      <c r="C34" s="126"/>
    </row>
    <row r="35" spans="1:4" x14ac:dyDescent="0.25">
      <c r="A35" s="121" t="s">
        <v>1133</v>
      </c>
      <c r="B35" s="122" t="s">
        <v>2585</v>
      </c>
      <c r="C35" s="126">
        <f>'SCH A - ROADWORKS'!K673</f>
        <v>0</v>
      </c>
    </row>
    <row r="36" spans="1:4" x14ac:dyDescent="0.25">
      <c r="A36" s="121" t="s">
        <v>1148</v>
      </c>
      <c r="B36" s="122" t="s">
        <v>2586</v>
      </c>
      <c r="C36" s="126">
        <f>'SCH A - ROADWORKS'!K686</f>
        <v>0</v>
      </c>
    </row>
    <row r="37" spans="1:4" x14ac:dyDescent="0.25">
      <c r="A37" s="121" t="s">
        <v>1192</v>
      </c>
      <c r="B37" s="122" t="s">
        <v>2587</v>
      </c>
      <c r="C37" s="126">
        <f>'SCH A - ROADWORKS'!K719</f>
        <v>100000</v>
      </c>
    </row>
    <row r="38" spans="1:4" x14ac:dyDescent="0.25">
      <c r="A38" s="121" t="s">
        <v>1211</v>
      </c>
      <c r="B38" s="122" t="s">
        <v>2588</v>
      </c>
      <c r="C38" s="126">
        <f>'SCH A - ROADWORKS'!K736</f>
        <v>0</v>
      </c>
    </row>
    <row r="39" spans="1:4" x14ac:dyDescent="0.25">
      <c r="A39" s="121" t="s">
        <v>2589</v>
      </c>
      <c r="B39" s="122" t="s">
        <v>2590</v>
      </c>
      <c r="C39" s="127">
        <v>0</v>
      </c>
      <c r="D39" s="124">
        <f>SUM(C35:C39)</f>
        <v>100000</v>
      </c>
    </row>
    <row r="40" spans="1:4" x14ac:dyDescent="0.25">
      <c r="A40" s="121"/>
      <c r="B40" s="122"/>
      <c r="C40" s="126"/>
    </row>
    <row r="41" spans="1:4" x14ac:dyDescent="0.25">
      <c r="A41" s="833" t="s">
        <v>2591</v>
      </c>
      <c r="B41" s="833"/>
      <c r="C41" s="126"/>
    </row>
    <row r="42" spans="1:4" x14ac:dyDescent="0.25">
      <c r="A42" s="121" t="s">
        <v>1244</v>
      </c>
      <c r="B42" s="122" t="s">
        <v>2592</v>
      </c>
      <c r="C42" s="126">
        <f>'SCH A - ROADWORKS'!K760</f>
        <v>0</v>
      </c>
    </row>
    <row r="43" spans="1:4" x14ac:dyDescent="0.25">
      <c r="A43" s="121" t="s">
        <v>1262</v>
      </c>
      <c r="B43" s="122" t="s">
        <v>2593</v>
      </c>
      <c r="C43" s="127">
        <f>'SCH A - ROADWORKS'!K775</f>
        <v>500000</v>
      </c>
      <c r="D43" s="124">
        <f>SUM(C42:C43)</f>
        <v>500000</v>
      </c>
    </row>
    <row r="44" spans="1:4" x14ac:dyDescent="0.25">
      <c r="A44" s="121"/>
      <c r="B44" s="122"/>
      <c r="C44" s="126"/>
    </row>
    <row r="45" spans="1:4" x14ac:dyDescent="0.25">
      <c r="A45" s="833" t="s">
        <v>2594</v>
      </c>
      <c r="B45" s="833"/>
      <c r="C45" s="126"/>
    </row>
    <row r="46" spans="1:4" x14ac:dyDescent="0.25">
      <c r="A46" s="121" t="s">
        <v>2595</v>
      </c>
      <c r="B46" s="122" t="s">
        <v>2596</v>
      </c>
      <c r="C46" s="126">
        <v>0</v>
      </c>
    </row>
    <row r="47" spans="1:4" ht="26.4" x14ac:dyDescent="0.25">
      <c r="A47" s="121" t="s">
        <v>2597</v>
      </c>
      <c r="B47" s="122" t="s">
        <v>2598</v>
      </c>
      <c r="C47" s="126">
        <v>0</v>
      </c>
    </row>
    <row r="48" spans="1:4" x14ac:dyDescent="0.25">
      <c r="A48" s="121" t="s">
        <v>2599</v>
      </c>
      <c r="B48" s="122" t="s">
        <v>2600</v>
      </c>
      <c r="C48" s="126">
        <v>0</v>
      </c>
    </row>
    <row r="49" spans="1:4" x14ac:dyDescent="0.25">
      <c r="A49" s="121" t="s">
        <v>2601</v>
      </c>
      <c r="B49" s="122" t="s">
        <v>2602</v>
      </c>
      <c r="C49" s="126">
        <v>0</v>
      </c>
    </row>
    <row r="50" spans="1:4" x14ac:dyDescent="0.25">
      <c r="A50" s="121" t="s">
        <v>2603</v>
      </c>
      <c r="B50" s="122" t="s">
        <v>2604</v>
      </c>
      <c r="C50" s="126">
        <v>0</v>
      </c>
    </row>
    <row r="51" spans="1:4" x14ac:dyDescent="0.25">
      <c r="A51" s="121" t="s">
        <v>2605</v>
      </c>
      <c r="B51" s="122" t="s">
        <v>2606</v>
      </c>
      <c r="C51" s="127">
        <v>0</v>
      </c>
      <c r="D51" s="124">
        <f>SUM(C46:C51)</f>
        <v>0</v>
      </c>
    </row>
    <row r="52" spans="1:4" x14ac:dyDescent="0.25">
      <c r="A52" s="121"/>
      <c r="B52" s="122"/>
      <c r="C52" s="126"/>
    </row>
    <row r="53" spans="1:4" x14ac:dyDescent="0.25">
      <c r="A53" s="833" t="s">
        <v>2607</v>
      </c>
      <c r="B53" s="833"/>
      <c r="C53" s="126"/>
    </row>
    <row r="54" spans="1:4" x14ac:dyDescent="0.25">
      <c r="A54" s="121" t="s">
        <v>1273</v>
      </c>
      <c r="B54" s="122" t="s">
        <v>2608</v>
      </c>
      <c r="C54" s="126">
        <f>'SCH A - ROADWORKS'!K785</f>
        <v>0</v>
      </c>
    </row>
    <row r="55" spans="1:4" x14ac:dyDescent="0.25">
      <c r="A55" s="121" t="s">
        <v>2609</v>
      </c>
      <c r="B55" s="122" t="s">
        <v>2610</v>
      </c>
      <c r="C55" s="126">
        <v>0</v>
      </c>
    </row>
    <row r="56" spans="1:4" x14ac:dyDescent="0.25">
      <c r="A56" s="121" t="s">
        <v>2611</v>
      </c>
      <c r="B56" s="122" t="s">
        <v>2612</v>
      </c>
      <c r="C56" s="126">
        <v>0</v>
      </c>
    </row>
    <row r="57" spans="1:4" x14ac:dyDescent="0.25">
      <c r="A57" s="121" t="s">
        <v>2613</v>
      </c>
      <c r="B57" s="122" t="s">
        <v>2614</v>
      </c>
      <c r="C57" s="126">
        <v>0</v>
      </c>
    </row>
    <row r="58" spans="1:4" x14ac:dyDescent="0.25">
      <c r="A58" s="121" t="s">
        <v>2615</v>
      </c>
      <c r="B58" s="122" t="s">
        <v>2616</v>
      </c>
      <c r="C58" s="126">
        <v>0</v>
      </c>
    </row>
    <row r="59" spans="1:4" x14ac:dyDescent="0.25">
      <c r="A59" s="121" t="s">
        <v>2617</v>
      </c>
      <c r="B59" s="122" t="s">
        <v>2618</v>
      </c>
      <c r="C59" s="126">
        <v>0</v>
      </c>
    </row>
    <row r="60" spans="1:4" x14ac:dyDescent="0.25">
      <c r="A60" s="121" t="s">
        <v>2619</v>
      </c>
      <c r="B60" s="122" t="s">
        <v>2620</v>
      </c>
      <c r="C60" s="126">
        <v>0</v>
      </c>
    </row>
    <row r="61" spans="1:4" x14ac:dyDescent="0.25">
      <c r="A61" s="121" t="s">
        <v>2621</v>
      </c>
      <c r="B61" s="122" t="s">
        <v>2622</v>
      </c>
      <c r="C61" s="126">
        <v>0</v>
      </c>
    </row>
    <row r="62" spans="1:4" x14ac:dyDescent="0.25">
      <c r="A62" s="121" t="s">
        <v>2623</v>
      </c>
      <c r="B62" s="122" t="s">
        <v>2624</v>
      </c>
      <c r="C62" s="127">
        <v>0</v>
      </c>
      <c r="D62" s="124">
        <f>SUM(C54:C62)</f>
        <v>0</v>
      </c>
    </row>
    <row r="63" spans="1:4" x14ac:dyDescent="0.25">
      <c r="A63" s="121"/>
      <c r="B63" s="122"/>
      <c r="C63" s="126"/>
    </row>
    <row r="64" spans="1:4" x14ac:dyDescent="0.25">
      <c r="A64" s="833" t="s">
        <v>2625</v>
      </c>
      <c r="B64" s="833"/>
      <c r="C64" s="126"/>
    </row>
    <row r="65" spans="1:4" x14ac:dyDescent="0.25">
      <c r="A65" s="121" t="s">
        <v>1348</v>
      </c>
      <c r="B65" s="122" t="s">
        <v>2625</v>
      </c>
      <c r="C65" s="127">
        <f>'SCH A - ROADWORKS'!K830</f>
        <v>100000</v>
      </c>
      <c r="D65" s="124">
        <f>SUM(C65)</f>
        <v>100000</v>
      </c>
    </row>
    <row r="66" spans="1:4" x14ac:dyDescent="0.25">
      <c r="A66" s="121"/>
      <c r="B66" s="122"/>
      <c r="C66" s="126"/>
    </row>
    <row r="67" spans="1:4" x14ac:dyDescent="0.25">
      <c r="A67" s="833" t="s">
        <v>2626</v>
      </c>
      <c r="B67" s="833"/>
      <c r="C67" s="126"/>
    </row>
    <row r="68" spans="1:4" x14ac:dyDescent="0.25">
      <c r="A68" s="121" t="s">
        <v>2627</v>
      </c>
      <c r="B68" s="122" t="s">
        <v>2628</v>
      </c>
      <c r="C68" s="127">
        <v>0</v>
      </c>
      <c r="D68" s="124">
        <f>SUM(C68)</f>
        <v>0</v>
      </c>
    </row>
    <row r="69" spans="1:4" x14ac:dyDescent="0.25">
      <c r="A69" s="121"/>
      <c r="B69" s="122"/>
      <c r="C69" s="126"/>
    </row>
    <row r="70" spans="1:4" x14ac:dyDescent="0.25">
      <c r="A70" s="833" t="s">
        <v>2629</v>
      </c>
      <c r="B70" s="833"/>
      <c r="C70" s="126"/>
    </row>
    <row r="71" spans="1:4" ht="26.4" x14ac:dyDescent="0.25">
      <c r="A71" s="121" t="s">
        <v>1370</v>
      </c>
      <c r="B71" s="122" t="s">
        <v>2630</v>
      </c>
      <c r="C71" s="126">
        <f>'SCH A - ROADWORKS'!K847</f>
        <v>50000</v>
      </c>
    </row>
    <row r="72" spans="1:4" x14ac:dyDescent="0.25">
      <c r="A72" s="121" t="s">
        <v>1741</v>
      </c>
      <c r="B72" s="122" t="s">
        <v>2631</v>
      </c>
      <c r="C72" s="126">
        <v>0</v>
      </c>
    </row>
    <row r="73" spans="1:4" x14ac:dyDescent="0.25">
      <c r="A73" s="121" t="s">
        <v>2632</v>
      </c>
      <c r="B73" s="122" t="s">
        <v>2633</v>
      </c>
      <c r="C73" s="126">
        <v>0</v>
      </c>
    </row>
    <row r="74" spans="1:4" x14ac:dyDescent="0.25">
      <c r="A74" s="121" t="s">
        <v>1449</v>
      </c>
      <c r="B74" s="122" t="s">
        <v>2634</v>
      </c>
      <c r="C74" s="126">
        <f>'SCH A - ROADWORKS'!K894</f>
        <v>0</v>
      </c>
    </row>
    <row r="75" spans="1:4" x14ac:dyDescent="0.25">
      <c r="A75" s="121" t="s">
        <v>1507</v>
      </c>
      <c r="B75" s="122" t="s">
        <v>2635</v>
      </c>
      <c r="C75" s="126">
        <f>'SCH A - ROADWORKS'!K934</f>
        <v>0</v>
      </c>
    </row>
    <row r="76" spans="1:4" x14ac:dyDescent="0.25">
      <c r="A76" s="121" t="s">
        <v>1577</v>
      </c>
      <c r="B76" s="122" t="s">
        <v>2636</v>
      </c>
      <c r="C76" s="126">
        <f>'SCH A - ROADWORKS'!K990</f>
        <v>0</v>
      </c>
    </row>
    <row r="77" spans="1:4" x14ac:dyDescent="0.25">
      <c r="A77" s="121" t="s">
        <v>1631</v>
      </c>
      <c r="B77" s="122" t="s">
        <v>2637</v>
      </c>
      <c r="C77" s="126">
        <f>'SCH A - ROADWORKS'!K1028</f>
        <v>0</v>
      </c>
    </row>
    <row r="78" spans="1:4" x14ac:dyDescent="0.25">
      <c r="A78" s="121" t="s">
        <v>1670</v>
      </c>
      <c r="B78" s="122" t="s">
        <v>2638</v>
      </c>
      <c r="C78" s="126">
        <f>'SCH A - ROADWORKS'!K1057</f>
        <v>500000</v>
      </c>
    </row>
    <row r="79" spans="1:4" x14ac:dyDescent="0.25">
      <c r="A79" s="121" t="s">
        <v>1682</v>
      </c>
      <c r="B79" s="122" t="s">
        <v>2639</v>
      </c>
      <c r="C79" s="127">
        <f>'SCH A - ROADWORKS'!K1068</f>
        <v>0</v>
      </c>
      <c r="D79" s="124">
        <f>SUM(C71:C79)</f>
        <v>550000</v>
      </c>
    </row>
    <row r="80" spans="1:4" x14ac:dyDescent="0.25">
      <c r="A80" s="121"/>
      <c r="B80" s="122"/>
      <c r="C80" s="126"/>
    </row>
    <row r="81" spans="1:4" x14ac:dyDescent="0.25">
      <c r="A81" s="833" t="s">
        <v>2640</v>
      </c>
      <c r="B81" s="833"/>
      <c r="C81" s="126"/>
    </row>
    <row r="82" spans="1:4" x14ac:dyDescent="0.25">
      <c r="A82" s="121" t="s">
        <v>2641</v>
      </c>
      <c r="B82" s="122" t="s">
        <v>2642</v>
      </c>
      <c r="C82" s="126">
        <v>0</v>
      </c>
    </row>
    <row r="83" spans="1:4" x14ac:dyDescent="0.25">
      <c r="A83" s="121" t="s">
        <v>2643</v>
      </c>
      <c r="B83" s="122" t="s">
        <v>2644</v>
      </c>
      <c r="C83" s="126">
        <v>0</v>
      </c>
    </row>
    <row r="84" spans="1:4" x14ac:dyDescent="0.25">
      <c r="A84" s="121" t="s">
        <v>2645</v>
      </c>
      <c r="B84" s="122" t="s">
        <v>2646</v>
      </c>
      <c r="C84" s="126">
        <v>0</v>
      </c>
    </row>
    <row r="85" spans="1:4" x14ac:dyDescent="0.25">
      <c r="A85" s="121" t="s">
        <v>2647</v>
      </c>
      <c r="B85" s="122" t="s">
        <v>2648</v>
      </c>
      <c r="C85" s="126">
        <v>0</v>
      </c>
    </row>
    <row r="86" spans="1:4" x14ac:dyDescent="0.25">
      <c r="A86" s="121" t="s">
        <v>2649</v>
      </c>
      <c r="B86" s="122" t="s">
        <v>2650</v>
      </c>
      <c r="C86" s="126">
        <v>0</v>
      </c>
    </row>
    <row r="87" spans="1:4" x14ac:dyDescent="0.25">
      <c r="A87" s="121" t="s">
        <v>2651</v>
      </c>
      <c r="B87" s="122" t="s">
        <v>2652</v>
      </c>
      <c r="C87" s="126">
        <v>0</v>
      </c>
    </row>
    <row r="88" spans="1:4" x14ac:dyDescent="0.25">
      <c r="A88" s="121" t="s">
        <v>2653</v>
      </c>
      <c r="B88" s="122" t="s">
        <v>2654</v>
      </c>
      <c r="C88" s="126">
        <v>0</v>
      </c>
    </row>
    <row r="89" spans="1:4" x14ac:dyDescent="0.25">
      <c r="A89" s="121" t="s">
        <v>2655</v>
      </c>
      <c r="B89" s="122" t="s">
        <v>2656</v>
      </c>
      <c r="C89" s="126">
        <v>0</v>
      </c>
    </row>
    <row r="90" spans="1:4" x14ac:dyDescent="0.25">
      <c r="A90" s="121" t="s">
        <v>2657</v>
      </c>
      <c r="B90" s="122" t="s">
        <v>2658</v>
      </c>
      <c r="C90" s="126">
        <v>0</v>
      </c>
    </row>
    <row r="91" spans="1:4" x14ac:dyDescent="0.25">
      <c r="A91" s="121" t="s">
        <v>2659</v>
      </c>
      <c r="B91" s="122" t="s">
        <v>2660</v>
      </c>
      <c r="C91" s="126">
        <v>0</v>
      </c>
    </row>
    <row r="92" spans="1:4" x14ac:dyDescent="0.25">
      <c r="A92" s="121" t="s">
        <v>2661</v>
      </c>
      <c r="B92" s="122" t="s">
        <v>2662</v>
      </c>
      <c r="C92" s="126">
        <v>0</v>
      </c>
    </row>
    <row r="93" spans="1:4" x14ac:dyDescent="0.25">
      <c r="A93" s="121" t="s">
        <v>2663</v>
      </c>
      <c r="B93" s="122" t="s">
        <v>2664</v>
      </c>
      <c r="C93" s="127">
        <v>0</v>
      </c>
      <c r="D93" s="124">
        <f>SUM(C82:C93)</f>
        <v>0</v>
      </c>
    </row>
    <row r="94" spans="1:4" x14ac:dyDescent="0.25">
      <c r="A94" s="121"/>
      <c r="B94" s="122"/>
      <c r="C94" s="126"/>
    </row>
    <row r="95" spans="1:4" x14ac:dyDescent="0.25">
      <c r="A95" s="125" t="s">
        <v>2665</v>
      </c>
      <c r="B95" s="122"/>
      <c r="C95" s="126"/>
    </row>
    <row r="96" spans="1:4" x14ac:dyDescent="0.25">
      <c r="A96" s="121" t="s">
        <v>1788</v>
      </c>
      <c r="B96" s="122" t="s">
        <v>2666</v>
      </c>
      <c r="C96" s="126">
        <v>0</v>
      </c>
    </row>
    <row r="97" spans="1:4" x14ac:dyDescent="0.25">
      <c r="A97" s="121" t="s">
        <v>1809</v>
      </c>
      <c r="B97" s="122" t="s">
        <v>2667</v>
      </c>
      <c r="C97" s="126">
        <v>0</v>
      </c>
    </row>
    <row r="98" spans="1:4" x14ac:dyDescent="0.25">
      <c r="A98" s="121" t="s">
        <v>1818</v>
      </c>
      <c r="B98" s="122" t="s">
        <v>2668</v>
      </c>
      <c r="C98" s="126">
        <v>0</v>
      </c>
    </row>
    <row r="99" spans="1:4" x14ac:dyDescent="0.25">
      <c r="A99" s="121" t="s">
        <v>1843</v>
      </c>
      <c r="B99" s="122" t="s">
        <v>2669</v>
      </c>
      <c r="C99" s="126">
        <v>0</v>
      </c>
    </row>
    <row r="100" spans="1:4" x14ac:dyDescent="0.25">
      <c r="A100" s="121" t="s">
        <v>2670</v>
      </c>
      <c r="B100" s="122" t="s">
        <v>2671</v>
      </c>
      <c r="C100" s="126">
        <v>0</v>
      </c>
    </row>
    <row r="101" spans="1:4" x14ac:dyDescent="0.25">
      <c r="A101" s="121" t="s">
        <v>1852</v>
      </c>
      <c r="B101" s="122" t="s">
        <v>2672</v>
      </c>
      <c r="C101" s="126">
        <v>0</v>
      </c>
    </row>
    <row r="102" spans="1:4" x14ac:dyDescent="0.25">
      <c r="A102" s="121" t="s">
        <v>1866</v>
      </c>
      <c r="B102" s="122" t="s">
        <v>2673</v>
      </c>
      <c r="C102" s="126">
        <v>0</v>
      </c>
    </row>
    <row r="103" spans="1:4" x14ac:dyDescent="0.25">
      <c r="A103" s="121" t="s">
        <v>1895</v>
      </c>
      <c r="B103" s="122" t="s">
        <v>2674</v>
      </c>
      <c r="C103" s="126">
        <v>0</v>
      </c>
    </row>
    <row r="104" spans="1:4" x14ac:dyDescent="0.25">
      <c r="A104" s="121" t="s">
        <v>2675</v>
      </c>
      <c r="B104" s="122" t="s">
        <v>2676</v>
      </c>
      <c r="C104" s="126">
        <v>0</v>
      </c>
    </row>
    <row r="105" spans="1:4" x14ac:dyDescent="0.25">
      <c r="A105" s="121" t="s">
        <v>2677</v>
      </c>
      <c r="B105" s="122" t="s">
        <v>2678</v>
      </c>
      <c r="C105" s="126">
        <v>0</v>
      </c>
    </row>
    <row r="106" spans="1:4" x14ac:dyDescent="0.25">
      <c r="A106" s="121" t="s">
        <v>2126</v>
      </c>
      <c r="B106" s="122" t="s">
        <v>2679</v>
      </c>
      <c r="C106" s="126">
        <v>0</v>
      </c>
    </row>
    <row r="107" spans="1:4" x14ac:dyDescent="0.25">
      <c r="A107" s="121" t="s">
        <v>2133</v>
      </c>
      <c r="B107" s="122" t="s">
        <v>2680</v>
      </c>
      <c r="C107" s="126">
        <v>0</v>
      </c>
    </row>
    <row r="108" spans="1:4" x14ac:dyDescent="0.25">
      <c r="A108" s="121" t="s">
        <v>2681</v>
      </c>
      <c r="B108" s="122" t="s">
        <v>2682</v>
      </c>
      <c r="C108" s="126">
        <v>0</v>
      </c>
    </row>
    <row r="109" spans="1:4" x14ac:dyDescent="0.25">
      <c r="A109" s="121" t="s">
        <v>2683</v>
      </c>
      <c r="B109" s="122" t="s">
        <v>2684</v>
      </c>
      <c r="C109" s="127">
        <v>0</v>
      </c>
      <c r="D109" s="124">
        <f>SUM(C96:C109)</f>
        <v>0</v>
      </c>
    </row>
    <row r="110" spans="1:4" x14ac:dyDescent="0.25">
      <c r="A110" s="121"/>
      <c r="B110" s="122"/>
      <c r="C110" s="126"/>
    </row>
    <row r="111" spans="1:4" x14ac:dyDescent="0.25">
      <c r="A111" s="833" t="s">
        <v>2685</v>
      </c>
      <c r="B111" s="833"/>
      <c r="C111" s="126"/>
    </row>
    <row r="112" spans="1:4" x14ac:dyDescent="0.25">
      <c r="A112" s="121" t="s">
        <v>2686</v>
      </c>
      <c r="B112" s="122" t="s">
        <v>2687</v>
      </c>
      <c r="C112" s="126">
        <v>0</v>
      </c>
    </row>
    <row r="113" spans="1:4" ht="26.4" x14ac:dyDescent="0.25">
      <c r="A113" s="121" t="s">
        <v>2688</v>
      </c>
      <c r="B113" s="122" t="s">
        <v>2689</v>
      </c>
      <c r="C113" s="126">
        <v>0</v>
      </c>
    </row>
    <row r="114" spans="1:4" x14ac:dyDescent="0.25">
      <c r="A114" s="121" t="s">
        <v>1901</v>
      </c>
      <c r="B114" s="122" t="s">
        <v>2690</v>
      </c>
      <c r="C114" s="124">
        <v>0</v>
      </c>
    </row>
    <row r="115" spans="1:4" x14ac:dyDescent="0.25">
      <c r="A115" s="121" t="s">
        <v>2691</v>
      </c>
      <c r="B115" s="122" t="s">
        <v>2692</v>
      </c>
      <c r="C115" s="126">
        <v>0</v>
      </c>
    </row>
    <row r="116" spans="1:4" x14ac:dyDescent="0.25">
      <c r="A116" s="121" t="s">
        <v>2181</v>
      </c>
      <c r="B116" s="122" t="s">
        <v>2693</v>
      </c>
      <c r="C116" s="126">
        <v>0</v>
      </c>
    </row>
    <row r="117" spans="1:4" x14ac:dyDescent="0.25">
      <c r="A117" s="121" t="s">
        <v>2694</v>
      </c>
      <c r="B117" s="122" t="s">
        <v>2695</v>
      </c>
      <c r="C117" s="126">
        <v>0</v>
      </c>
    </row>
    <row r="118" spans="1:4" x14ac:dyDescent="0.25">
      <c r="A118" s="121" t="s">
        <v>2696</v>
      </c>
      <c r="B118" s="122" t="s">
        <v>2697</v>
      </c>
      <c r="C118" s="126">
        <v>0</v>
      </c>
    </row>
    <row r="119" spans="1:4" x14ac:dyDescent="0.25">
      <c r="A119" s="121" t="s">
        <v>2698</v>
      </c>
      <c r="B119" s="122" t="s">
        <v>2699</v>
      </c>
      <c r="C119" s="126">
        <v>0</v>
      </c>
    </row>
    <row r="120" spans="1:4" x14ac:dyDescent="0.25">
      <c r="A120" s="121" t="s">
        <v>2700</v>
      </c>
      <c r="B120" s="122" t="s">
        <v>2701</v>
      </c>
      <c r="C120" s="126">
        <v>0</v>
      </c>
    </row>
    <row r="121" spans="1:4" x14ac:dyDescent="0.25">
      <c r="A121" s="121" t="s">
        <v>2702</v>
      </c>
      <c r="B121" s="122" t="s">
        <v>2703</v>
      </c>
      <c r="C121" s="126">
        <v>0</v>
      </c>
    </row>
    <row r="122" spans="1:4" x14ac:dyDescent="0.25">
      <c r="A122" s="121" t="s">
        <v>2704</v>
      </c>
      <c r="B122" s="122" t="s">
        <v>2705</v>
      </c>
      <c r="C122" s="127">
        <v>0</v>
      </c>
      <c r="D122" s="124">
        <f>SUM(C112:C122)</f>
        <v>0</v>
      </c>
    </row>
    <row r="123" spans="1:4" x14ac:dyDescent="0.25">
      <c r="A123" s="121"/>
      <c r="B123" s="122"/>
      <c r="C123" s="126"/>
    </row>
    <row r="124" spans="1:4" x14ac:dyDescent="0.25">
      <c r="A124" s="833" t="s">
        <v>2706</v>
      </c>
      <c r="B124" s="833"/>
      <c r="C124" s="126"/>
    </row>
    <row r="125" spans="1:4" x14ac:dyDescent="0.25">
      <c r="A125" s="121" t="s">
        <v>1703</v>
      </c>
      <c r="B125" s="122" t="s">
        <v>2707</v>
      </c>
      <c r="C125" s="127">
        <f>'SCH A - ROADWORKS'!K1085</f>
        <v>60250000</v>
      </c>
      <c r="D125" s="124">
        <f>SUM(C125)</f>
        <v>60250000</v>
      </c>
    </row>
    <row r="126" spans="1:4" x14ac:dyDescent="0.25">
      <c r="A126" s="121"/>
      <c r="B126" s="122"/>
      <c r="C126" s="126"/>
    </row>
    <row r="127" spans="1:4" x14ac:dyDescent="0.25">
      <c r="B127" s="125" t="s">
        <v>2708</v>
      </c>
      <c r="C127" s="133">
        <f>SUM(D14+D20+D25+D32+D39+D43+D51+D62+D65+D68+D79+D93+D109+D122+D125)</f>
        <v>77540000</v>
      </c>
      <c r="D127" s="124"/>
    </row>
    <row r="128" spans="1:4" x14ac:dyDescent="0.25">
      <c r="A128" s="121"/>
      <c r="B128" s="122"/>
      <c r="C128" s="126"/>
    </row>
    <row r="129" spans="1:4" x14ac:dyDescent="0.25">
      <c r="A129" s="121"/>
      <c r="B129" s="122"/>
      <c r="C129" s="126"/>
    </row>
    <row r="130" spans="1:4" x14ac:dyDescent="0.25">
      <c r="A130" s="121"/>
      <c r="B130" s="122"/>
      <c r="C130" s="126"/>
    </row>
    <row r="131" spans="1:4" x14ac:dyDescent="0.25">
      <c r="A131" s="121"/>
      <c r="B131" s="122"/>
      <c r="C131" s="126"/>
    </row>
    <row r="132" spans="1:4" x14ac:dyDescent="0.25">
      <c r="A132" s="121"/>
      <c r="B132" s="122"/>
      <c r="C132" s="126"/>
    </row>
    <row r="133" spans="1:4" x14ac:dyDescent="0.25">
      <c r="A133" s="121"/>
      <c r="B133" s="122"/>
      <c r="C133" s="126"/>
    </row>
    <row r="134" spans="1:4" ht="13.8" thickBot="1" x14ac:dyDescent="0.3">
      <c r="A134" s="121"/>
      <c r="B134" s="122"/>
      <c r="C134" s="126"/>
    </row>
    <row r="135" spans="1:4" x14ac:dyDescent="0.25">
      <c r="A135" s="130" t="s">
        <v>1704</v>
      </c>
      <c r="B135" s="131"/>
      <c r="C135" s="132"/>
      <c r="D135" s="132"/>
    </row>
    <row r="136" spans="1:4" x14ac:dyDescent="0.25">
      <c r="A136" s="128"/>
      <c r="B136" s="128"/>
    </row>
    <row r="137" spans="1:4" x14ac:dyDescent="0.25">
      <c r="A137" s="140" t="s">
        <v>2709</v>
      </c>
      <c r="B137" s="128"/>
    </row>
    <row r="138" spans="1:4" x14ac:dyDescent="0.25">
      <c r="A138" s="128"/>
      <c r="B138" s="128"/>
    </row>
    <row r="139" spans="1:4" x14ac:dyDescent="0.25">
      <c r="A139" s="834" t="s">
        <v>2559</v>
      </c>
      <c r="B139" s="834"/>
    </row>
    <row r="140" spans="1:4" x14ac:dyDescent="0.25">
      <c r="A140" s="121" t="s">
        <v>116</v>
      </c>
      <c r="B140" s="122" t="s">
        <v>2560</v>
      </c>
      <c r="C140" s="126">
        <v>0</v>
      </c>
    </row>
    <row r="141" spans="1:4" x14ac:dyDescent="0.25">
      <c r="A141" s="121" t="s">
        <v>143</v>
      </c>
      <c r="B141" s="122" t="s">
        <v>2561</v>
      </c>
      <c r="C141" s="126">
        <v>0</v>
      </c>
    </row>
    <row r="142" spans="1:4" x14ac:dyDescent="0.25">
      <c r="A142" s="121" t="s">
        <v>333</v>
      </c>
      <c r="B142" s="122" t="s">
        <v>2562</v>
      </c>
      <c r="C142" s="126">
        <v>0</v>
      </c>
    </row>
    <row r="143" spans="1:4" x14ac:dyDescent="0.25">
      <c r="A143" s="121" t="s">
        <v>490</v>
      </c>
      <c r="B143" s="122" t="s">
        <v>2563</v>
      </c>
      <c r="C143" s="126">
        <f>'SCH B - B0510'!K29</f>
        <v>0</v>
      </c>
    </row>
    <row r="144" spans="1:4" x14ac:dyDescent="0.25">
      <c r="A144" s="121" t="s">
        <v>563</v>
      </c>
      <c r="B144" s="122" t="s">
        <v>2564</v>
      </c>
      <c r="C144" s="126">
        <v>0</v>
      </c>
    </row>
    <row r="145" spans="1:4" x14ac:dyDescent="0.25">
      <c r="A145" s="121" t="s">
        <v>583</v>
      </c>
      <c r="B145" s="122" t="s">
        <v>2565</v>
      </c>
      <c r="C145" s="127">
        <v>0</v>
      </c>
      <c r="D145" s="124">
        <f>SUM(C140:C145)</f>
        <v>0</v>
      </c>
    </row>
    <row r="146" spans="1:4" x14ac:dyDescent="0.25">
      <c r="A146" s="121"/>
      <c r="B146" s="122"/>
      <c r="C146" s="126"/>
    </row>
    <row r="147" spans="1:4" x14ac:dyDescent="0.25">
      <c r="A147" s="833" t="s">
        <v>2566</v>
      </c>
      <c r="B147" s="833"/>
      <c r="C147" s="126"/>
    </row>
    <row r="148" spans="1:4" x14ac:dyDescent="0.25">
      <c r="A148" s="121" t="s">
        <v>636</v>
      </c>
      <c r="B148" s="122" t="s">
        <v>2567</v>
      </c>
      <c r="C148" s="126">
        <v>0</v>
      </c>
    </row>
    <row r="149" spans="1:4" x14ac:dyDescent="0.25">
      <c r="A149" s="121" t="s">
        <v>673</v>
      </c>
      <c r="B149" s="122" t="s">
        <v>2568</v>
      </c>
      <c r="C149" s="126">
        <v>0</v>
      </c>
    </row>
    <row r="150" spans="1:4" x14ac:dyDescent="0.25">
      <c r="A150" s="121" t="s">
        <v>2569</v>
      </c>
      <c r="B150" s="122" t="s">
        <v>2570</v>
      </c>
      <c r="C150" s="126">
        <v>0</v>
      </c>
    </row>
    <row r="151" spans="1:4" x14ac:dyDescent="0.25">
      <c r="A151" s="121" t="s">
        <v>2571</v>
      </c>
      <c r="B151" s="122" t="s">
        <v>2572</v>
      </c>
      <c r="C151" s="127">
        <v>0</v>
      </c>
      <c r="D151" s="124">
        <f>SUM(C148:C151)</f>
        <v>0</v>
      </c>
    </row>
    <row r="152" spans="1:4" x14ac:dyDescent="0.25">
      <c r="A152" s="121"/>
      <c r="B152" s="122"/>
      <c r="C152" s="126"/>
    </row>
    <row r="153" spans="1:4" x14ac:dyDescent="0.25">
      <c r="A153" s="833" t="s">
        <v>2573</v>
      </c>
      <c r="B153" s="833"/>
      <c r="C153" s="126"/>
    </row>
    <row r="154" spans="1:4" x14ac:dyDescent="0.25">
      <c r="A154" s="121" t="s">
        <v>764</v>
      </c>
      <c r="B154" s="122" t="s">
        <v>2574</v>
      </c>
      <c r="C154" s="126">
        <v>0</v>
      </c>
    </row>
    <row r="155" spans="1:4" x14ac:dyDescent="0.25">
      <c r="A155" s="121" t="s">
        <v>850</v>
      </c>
      <c r="B155" s="122" t="s">
        <v>2575</v>
      </c>
      <c r="C155" s="126">
        <f>'SCH B - B0510'!K56</f>
        <v>0</v>
      </c>
    </row>
    <row r="156" spans="1:4" ht="39.6" x14ac:dyDescent="0.25">
      <c r="A156" s="121" t="s">
        <v>913</v>
      </c>
      <c r="B156" s="122" t="s">
        <v>2576</v>
      </c>
      <c r="C156" s="129">
        <v>0</v>
      </c>
      <c r="D156" s="124">
        <f>SUM(C154:C156)</f>
        <v>0</v>
      </c>
    </row>
    <row r="157" spans="1:4" x14ac:dyDescent="0.25">
      <c r="A157" s="121"/>
      <c r="B157" s="122"/>
      <c r="C157" s="126"/>
    </row>
    <row r="158" spans="1:4" x14ac:dyDescent="0.25">
      <c r="A158" s="833" t="s">
        <v>2577</v>
      </c>
      <c r="B158" s="833"/>
      <c r="C158" s="126"/>
    </row>
    <row r="159" spans="1:4" x14ac:dyDescent="0.25">
      <c r="A159" s="121" t="s">
        <v>977</v>
      </c>
      <c r="B159" s="122" t="s">
        <v>2578</v>
      </c>
      <c r="C159" s="126">
        <v>0</v>
      </c>
    </row>
    <row r="160" spans="1:4" x14ac:dyDescent="0.25">
      <c r="A160" s="121" t="s">
        <v>1014</v>
      </c>
      <c r="B160" s="122" t="s">
        <v>2579</v>
      </c>
      <c r="C160" s="126">
        <v>0</v>
      </c>
    </row>
    <row r="161" spans="1:4" x14ac:dyDescent="0.25">
      <c r="A161" s="121" t="s">
        <v>1061</v>
      </c>
      <c r="B161" s="122" t="s">
        <v>2580</v>
      </c>
      <c r="C161" s="126">
        <v>0</v>
      </c>
    </row>
    <row r="162" spans="1:4" x14ac:dyDescent="0.25">
      <c r="A162" s="121" t="s">
        <v>1092</v>
      </c>
      <c r="B162" s="122" t="s">
        <v>2581</v>
      </c>
      <c r="C162" s="126">
        <v>0</v>
      </c>
    </row>
    <row r="163" spans="1:4" x14ac:dyDescent="0.25">
      <c r="A163" s="121" t="s">
        <v>2582</v>
      </c>
      <c r="B163" s="122" t="s">
        <v>2583</v>
      </c>
      <c r="C163" s="127">
        <v>0</v>
      </c>
      <c r="D163" s="124">
        <f>SUM(C159:C163)</f>
        <v>0</v>
      </c>
    </row>
    <row r="164" spans="1:4" x14ac:dyDescent="0.25">
      <c r="A164" s="121"/>
      <c r="B164" s="122"/>
      <c r="C164" s="126"/>
    </row>
    <row r="165" spans="1:4" x14ac:dyDescent="0.25">
      <c r="A165" s="833" t="s">
        <v>2584</v>
      </c>
      <c r="B165" s="833"/>
      <c r="C165" s="126"/>
    </row>
    <row r="166" spans="1:4" x14ac:dyDescent="0.25">
      <c r="A166" s="121" t="s">
        <v>1133</v>
      </c>
      <c r="B166" s="122" t="s">
        <v>2585</v>
      </c>
      <c r="C166" s="126">
        <v>0</v>
      </c>
    </row>
    <row r="167" spans="1:4" x14ac:dyDescent="0.25">
      <c r="A167" s="121" t="s">
        <v>1148</v>
      </c>
      <c r="B167" s="122" t="s">
        <v>2586</v>
      </c>
      <c r="C167" s="126">
        <v>0</v>
      </c>
    </row>
    <row r="168" spans="1:4" x14ac:dyDescent="0.25">
      <c r="A168" s="121" t="s">
        <v>1192</v>
      </c>
      <c r="B168" s="122" t="s">
        <v>2587</v>
      </c>
      <c r="C168" s="126">
        <v>0</v>
      </c>
    </row>
    <row r="169" spans="1:4" x14ac:dyDescent="0.25">
      <c r="A169" s="121" t="s">
        <v>1211</v>
      </c>
      <c r="B169" s="122" t="s">
        <v>2588</v>
      </c>
      <c r="C169" s="126">
        <v>0</v>
      </c>
    </row>
    <row r="170" spans="1:4" x14ac:dyDescent="0.25">
      <c r="A170" s="121" t="s">
        <v>2589</v>
      </c>
      <c r="B170" s="122" t="s">
        <v>2590</v>
      </c>
      <c r="C170" s="127">
        <v>0</v>
      </c>
      <c r="D170" s="124">
        <f>SUM(C166:C170)</f>
        <v>0</v>
      </c>
    </row>
    <row r="171" spans="1:4" x14ac:dyDescent="0.25">
      <c r="A171" s="121"/>
      <c r="B171" s="122"/>
      <c r="C171" s="126"/>
    </row>
    <row r="172" spans="1:4" x14ac:dyDescent="0.25">
      <c r="A172" s="833" t="s">
        <v>2591</v>
      </c>
      <c r="B172" s="833"/>
      <c r="C172" s="126"/>
    </row>
    <row r="173" spans="1:4" x14ac:dyDescent="0.25">
      <c r="A173" s="121" t="s">
        <v>1244</v>
      </c>
      <c r="B173" s="122" t="s">
        <v>2592</v>
      </c>
      <c r="C173" s="126">
        <v>0</v>
      </c>
    </row>
    <row r="174" spans="1:4" x14ac:dyDescent="0.25">
      <c r="A174" s="121" t="s">
        <v>1262</v>
      </c>
      <c r="B174" s="122" t="s">
        <v>2593</v>
      </c>
      <c r="C174" s="127">
        <v>0</v>
      </c>
      <c r="D174" s="124">
        <f>SUM(C173:C174)</f>
        <v>0</v>
      </c>
    </row>
    <row r="175" spans="1:4" x14ac:dyDescent="0.25">
      <c r="A175" s="121"/>
      <c r="B175" s="122"/>
      <c r="C175" s="126"/>
    </row>
    <row r="176" spans="1:4" x14ac:dyDescent="0.25">
      <c r="A176" s="833" t="s">
        <v>2594</v>
      </c>
      <c r="B176" s="833"/>
      <c r="C176" s="126"/>
    </row>
    <row r="177" spans="1:4" x14ac:dyDescent="0.25">
      <c r="A177" s="121" t="s">
        <v>2595</v>
      </c>
      <c r="B177" s="122" t="s">
        <v>2596</v>
      </c>
      <c r="C177" s="126">
        <v>0</v>
      </c>
    </row>
    <row r="178" spans="1:4" ht="26.4" x14ac:dyDescent="0.25">
      <c r="A178" s="121" t="s">
        <v>2597</v>
      </c>
      <c r="B178" s="122" t="s">
        <v>2598</v>
      </c>
      <c r="C178" s="126">
        <v>0</v>
      </c>
    </row>
    <row r="179" spans="1:4" x14ac:dyDescent="0.25">
      <c r="A179" s="121" t="s">
        <v>2599</v>
      </c>
      <c r="B179" s="122" t="s">
        <v>2600</v>
      </c>
      <c r="C179" s="126">
        <v>0</v>
      </c>
    </row>
    <row r="180" spans="1:4" x14ac:dyDescent="0.25">
      <c r="A180" s="121" t="s">
        <v>2601</v>
      </c>
      <c r="B180" s="122" t="s">
        <v>2602</v>
      </c>
      <c r="C180" s="126">
        <v>0</v>
      </c>
    </row>
    <row r="181" spans="1:4" x14ac:dyDescent="0.25">
      <c r="A181" s="121" t="s">
        <v>2603</v>
      </c>
      <c r="B181" s="122" t="s">
        <v>2604</v>
      </c>
      <c r="C181" s="126">
        <v>0</v>
      </c>
    </row>
    <row r="182" spans="1:4" x14ac:dyDescent="0.25">
      <c r="A182" s="121" t="s">
        <v>2605</v>
      </c>
      <c r="B182" s="122" t="s">
        <v>2606</v>
      </c>
      <c r="C182" s="127">
        <v>0</v>
      </c>
      <c r="D182" s="124">
        <f>SUM(C177:C182)</f>
        <v>0</v>
      </c>
    </row>
    <row r="183" spans="1:4" x14ac:dyDescent="0.25">
      <c r="A183" s="121"/>
      <c r="B183" s="122"/>
      <c r="C183" s="126"/>
    </row>
    <row r="184" spans="1:4" x14ac:dyDescent="0.25">
      <c r="A184" s="833" t="s">
        <v>2607</v>
      </c>
      <c r="B184" s="833"/>
      <c r="C184" s="126"/>
    </row>
    <row r="185" spans="1:4" x14ac:dyDescent="0.25">
      <c r="A185" s="121" t="s">
        <v>1273</v>
      </c>
      <c r="B185" s="122" t="s">
        <v>2608</v>
      </c>
      <c r="C185" s="126">
        <v>0</v>
      </c>
    </row>
    <row r="186" spans="1:4" x14ac:dyDescent="0.25">
      <c r="A186" s="121" t="s">
        <v>2609</v>
      </c>
      <c r="B186" s="122" t="s">
        <v>2610</v>
      </c>
      <c r="C186" s="126">
        <v>0</v>
      </c>
    </row>
    <row r="187" spans="1:4" x14ac:dyDescent="0.25">
      <c r="A187" s="121" t="s">
        <v>2611</v>
      </c>
      <c r="B187" s="122" t="s">
        <v>2612</v>
      </c>
      <c r="C187" s="126">
        <v>0</v>
      </c>
    </row>
    <row r="188" spans="1:4" x14ac:dyDescent="0.25">
      <c r="A188" s="121" t="s">
        <v>2613</v>
      </c>
      <c r="B188" s="122" t="s">
        <v>2614</v>
      </c>
      <c r="C188" s="126">
        <v>0</v>
      </c>
    </row>
    <row r="189" spans="1:4" x14ac:dyDescent="0.25">
      <c r="A189" s="121" t="s">
        <v>2615</v>
      </c>
      <c r="B189" s="122" t="s">
        <v>2616</v>
      </c>
      <c r="C189" s="126">
        <v>0</v>
      </c>
    </row>
    <row r="190" spans="1:4" x14ac:dyDescent="0.25">
      <c r="A190" s="121" t="s">
        <v>2617</v>
      </c>
      <c r="B190" s="122" t="s">
        <v>2618</v>
      </c>
      <c r="C190" s="126">
        <v>0</v>
      </c>
    </row>
    <row r="191" spans="1:4" x14ac:dyDescent="0.25">
      <c r="A191" s="121" t="s">
        <v>2619</v>
      </c>
      <c r="B191" s="122" t="s">
        <v>2620</v>
      </c>
      <c r="C191" s="126">
        <v>0</v>
      </c>
    </row>
    <row r="192" spans="1:4" x14ac:dyDescent="0.25">
      <c r="A192" s="121" t="s">
        <v>2621</v>
      </c>
      <c r="B192" s="122" t="s">
        <v>2622</v>
      </c>
      <c r="C192" s="126">
        <v>0</v>
      </c>
    </row>
    <row r="193" spans="1:4" x14ac:dyDescent="0.25">
      <c r="A193" s="121" t="s">
        <v>2623</v>
      </c>
      <c r="B193" s="122" t="s">
        <v>2624</v>
      </c>
      <c r="C193" s="127">
        <v>0</v>
      </c>
      <c r="D193" s="124">
        <f>SUM(C185:C193)</f>
        <v>0</v>
      </c>
    </row>
    <row r="194" spans="1:4" x14ac:dyDescent="0.25">
      <c r="A194" s="121"/>
      <c r="B194" s="122"/>
      <c r="C194" s="126"/>
    </row>
    <row r="195" spans="1:4" x14ac:dyDescent="0.25">
      <c r="A195" s="833" t="s">
        <v>2625</v>
      </c>
      <c r="B195" s="833"/>
      <c r="C195" s="126"/>
    </row>
    <row r="196" spans="1:4" x14ac:dyDescent="0.25">
      <c r="A196" s="121" t="s">
        <v>1348</v>
      </c>
      <c r="B196" s="122" t="s">
        <v>2625</v>
      </c>
      <c r="C196" s="127">
        <v>0</v>
      </c>
      <c r="D196" s="124">
        <f>SUM(C196)</f>
        <v>0</v>
      </c>
    </row>
    <row r="197" spans="1:4" x14ac:dyDescent="0.25">
      <c r="A197" s="121"/>
      <c r="B197" s="122"/>
      <c r="C197" s="126"/>
    </row>
    <row r="198" spans="1:4" x14ac:dyDescent="0.25">
      <c r="A198" s="833" t="s">
        <v>2626</v>
      </c>
      <c r="B198" s="833"/>
      <c r="C198" s="126"/>
    </row>
    <row r="199" spans="1:4" x14ac:dyDescent="0.25">
      <c r="A199" s="121" t="s">
        <v>2627</v>
      </c>
      <c r="B199" s="122" t="s">
        <v>2628</v>
      </c>
      <c r="C199" s="127">
        <v>0</v>
      </c>
      <c r="D199" s="124">
        <f>SUM(C199)</f>
        <v>0</v>
      </c>
    </row>
    <row r="200" spans="1:4" x14ac:dyDescent="0.25">
      <c r="A200" s="121"/>
      <c r="B200" s="122"/>
      <c r="C200" s="126"/>
    </row>
    <row r="201" spans="1:4" x14ac:dyDescent="0.25">
      <c r="A201" s="121"/>
      <c r="B201" s="122"/>
      <c r="C201" s="126"/>
    </row>
    <row r="202" spans="1:4" x14ac:dyDescent="0.25">
      <c r="A202" s="833" t="s">
        <v>2629</v>
      </c>
      <c r="B202" s="833"/>
      <c r="C202" s="126"/>
    </row>
    <row r="203" spans="1:4" ht="26.4" x14ac:dyDescent="0.25">
      <c r="A203" s="121" t="s">
        <v>1370</v>
      </c>
      <c r="B203" s="122" t="s">
        <v>2630</v>
      </c>
      <c r="C203" s="126">
        <v>0</v>
      </c>
    </row>
    <row r="204" spans="1:4" x14ac:dyDescent="0.25">
      <c r="A204" s="121" t="s">
        <v>1741</v>
      </c>
      <c r="B204" s="122" t="s">
        <v>2631</v>
      </c>
      <c r="C204" s="126">
        <f>'SCH B - B0510'!K77</f>
        <v>0</v>
      </c>
    </row>
    <row r="205" spans="1:4" x14ac:dyDescent="0.25">
      <c r="A205" s="121" t="s">
        <v>2632</v>
      </c>
      <c r="B205" s="122" t="s">
        <v>2633</v>
      </c>
      <c r="C205" s="126">
        <v>0</v>
      </c>
    </row>
    <row r="206" spans="1:4" x14ac:dyDescent="0.25">
      <c r="A206" s="121" t="s">
        <v>1449</v>
      </c>
      <c r="B206" s="122" t="s">
        <v>2634</v>
      </c>
      <c r="C206" s="126">
        <v>0</v>
      </c>
    </row>
    <row r="207" spans="1:4" x14ac:dyDescent="0.25">
      <c r="A207" s="121" t="s">
        <v>1507</v>
      </c>
      <c r="B207" s="122" t="s">
        <v>2635</v>
      </c>
      <c r="C207" s="126">
        <v>0</v>
      </c>
    </row>
    <row r="208" spans="1:4" x14ac:dyDescent="0.25">
      <c r="A208" s="121" t="s">
        <v>1577</v>
      </c>
      <c r="B208" s="122" t="s">
        <v>2636</v>
      </c>
      <c r="C208" s="126">
        <v>0</v>
      </c>
    </row>
    <row r="209" spans="1:4" x14ac:dyDescent="0.25">
      <c r="A209" s="121" t="s">
        <v>1631</v>
      </c>
      <c r="B209" s="122" t="s">
        <v>2637</v>
      </c>
      <c r="C209" s="126">
        <v>0</v>
      </c>
    </row>
    <row r="210" spans="1:4" x14ac:dyDescent="0.25">
      <c r="A210" s="121" t="s">
        <v>1670</v>
      </c>
      <c r="B210" s="122" t="s">
        <v>2638</v>
      </c>
      <c r="C210" s="126">
        <v>0</v>
      </c>
    </row>
    <row r="211" spans="1:4" x14ac:dyDescent="0.25">
      <c r="A211" s="121" t="s">
        <v>1682</v>
      </c>
      <c r="B211" s="122" t="s">
        <v>2639</v>
      </c>
      <c r="C211" s="127">
        <v>0</v>
      </c>
      <c r="D211" s="124">
        <f>SUM(C203:C211)</f>
        <v>0</v>
      </c>
    </row>
    <row r="212" spans="1:4" x14ac:dyDescent="0.25">
      <c r="A212" s="121"/>
      <c r="B212" s="122"/>
      <c r="C212" s="126"/>
    </row>
    <row r="213" spans="1:4" x14ac:dyDescent="0.25">
      <c r="A213" s="833" t="s">
        <v>2640</v>
      </c>
      <c r="B213" s="833"/>
      <c r="C213" s="126"/>
    </row>
    <row r="214" spans="1:4" x14ac:dyDescent="0.25">
      <c r="A214" s="121" t="s">
        <v>2641</v>
      </c>
      <c r="B214" s="122" t="s">
        <v>2642</v>
      </c>
      <c r="C214" s="126">
        <v>0</v>
      </c>
    </row>
    <row r="215" spans="1:4" x14ac:dyDescent="0.25">
      <c r="A215" s="121" t="s">
        <v>2643</v>
      </c>
      <c r="B215" s="122" t="s">
        <v>2644</v>
      </c>
      <c r="C215" s="126">
        <v>0</v>
      </c>
    </row>
    <row r="216" spans="1:4" x14ac:dyDescent="0.25">
      <c r="A216" s="121" t="s">
        <v>2645</v>
      </c>
      <c r="B216" s="122" t="s">
        <v>2646</v>
      </c>
      <c r="C216" s="126">
        <v>0</v>
      </c>
    </row>
    <row r="217" spans="1:4" x14ac:dyDescent="0.25">
      <c r="A217" s="121" t="s">
        <v>2647</v>
      </c>
      <c r="B217" s="122" t="s">
        <v>2648</v>
      </c>
      <c r="C217" s="126">
        <v>0</v>
      </c>
    </row>
    <row r="218" spans="1:4" x14ac:dyDescent="0.25">
      <c r="A218" s="121" t="s">
        <v>2649</v>
      </c>
      <c r="B218" s="122" t="s">
        <v>2650</v>
      </c>
      <c r="C218" s="126">
        <v>0</v>
      </c>
    </row>
    <row r="219" spans="1:4" x14ac:dyDescent="0.25">
      <c r="A219" s="121" t="s">
        <v>2651</v>
      </c>
      <c r="B219" s="122" t="s">
        <v>2652</v>
      </c>
      <c r="C219" s="126">
        <v>0</v>
      </c>
    </row>
    <row r="220" spans="1:4" x14ac:dyDescent="0.25">
      <c r="A220" s="121" t="s">
        <v>2653</v>
      </c>
      <c r="B220" s="122" t="s">
        <v>2654</v>
      </c>
      <c r="C220" s="126">
        <v>0</v>
      </c>
    </row>
    <row r="221" spans="1:4" x14ac:dyDescent="0.25">
      <c r="A221" s="121" t="s">
        <v>2655</v>
      </c>
      <c r="B221" s="122" t="s">
        <v>2656</v>
      </c>
      <c r="C221" s="126">
        <v>0</v>
      </c>
    </row>
    <row r="222" spans="1:4" x14ac:dyDescent="0.25">
      <c r="A222" s="121" t="s">
        <v>2657</v>
      </c>
      <c r="B222" s="122" t="s">
        <v>2658</v>
      </c>
      <c r="C222" s="126">
        <v>0</v>
      </c>
    </row>
    <row r="223" spans="1:4" x14ac:dyDescent="0.25">
      <c r="A223" s="121" t="s">
        <v>2659</v>
      </c>
      <c r="B223" s="122" t="s">
        <v>2660</v>
      </c>
      <c r="C223" s="126">
        <v>0</v>
      </c>
    </row>
    <row r="224" spans="1:4" x14ac:dyDescent="0.25">
      <c r="A224" s="121" t="s">
        <v>2661</v>
      </c>
      <c r="B224" s="122" t="s">
        <v>2662</v>
      </c>
      <c r="C224" s="126">
        <v>0</v>
      </c>
    </row>
    <row r="225" spans="1:4" x14ac:dyDescent="0.25">
      <c r="A225" s="121" t="s">
        <v>2663</v>
      </c>
      <c r="B225" s="122" t="s">
        <v>2664</v>
      </c>
      <c r="C225" s="127">
        <v>0</v>
      </c>
      <c r="D225" s="124">
        <f>SUM(C214:C225)</f>
        <v>0</v>
      </c>
    </row>
    <row r="226" spans="1:4" x14ac:dyDescent="0.25">
      <c r="A226" s="121"/>
      <c r="B226" s="122"/>
      <c r="C226" s="126"/>
    </row>
    <row r="227" spans="1:4" x14ac:dyDescent="0.25">
      <c r="A227" s="125" t="s">
        <v>2665</v>
      </c>
      <c r="B227" s="122"/>
      <c r="C227" s="126"/>
    </row>
    <row r="228" spans="1:4" x14ac:dyDescent="0.25">
      <c r="A228" s="121" t="s">
        <v>1788</v>
      </c>
      <c r="B228" s="122" t="s">
        <v>2666</v>
      </c>
      <c r="C228" s="126">
        <f>'SCH B - B0510'!K126</f>
        <v>200000</v>
      </c>
    </row>
    <row r="229" spans="1:4" x14ac:dyDescent="0.25">
      <c r="A229" s="121" t="s">
        <v>1809</v>
      </c>
      <c r="B229" s="122" t="s">
        <v>2667</v>
      </c>
      <c r="C229" s="126">
        <f>'SCH B - B0510'!K161</f>
        <v>0</v>
      </c>
    </row>
    <row r="230" spans="1:4" x14ac:dyDescent="0.25">
      <c r="A230" s="121" t="s">
        <v>1818</v>
      </c>
      <c r="B230" s="122" t="s">
        <v>2668</v>
      </c>
      <c r="C230" s="126">
        <f>'SCH B - B0510'!K176</f>
        <v>0</v>
      </c>
    </row>
    <row r="231" spans="1:4" x14ac:dyDescent="0.25">
      <c r="A231" s="121" t="s">
        <v>1843</v>
      </c>
      <c r="B231" s="122" t="s">
        <v>2669</v>
      </c>
      <c r="C231" s="126">
        <f>'SCH B - B0510'!K216</f>
        <v>0</v>
      </c>
    </row>
    <row r="232" spans="1:4" x14ac:dyDescent="0.25">
      <c r="A232" s="121" t="s">
        <v>2670</v>
      </c>
      <c r="B232" s="122" t="s">
        <v>2671</v>
      </c>
      <c r="C232" s="126">
        <v>0</v>
      </c>
    </row>
    <row r="233" spans="1:4" x14ac:dyDescent="0.25">
      <c r="A233" s="121" t="s">
        <v>1852</v>
      </c>
      <c r="B233" s="122" t="s">
        <v>2672</v>
      </c>
      <c r="C233" s="126">
        <f>'SCH B - B0510'!K231</f>
        <v>0</v>
      </c>
    </row>
    <row r="234" spans="1:4" x14ac:dyDescent="0.25">
      <c r="A234" s="121" t="s">
        <v>1866</v>
      </c>
      <c r="B234" s="122" t="s">
        <v>2673</v>
      </c>
      <c r="C234" s="126">
        <f>'SCH B - B0510'!K250</f>
        <v>0</v>
      </c>
    </row>
    <row r="235" spans="1:4" x14ac:dyDescent="0.25">
      <c r="A235" s="121" t="s">
        <v>1895</v>
      </c>
      <c r="B235" s="122" t="s">
        <v>2674</v>
      </c>
      <c r="C235" s="126">
        <f>'SCH B - B0510'!K287</f>
        <v>0</v>
      </c>
    </row>
    <row r="236" spans="1:4" x14ac:dyDescent="0.25">
      <c r="A236" s="121" t="s">
        <v>2675</v>
      </c>
      <c r="B236" s="122" t="s">
        <v>2676</v>
      </c>
      <c r="C236" s="126">
        <v>0</v>
      </c>
    </row>
    <row r="237" spans="1:4" x14ac:dyDescent="0.25">
      <c r="A237" s="121" t="s">
        <v>2677</v>
      </c>
      <c r="B237" s="122" t="s">
        <v>2678</v>
      </c>
      <c r="C237" s="126">
        <v>0</v>
      </c>
    </row>
    <row r="238" spans="1:4" x14ac:dyDescent="0.25">
      <c r="A238" s="121" t="s">
        <v>2126</v>
      </c>
      <c r="B238" s="122" t="s">
        <v>2679</v>
      </c>
      <c r="C238" s="126">
        <v>0</v>
      </c>
    </row>
    <row r="239" spans="1:4" x14ac:dyDescent="0.25">
      <c r="A239" s="121" t="s">
        <v>2133</v>
      </c>
      <c r="B239" s="122" t="s">
        <v>2680</v>
      </c>
      <c r="C239" s="126">
        <v>0</v>
      </c>
    </row>
    <row r="240" spans="1:4" x14ac:dyDescent="0.25">
      <c r="A240" s="121" t="s">
        <v>2681</v>
      </c>
      <c r="B240" s="122" t="s">
        <v>2682</v>
      </c>
      <c r="C240" s="126">
        <v>0</v>
      </c>
    </row>
    <row r="241" spans="1:4" x14ac:dyDescent="0.25">
      <c r="A241" s="121" t="s">
        <v>2683</v>
      </c>
      <c r="B241" s="122" t="s">
        <v>2684</v>
      </c>
      <c r="C241" s="127">
        <v>0</v>
      </c>
      <c r="D241" s="124">
        <f>SUM(C228:C241)</f>
        <v>200000</v>
      </c>
    </row>
    <row r="242" spans="1:4" x14ac:dyDescent="0.25">
      <c r="A242" s="121"/>
      <c r="B242" s="122"/>
      <c r="C242" s="126"/>
    </row>
    <row r="243" spans="1:4" x14ac:dyDescent="0.25">
      <c r="A243" s="833" t="s">
        <v>2685</v>
      </c>
      <c r="B243" s="833"/>
      <c r="C243" s="126"/>
    </row>
    <row r="244" spans="1:4" x14ac:dyDescent="0.25">
      <c r="A244" s="121" t="s">
        <v>2686</v>
      </c>
      <c r="B244" s="122" t="s">
        <v>2687</v>
      </c>
      <c r="C244" s="126">
        <v>0</v>
      </c>
    </row>
    <row r="245" spans="1:4" ht="26.4" x14ac:dyDescent="0.25">
      <c r="A245" s="121" t="s">
        <v>2688</v>
      </c>
      <c r="B245" s="122" t="s">
        <v>2689</v>
      </c>
      <c r="C245" s="126">
        <v>0</v>
      </c>
    </row>
    <row r="246" spans="1:4" x14ac:dyDescent="0.25">
      <c r="A246" s="121" t="s">
        <v>1901</v>
      </c>
      <c r="B246" s="122" t="s">
        <v>2690</v>
      </c>
      <c r="C246" s="124">
        <f>'SCH B - B0510'!K298</f>
        <v>0</v>
      </c>
    </row>
    <row r="247" spans="1:4" x14ac:dyDescent="0.25">
      <c r="A247" s="121" t="s">
        <v>2691</v>
      </c>
      <c r="B247" s="122" t="s">
        <v>2692</v>
      </c>
      <c r="C247" s="126">
        <v>0</v>
      </c>
    </row>
    <row r="248" spans="1:4" x14ac:dyDescent="0.25">
      <c r="A248" s="121" t="s">
        <v>2181</v>
      </c>
      <c r="B248" s="122" t="s">
        <v>2693</v>
      </c>
      <c r="C248" s="126">
        <v>0</v>
      </c>
    </row>
    <row r="249" spans="1:4" x14ac:dyDescent="0.25">
      <c r="A249" s="121" t="s">
        <v>2694</v>
      </c>
      <c r="B249" s="122" t="s">
        <v>2695</v>
      </c>
      <c r="C249" s="126">
        <v>0</v>
      </c>
    </row>
    <row r="250" spans="1:4" x14ac:dyDescent="0.25">
      <c r="A250" s="121" t="s">
        <v>2696</v>
      </c>
      <c r="B250" s="122" t="s">
        <v>2697</v>
      </c>
      <c r="C250" s="126">
        <v>0</v>
      </c>
    </row>
    <row r="251" spans="1:4" x14ac:dyDescent="0.25">
      <c r="A251" s="121" t="s">
        <v>2698</v>
      </c>
      <c r="B251" s="122" t="s">
        <v>2699</v>
      </c>
      <c r="C251" s="126">
        <v>0</v>
      </c>
    </row>
    <row r="252" spans="1:4" x14ac:dyDescent="0.25">
      <c r="A252" s="121" t="s">
        <v>2700</v>
      </c>
      <c r="B252" s="122" t="s">
        <v>2701</v>
      </c>
      <c r="C252" s="126">
        <v>0</v>
      </c>
    </row>
    <row r="253" spans="1:4" x14ac:dyDescent="0.25">
      <c r="A253" s="121" t="s">
        <v>2702</v>
      </c>
      <c r="B253" s="122" t="s">
        <v>2703</v>
      </c>
      <c r="C253" s="126">
        <v>0</v>
      </c>
    </row>
    <row r="254" spans="1:4" x14ac:dyDescent="0.25">
      <c r="A254" s="121" t="s">
        <v>2704</v>
      </c>
      <c r="B254" s="122" t="s">
        <v>2705</v>
      </c>
      <c r="C254" s="127">
        <v>0</v>
      </c>
      <c r="D254" s="124">
        <f>SUM(C244:C254)</f>
        <v>0</v>
      </c>
    </row>
    <row r="255" spans="1:4" x14ac:dyDescent="0.25">
      <c r="A255" s="121"/>
      <c r="B255" s="122"/>
      <c r="C255" s="126"/>
    </row>
    <row r="256" spans="1:4" x14ac:dyDescent="0.25">
      <c r="A256" s="833" t="s">
        <v>2706</v>
      </c>
      <c r="B256" s="833"/>
      <c r="C256" s="126"/>
    </row>
    <row r="257" spans="1:4" x14ac:dyDescent="0.25">
      <c r="A257" s="121" t="s">
        <v>1703</v>
      </c>
      <c r="B257" s="122" t="s">
        <v>2707</v>
      </c>
      <c r="C257" s="127">
        <f>'SCH B - B0510'!K314</f>
        <v>450000</v>
      </c>
      <c r="D257" s="124">
        <f>SUM(C257)</f>
        <v>450000</v>
      </c>
    </row>
    <row r="258" spans="1:4" x14ac:dyDescent="0.25">
      <c r="A258" s="121"/>
      <c r="B258" s="122"/>
      <c r="C258" s="126"/>
    </row>
    <row r="259" spans="1:4" x14ac:dyDescent="0.25">
      <c r="B259" s="125" t="s">
        <v>2710</v>
      </c>
      <c r="C259" s="133">
        <f>SUM(D145+D151+D156+D163+D170+D174+D182+D193+D196+D199+D211+D225+D241+D254+D257)</f>
        <v>650000</v>
      </c>
      <c r="D259" s="124"/>
    </row>
    <row r="260" spans="1:4" x14ac:dyDescent="0.25">
      <c r="A260" s="121"/>
      <c r="B260" s="122"/>
      <c r="C260" s="126"/>
    </row>
    <row r="261" spans="1:4" x14ac:dyDescent="0.25">
      <c r="A261" s="128"/>
      <c r="B261" s="128"/>
    </row>
    <row r="262" spans="1:4" x14ac:dyDescent="0.25">
      <c r="A262" s="121"/>
      <c r="B262" s="122"/>
      <c r="C262" s="126"/>
    </row>
    <row r="263" spans="1:4" x14ac:dyDescent="0.25">
      <c r="A263" s="128"/>
      <c r="B263" s="128"/>
    </row>
    <row r="264" spans="1:4" x14ac:dyDescent="0.25">
      <c r="A264" s="121"/>
      <c r="B264" s="122"/>
      <c r="C264" s="126"/>
    </row>
    <row r="265" spans="1:4" x14ac:dyDescent="0.25">
      <c r="A265" s="121"/>
      <c r="B265" s="122"/>
      <c r="C265" s="126"/>
    </row>
    <row r="266" spans="1:4" x14ac:dyDescent="0.25">
      <c r="A266" s="128"/>
      <c r="B266" s="128"/>
    </row>
    <row r="267" spans="1:4" x14ac:dyDescent="0.25">
      <c r="A267" s="121"/>
      <c r="B267" s="122"/>
      <c r="C267" s="126"/>
    </row>
    <row r="268" spans="1:4" x14ac:dyDescent="0.25">
      <c r="A268" s="128"/>
      <c r="B268" s="128"/>
    </row>
    <row r="269" spans="1:4" x14ac:dyDescent="0.25">
      <c r="A269" s="121"/>
      <c r="B269" s="122"/>
      <c r="C269" s="126"/>
    </row>
    <row r="270" spans="1:4" x14ac:dyDescent="0.25">
      <c r="A270" s="140" t="s">
        <v>2711</v>
      </c>
      <c r="B270" s="128"/>
    </row>
    <row r="271" spans="1:4" x14ac:dyDescent="0.25">
      <c r="A271" s="128"/>
      <c r="B271" s="128"/>
    </row>
    <row r="272" spans="1:4" x14ac:dyDescent="0.25">
      <c r="A272" s="834" t="s">
        <v>2559</v>
      </c>
      <c r="B272" s="834"/>
    </row>
    <row r="273" spans="1:4" x14ac:dyDescent="0.25">
      <c r="A273" s="121" t="s">
        <v>116</v>
      </c>
      <c r="B273" s="122" t="s">
        <v>2560</v>
      </c>
      <c r="C273" s="126">
        <v>0</v>
      </c>
    </row>
    <row r="274" spans="1:4" x14ac:dyDescent="0.25">
      <c r="A274" s="121" t="s">
        <v>143</v>
      </c>
      <c r="B274" s="122" t="s">
        <v>2561</v>
      </c>
      <c r="C274" s="126">
        <v>0</v>
      </c>
    </row>
    <row r="275" spans="1:4" x14ac:dyDescent="0.25">
      <c r="A275" s="121" t="s">
        <v>333</v>
      </c>
      <c r="B275" s="122" t="s">
        <v>2562</v>
      </c>
      <c r="C275" s="126">
        <v>0</v>
      </c>
    </row>
    <row r="276" spans="1:4" x14ac:dyDescent="0.25">
      <c r="A276" s="121" t="s">
        <v>490</v>
      </c>
      <c r="B276" s="122" t="s">
        <v>2563</v>
      </c>
      <c r="C276" s="126">
        <v>0</v>
      </c>
    </row>
    <row r="277" spans="1:4" x14ac:dyDescent="0.25">
      <c r="A277" s="121" t="s">
        <v>563</v>
      </c>
      <c r="B277" s="122" t="s">
        <v>2564</v>
      </c>
      <c r="C277" s="126">
        <v>0</v>
      </c>
    </row>
    <row r="278" spans="1:4" x14ac:dyDescent="0.25">
      <c r="A278" s="121" t="s">
        <v>583</v>
      </c>
      <c r="B278" s="122" t="s">
        <v>2565</v>
      </c>
      <c r="C278" s="127">
        <v>0</v>
      </c>
      <c r="D278" s="124">
        <f>SUM(C273:C278)</f>
        <v>0</v>
      </c>
    </row>
    <row r="279" spans="1:4" x14ac:dyDescent="0.25">
      <c r="A279" s="121"/>
      <c r="B279" s="122"/>
      <c r="C279" s="126"/>
    </row>
    <row r="280" spans="1:4" x14ac:dyDescent="0.25">
      <c r="A280" s="833" t="s">
        <v>2566</v>
      </c>
      <c r="B280" s="833"/>
      <c r="C280" s="126"/>
    </row>
    <row r="281" spans="1:4" x14ac:dyDescent="0.25">
      <c r="A281" s="121" t="s">
        <v>636</v>
      </c>
      <c r="B281" s="122" t="s">
        <v>2567</v>
      </c>
      <c r="C281" s="126">
        <v>0</v>
      </c>
    </row>
    <row r="282" spans="1:4" x14ac:dyDescent="0.25">
      <c r="A282" s="121" t="s">
        <v>673</v>
      </c>
      <c r="B282" s="122" t="s">
        <v>2568</v>
      </c>
      <c r="C282" s="126">
        <v>0</v>
      </c>
    </row>
    <row r="283" spans="1:4" x14ac:dyDescent="0.25">
      <c r="A283" s="121" t="s">
        <v>2569</v>
      </c>
      <c r="B283" s="122" t="s">
        <v>2570</v>
      </c>
      <c r="C283" s="126">
        <v>0</v>
      </c>
    </row>
    <row r="284" spans="1:4" x14ac:dyDescent="0.25">
      <c r="A284" s="121" t="s">
        <v>2571</v>
      </c>
      <c r="B284" s="122" t="s">
        <v>2572</v>
      </c>
      <c r="C284" s="127">
        <v>0</v>
      </c>
      <c r="D284" s="124">
        <f>SUM(C281:C284)</f>
        <v>0</v>
      </c>
    </row>
    <row r="285" spans="1:4" x14ac:dyDescent="0.25">
      <c r="A285" s="121"/>
      <c r="B285" s="122"/>
      <c r="C285" s="126"/>
    </row>
    <row r="286" spans="1:4" x14ac:dyDescent="0.25">
      <c r="A286" s="833" t="s">
        <v>2573</v>
      </c>
      <c r="B286" s="833"/>
      <c r="C286" s="126"/>
    </row>
    <row r="287" spans="1:4" x14ac:dyDescent="0.25">
      <c r="A287" s="121" t="s">
        <v>764</v>
      </c>
      <c r="B287" s="122" t="s">
        <v>2574</v>
      </c>
      <c r="C287" s="126">
        <v>0</v>
      </c>
    </row>
    <row r="288" spans="1:4" x14ac:dyDescent="0.25">
      <c r="A288" s="121" t="s">
        <v>850</v>
      </c>
      <c r="B288" s="122" t="s">
        <v>2575</v>
      </c>
      <c r="C288" s="126">
        <v>0</v>
      </c>
    </row>
    <row r="289" spans="1:4" ht="39.6" x14ac:dyDescent="0.25">
      <c r="A289" s="121" t="s">
        <v>913</v>
      </c>
      <c r="B289" s="122" t="s">
        <v>2576</v>
      </c>
      <c r="C289" s="129">
        <v>0</v>
      </c>
      <c r="D289" s="124">
        <f>SUM(C287:C289)</f>
        <v>0</v>
      </c>
    </row>
    <row r="290" spans="1:4" x14ac:dyDescent="0.25">
      <c r="A290" s="121"/>
      <c r="B290" s="122"/>
      <c r="C290" s="126"/>
    </row>
    <row r="291" spans="1:4" x14ac:dyDescent="0.25">
      <c r="A291" s="833" t="s">
        <v>2577</v>
      </c>
      <c r="B291" s="833"/>
      <c r="C291" s="126"/>
    </row>
    <row r="292" spans="1:4" x14ac:dyDescent="0.25">
      <c r="A292" s="121" t="s">
        <v>977</v>
      </c>
      <c r="B292" s="122" t="s">
        <v>2578</v>
      </c>
      <c r="C292" s="126">
        <v>0</v>
      </c>
    </row>
    <row r="293" spans="1:4" x14ac:dyDescent="0.25">
      <c r="A293" s="121" t="s">
        <v>1014</v>
      </c>
      <c r="B293" s="122" t="s">
        <v>2579</v>
      </c>
      <c r="C293" s="126">
        <v>0</v>
      </c>
    </row>
    <row r="294" spans="1:4" x14ac:dyDescent="0.25">
      <c r="A294" s="121" t="s">
        <v>1061</v>
      </c>
      <c r="B294" s="122" t="s">
        <v>2580</v>
      </c>
      <c r="C294" s="126">
        <v>0</v>
      </c>
    </row>
    <row r="295" spans="1:4" x14ac:dyDescent="0.25">
      <c r="A295" s="121" t="s">
        <v>1092</v>
      </c>
      <c r="B295" s="122" t="s">
        <v>2581</v>
      </c>
      <c r="C295" s="126">
        <v>0</v>
      </c>
    </row>
    <row r="296" spans="1:4" x14ac:dyDescent="0.25">
      <c r="A296" s="121" t="s">
        <v>2582</v>
      </c>
      <c r="B296" s="122" t="s">
        <v>2583</v>
      </c>
      <c r="C296" s="127">
        <v>0</v>
      </c>
      <c r="D296" s="124">
        <f>SUM(C292:C296)</f>
        <v>0</v>
      </c>
    </row>
    <row r="297" spans="1:4" x14ac:dyDescent="0.25">
      <c r="A297" s="121"/>
      <c r="B297" s="122"/>
      <c r="C297" s="126"/>
    </row>
    <row r="298" spans="1:4" x14ac:dyDescent="0.25">
      <c r="A298" s="833" t="s">
        <v>2584</v>
      </c>
      <c r="B298" s="833"/>
      <c r="C298" s="126"/>
    </row>
    <row r="299" spans="1:4" x14ac:dyDescent="0.25">
      <c r="A299" s="121" t="s">
        <v>1133</v>
      </c>
      <c r="B299" s="122" t="s">
        <v>2585</v>
      </c>
      <c r="C299" s="126">
        <v>0</v>
      </c>
    </row>
    <row r="300" spans="1:4" x14ac:dyDescent="0.25">
      <c r="A300" s="121" t="s">
        <v>1148</v>
      </c>
      <c r="B300" s="122" t="s">
        <v>2586</v>
      </c>
      <c r="C300" s="126">
        <v>0</v>
      </c>
    </row>
    <row r="301" spans="1:4" x14ac:dyDescent="0.25">
      <c r="A301" s="121" t="s">
        <v>1192</v>
      </c>
      <c r="B301" s="122" t="s">
        <v>2587</v>
      </c>
      <c r="C301" s="126">
        <v>0</v>
      </c>
    </row>
    <row r="302" spans="1:4" x14ac:dyDescent="0.25">
      <c r="A302" s="121" t="s">
        <v>1211</v>
      </c>
      <c r="B302" s="122" t="s">
        <v>2588</v>
      </c>
      <c r="C302" s="126">
        <v>0</v>
      </c>
    </row>
    <row r="303" spans="1:4" x14ac:dyDescent="0.25">
      <c r="A303" s="121" t="s">
        <v>2589</v>
      </c>
      <c r="B303" s="122" t="s">
        <v>2590</v>
      </c>
      <c r="C303" s="127">
        <v>0</v>
      </c>
      <c r="D303" s="124">
        <f>SUM(C299:C303)</f>
        <v>0</v>
      </c>
    </row>
    <row r="304" spans="1:4" x14ac:dyDescent="0.25">
      <c r="A304" s="121"/>
      <c r="B304" s="122"/>
      <c r="C304" s="126"/>
    </row>
    <row r="305" spans="1:4" x14ac:dyDescent="0.25">
      <c r="A305" s="833" t="s">
        <v>2591</v>
      </c>
      <c r="B305" s="833"/>
      <c r="C305" s="126"/>
    </row>
    <row r="306" spans="1:4" x14ac:dyDescent="0.25">
      <c r="A306" s="121" t="s">
        <v>1244</v>
      </c>
      <c r="B306" s="122" t="s">
        <v>2592</v>
      </c>
      <c r="C306" s="126">
        <v>0</v>
      </c>
    </row>
    <row r="307" spans="1:4" x14ac:dyDescent="0.25">
      <c r="A307" s="121" t="s">
        <v>1262</v>
      </c>
      <c r="B307" s="122" t="s">
        <v>2593</v>
      </c>
      <c r="C307" s="127">
        <v>0</v>
      </c>
      <c r="D307" s="124">
        <f>SUM(C306:C307)</f>
        <v>0</v>
      </c>
    </row>
    <row r="308" spans="1:4" x14ac:dyDescent="0.25">
      <c r="A308" s="121"/>
      <c r="B308" s="122"/>
      <c r="C308" s="126"/>
    </row>
    <row r="309" spans="1:4" x14ac:dyDescent="0.25">
      <c r="A309" s="833" t="s">
        <v>2594</v>
      </c>
      <c r="B309" s="833"/>
      <c r="C309" s="126"/>
    </row>
    <row r="310" spans="1:4" x14ac:dyDescent="0.25">
      <c r="A310" s="121" t="s">
        <v>2595</v>
      </c>
      <c r="B310" s="122" t="s">
        <v>2596</v>
      </c>
      <c r="C310" s="126">
        <v>0</v>
      </c>
    </row>
    <row r="311" spans="1:4" ht="26.4" x14ac:dyDescent="0.25">
      <c r="A311" s="121" t="s">
        <v>2597</v>
      </c>
      <c r="B311" s="122" t="s">
        <v>2598</v>
      </c>
      <c r="C311" s="126">
        <v>0</v>
      </c>
    </row>
    <row r="312" spans="1:4" x14ac:dyDescent="0.25">
      <c r="A312" s="121" t="s">
        <v>2599</v>
      </c>
      <c r="B312" s="122" t="s">
        <v>2600</v>
      </c>
      <c r="C312" s="126">
        <v>0</v>
      </c>
    </row>
    <row r="313" spans="1:4" x14ac:dyDescent="0.25">
      <c r="A313" s="121" t="s">
        <v>2601</v>
      </c>
      <c r="B313" s="122" t="s">
        <v>2602</v>
      </c>
      <c r="C313" s="126">
        <v>0</v>
      </c>
    </row>
    <row r="314" spans="1:4" x14ac:dyDescent="0.25">
      <c r="A314" s="121" t="s">
        <v>2603</v>
      </c>
      <c r="B314" s="122" t="s">
        <v>2604</v>
      </c>
      <c r="C314" s="126">
        <v>0</v>
      </c>
    </row>
    <row r="315" spans="1:4" x14ac:dyDescent="0.25">
      <c r="A315" s="121" t="s">
        <v>2605</v>
      </c>
      <c r="B315" s="122" t="s">
        <v>2606</v>
      </c>
      <c r="C315" s="127">
        <v>0</v>
      </c>
      <c r="D315" s="124">
        <f>SUM(C310:C315)</f>
        <v>0</v>
      </c>
    </row>
    <row r="316" spans="1:4" x14ac:dyDescent="0.25">
      <c r="A316" s="121"/>
      <c r="B316" s="122"/>
      <c r="C316" s="126"/>
    </row>
    <row r="317" spans="1:4" x14ac:dyDescent="0.25">
      <c r="A317" s="833" t="s">
        <v>2607</v>
      </c>
      <c r="B317" s="833"/>
      <c r="C317" s="126"/>
    </row>
    <row r="318" spans="1:4" x14ac:dyDescent="0.25">
      <c r="A318" s="121" t="s">
        <v>1273</v>
      </c>
      <c r="B318" s="122" t="s">
        <v>2608</v>
      </c>
      <c r="C318" s="126">
        <v>0</v>
      </c>
    </row>
    <row r="319" spans="1:4" x14ac:dyDescent="0.25">
      <c r="A319" s="121" t="s">
        <v>2609</v>
      </c>
      <c r="B319" s="122" t="s">
        <v>2610</v>
      </c>
      <c r="C319" s="126">
        <v>0</v>
      </c>
    </row>
    <row r="320" spans="1:4" x14ac:dyDescent="0.25">
      <c r="A320" s="121" t="s">
        <v>2611</v>
      </c>
      <c r="B320" s="122" t="s">
        <v>2612</v>
      </c>
      <c r="C320" s="126">
        <v>0</v>
      </c>
    </row>
    <row r="321" spans="1:4" x14ac:dyDescent="0.25">
      <c r="A321" s="121" t="s">
        <v>2613</v>
      </c>
      <c r="B321" s="122" t="s">
        <v>2614</v>
      </c>
      <c r="C321" s="126">
        <v>0</v>
      </c>
    </row>
    <row r="322" spans="1:4" x14ac:dyDescent="0.25">
      <c r="A322" s="121" t="s">
        <v>2615</v>
      </c>
      <c r="B322" s="122" t="s">
        <v>2616</v>
      </c>
      <c r="C322" s="126">
        <v>0</v>
      </c>
    </row>
    <row r="323" spans="1:4" x14ac:dyDescent="0.25">
      <c r="A323" s="121" t="s">
        <v>2617</v>
      </c>
      <c r="B323" s="122" t="s">
        <v>2618</v>
      </c>
      <c r="C323" s="126">
        <v>0</v>
      </c>
    </row>
    <row r="324" spans="1:4" x14ac:dyDescent="0.25">
      <c r="A324" s="121" t="s">
        <v>2619</v>
      </c>
      <c r="B324" s="122" t="s">
        <v>2620</v>
      </c>
      <c r="C324" s="126">
        <v>0</v>
      </c>
    </row>
    <row r="325" spans="1:4" x14ac:dyDescent="0.25">
      <c r="A325" s="121" t="s">
        <v>2621</v>
      </c>
      <c r="B325" s="122" t="s">
        <v>2622</v>
      </c>
      <c r="C325" s="126">
        <v>0</v>
      </c>
    </row>
    <row r="326" spans="1:4" x14ac:dyDescent="0.25">
      <c r="A326" s="121" t="s">
        <v>2623</v>
      </c>
      <c r="B326" s="122" t="s">
        <v>2624</v>
      </c>
      <c r="C326" s="127">
        <v>0</v>
      </c>
      <c r="D326" s="124">
        <f>SUM(C318:C326)</f>
        <v>0</v>
      </c>
    </row>
    <row r="327" spans="1:4" x14ac:dyDescent="0.25">
      <c r="A327" s="121"/>
      <c r="B327" s="122"/>
      <c r="C327" s="126"/>
    </row>
    <row r="328" spans="1:4" x14ac:dyDescent="0.25">
      <c r="A328" s="833" t="s">
        <v>2625</v>
      </c>
      <c r="B328" s="833"/>
      <c r="C328" s="126"/>
    </row>
    <row r="329" spans="1:4" x14ac:dyDescent="0.25">
      <c r="A329" s="121" t="s">
        <v>1348</v>
      </c>
      <c r="B329" s="122" t="s">
        <v>2625</v>
      </c>
      <c r="C329" s="127">
        <v>0</v>
      </c>
      <c r="D329" s="124">
        <f>SUM(C329)</f>
        <v>0</v>
      </c>
    </row>
    <row r="330" spans="1:4" x14ac:dyDescent="0.25">
      <c r="A330" s="121"/>
      <c r="B330" s="122"/>
      <c r="C330" s="126"/>
    </row>
    <row r="331" spans="1:4" x14ac:dyDescent="0.25">
      <c r="A331" s="833" t="s">
        <v>2626</v>
      </c>
      <c r="B331" s="833"/>
      <c r="C331" s="126"/>
    </row>
    <row r="332" spans="1:4" x14ac:dyDescent="0.25">
      <c r="A332" s="121" t="s">
        <v>2627</v>
      </c>
      <c r="B332" s="122" t="s">
        <v>2628</v>
      </c>
      <c r="C332" s="127">
        <v>0</v>
      </c>
      <c r="D332" s="124">
        <f>SUM(C332)</f>
        <v>0</v>
      </c>
    </row>
    <row r="333" spans="1:4" x14ac:dyDescent="0.25">
      <c r="A333" s="121"/>
      <c r="B333" s="122"/>
      <c r="C333" s="126"/>
    </row>
    <row r="334" spans="1:4" x14ac:dyDescent="0.25">
      <c r="A334" s="121"/>
      <c r="B334" s="122"/>
      <c r="C334" s="126"/>
    </row>
    <row r="335" spans="1:4" x14ac:dyDescent="0.25">
      <c r="A335" s="121"/>
      <c r="B335" s="122"/>
      <c r="C335" s="126"/>
    </row>
    <row r="336" spans="1:4" x14ac:dyDescent="0.25">
      <c r="A336" s="121"/>
      <c r="B336" s="122"/>
      <c r="C336" s="126"/>
    </row>
    <row r="337" spans="1:4" x14ac:dyDescent="0.25">
      <c r="A337" s="833" t="s">
        <v>2629</v>
      </c>
      <c r="B337" s="833"/>
      <c r="C337" s="126"/>
    </row>
    <row r="338" spans="1:4" ht="26.4" x14ac:dyDescent="0.25">
      <c r="A338" s="121" t="s">
        <v>1370</v>
      </c>
      <c r="B338" s="122" t="s">
        <v>2630</v>
      </c>
      <c r="C338" s="126">
        <f>'SCH B - C0728'!K16</f>
        <v>0</v>
      </c>
    </row>
    <row r="339" spans="1:4" x14ac:dyDescent="0.25">
      <c r="A339" s="121" t="s">
        <v>1741</v>
      </c>
      <c r="B339" s="122" t="s">
        <v>2631</v>
      </c>
      <c r="C339" s="126">
        <f>'SCH B - C0728'!K29</f>
        <v>0</v>
      </c>
    </row>
    <row r="340" spans="1:4" x14ac:dyDescent="0.25">
      <c r="A340" s="121" t="s">
        <v>2632</v>
      </c>
      <c r="B340" s="122" t="s">
        <v>2633</v>
      </c>
      <c r="C340" s="126">
        <v>0</v>
      </c>
    </row>
    <row r="341" spans="1:4" x14ac:dyDescent="0.25">
      <c r="A341" s="121" t="s">
        <v>1449</v>
      </c>
      <c r="B341" s="122" t="s">
        <v>2634</v>
      </c>
      <c r="C341" s="126">
        <v>0</v>
      </c>
    </row>
    <row r="342" spans="1:4" x14ac:dyDescent="0.25">
      <c r="A342" s="121" t="s">
        <v>1507</v>
      </c>
      <c r="B342" s="122" t="s">
        <v>2635</v>
      </c>
      <c r="C342" s="126">
        <v>0</v>
      </c>
    </row>
    <row r="343" spans="1:4" x14ac:dyDescent="0.25">
      <c r="A343" s="121" t="s">
        <v>1577</v>
      </c>
      <c r="B343" s="122" t="s">
        <v>2636</v>
      </c>
      <c r="C343" s="126">
        <v>0</v>
      </c>
    </row>
    <row r="344" spans="1:4" x14ac:dyDescent="0.25">
      <c r="A344" s="121" t="s">
        <v>1631</v>
      </c>
      <c r="B344" s="122" t="s">
        <v>2637</v>
      </c>
      <c r="C344" s="126">
        <v>0</v>
      </c>
    </row>
    <row r="345" spans="1:4" x14ac:dyDescent="0.25">
      <c r="A345" s="121" t="s">
        <v>1670</v>
      </c>
      <c r="B345" s="122" t="s">
        <v>2638</v>
      </c>
      <c r="C345" s="126">
        <v>0</v>
      </c>
    </row>
    <row r="346" spans="1:4" x14ac:dyDescent="0.25">
      <c r="A346" s="121" t="s">
        <v>1682</v>
      </c>
      <c r="B346" s="122" t="s">
        <v>2639</v>
      </c>
      <c r="C346" s="127">
        <v>0</v>
      </c>
      <c r="D346" s="124">
        <f>SUM(C338:C346)</f>
        <v>0</v>
      </c>
    </row>
    <row r="347" spans="1:4" x14ac:dyDescent="0.25">
      <c r="A347" s="121"/>
      <c r="B347" s="122"/>
      <c r="C347" s="126"/>
    </row>
    <row r="348" spans="1:4" x14ac:dyDescent="0.25">
      <c r="A348" s="833" t="s">
        <v>2640</v>
      </c>
      <c r="B348" s="833"/>
      <c r="C348" s="126"/>
    </row>
    <row r="349" spans="1:4" x14ac:dyDescent="0.25">
      <c r="A349" s="121" t="s">
        <v>2641</v>
      </c>
      <c r="B349" s="122" t="s">
        <v>2642</v>
      </c>
      <c r="C349" s="126">
        <v>0</v>
      </c>
    </row>
    <row r="350" spans="1:4" x14ac:dyDescent="0.25">
      <c r="A350" s="121" t="s">
        <v>2643</v>
      </c>
      <c r="B350" s="122" t="s">
        <v>2644</v>
      </c>
      <c r="C350" s="126">
        <v>0</v>
      </c>
    </row>
    <row r="351" spans="1:4" x14ac:dyDescent="0.25">
      <c r="A351" s="121" t="s">
        <v>2645</v>
      </c>
      <c r="B351" s="122" t="s">
        <v>2646</v>
      </c>
      <c r="C351" s="126">
        <v>0</v>
      </c>
    </row>
    <row r="352" spans="1:4" x14ac:dyDescent="0.25">
      <c r="A352" s="121" t="s">
        <v>2647</v>
      </c>
      <c r="B352" s="122" t="s">
        <v>2648</v>
      </c>
      <c r="C352" s="126">
        <v>0</v>
      </c>
    </row>
    <row r="353" spans="1:4" x14ac:dyDescent="0.25">
      <c r="A353" s="121" t="s">
        <v>2649</v>
      </c>
      <c r="B353" s="122" t="s">
        <v>2650</v>
      </c>
      <c r="C353" s="126">
        <v>0</v>
      </c>
    </row>
    <row r="354" spans="1:4" x14ac:dyDescent="0.25">
      <c r="A354" s="121" t="s">
        <v>2651</v>
      </c>
      <c r="B354" s="122" t="s">
        <v>2652</v>
      </c>
      <c r="C354" s="126">
        <v>0</v>
      </c>
    </row>
    <row r="355" spans="1:4" x14ac:dyDescent="0.25">
      <c r="A355" s="121" t="s">
        <v>2653</v>
      </c>
      <c r="B355" s="122" t="s">
        <v>2654</v>
      </c>
      <c r="C355" s="126">
        <v>0</v>
      </c>
    </row>
    <row r="356" spans="1:4" x14ac:dyDescent="0.25">
      <c r="A356" s="121" t="s">
        <v>2655</v>
      </c>
      <c r="B356" s="122" t="s">
        <v>2656</v>
      </c>
      <c r="C356" s="126">
        <v>0</v>
      </c>
    </row>
    <row r="357" spans="1:4" x14ac:dyDescent="0.25">
      <c r="A357" s="121" t="s">
        <v>2657</v>
      </c>
      <c r="B357" s="122" t="s">
        <v>2658</v>
      </c>
      <c r="C357" s="126">
        <v>0</v>
      </c>
    </row>
    <row r="358" spans="1:4" x14ac:dyDescent="0.25">
      <c r="A358" s="121" t="s">
        <v>2659</v>
      </c>
      <c r="B358" s="122" t="s">
        <v>2660</v>
      </c>
      <c r="C358" s="126">
        <v>0</v>
      </c>
    </row>
    <row r="359" spans="1:4" x14ac:dyDescent="0.25">
      <c r="A359" s="121" t="s">
        <v>2661</v>
      </c>
      <c r="B359" s="122" t="s">
        <v>2662</v>
      </c>
      <c r="C359" s="126">
        <v>0</v>
      </c>
    </row>
    <row r="360" spans="1:4" x14ac:dyDescent="0.25">
      <c r="A360" s="121" t="s">
        <v>2663</v>
      </c>
      <c r="B360" s="122" t="s">
        <v>2664</v>
      </c>
      <c r="C360" s="127">
        <v>0</v>
      </c>
      <c r="D360" s="124">
        <f>SUM(C349:C360)</f>
        <v>0</v>
      </c>
    </row>
    <row r="361" spans="1:4" x14ac:dyDescent="0.25">
      <c r="A361" s="121"/>
      <c r="B361" s="122"/>
      <c r="C361" s="126"/>
    </row>
    <row r="362" spans="1:4" x14ac:dyDescent="0.25">
      <c r="A362" s="125" t="s">
        <v>2665</v>
      </c>
      <c r="B362" s="122"/>
      <c r="C362" s="126"/>
    </row>
    <row r="363" spans="1:4" x14ac:dyDescent="0.25">
      <c r="A363" s="121" t="s">
        <v>1788</v>
      </c>
      <c r="B363" s="122" t="s">
        <v>2666</v>
      </c>
      <c r="C363" s="126">
        <f>'SCH B - C0728'!K68</f>
        <v>0</v>
      </c>
    </row>
    <row r="364" spans="1:4" x14ac:dyDescent="0.25">
      <c r="A364" s="121" t="s">
        <v>1809</v>
      </c>
      <c r="B364" s="122" t="s">
        <v>2667</v>
      </c>
      <c r="C364" s="126">
        <f>'SCH B - C0728'!K89</f>
        <v>0</v>
      </c>
    </row>
    <row r="365" spans="1:4" x14ac:dyDescent="0.25">
      <c r="A365" s="121" t="s">
        <v>1818</v>
      </c>
      <c r="B365" s="122" t="s">
        <v>2668</v>
      </c>
      <c r="C365" s="126">
        <f>'SCH B - C0728'!K113</f>
        <v>0</v>
      </c>
    </row>
    <row r="366" spans="1:4" x14ac:dyDescent="0.25">
      <c r="A366" s="121" t="s">
        <v>1843</v>
      </c>
      <c r="B366" s="122" t="s">
        <v>2669</v>
      </c>
      <c r="C366" s="126">
        <f>'SCH B - C0728'!K149</f>
        <v>0</v>
      </c>
    </row>
    <row r="367" spans="1:4" x14ac:dyDescent="0.25">
      <c r="A367" s="121" t="s">
        <v>2670</v>
      </c>
      <c r="B367" s="122" t="s">
        <v>2671</v>
      </c>
      <c r="C367" s="126">
        <v>0</v>
      </c>
    </row>
    <row r="368" spans="1:4" x14ac:dyDescent="0.25">
      <c r="A368" s="121" t="s">
        <v>1852</v>
      </c>
      <c r="B368" s="122" t="s">
        <v>2672</v>
      </c>
      <c r="C368" s="126">
        <f>'SCH B - C0728'!K167</f>
        <v>0</v>
      </c>
    </row>
    <row r="369" spans="1:4" x14ac:dyDescent="0.25">
      <c r="A369" s="121" t="s">
        <v>1866</v>
      </c>
      <c r="B369" s="122" t="s">
        <v>2673</v>
      </c>
      <c r="C369" s="126">
        <f>'SCH B - C0728'!K192</f>
        <v>0</v>
      </c>
    </row>
    <row r="370" spans="1:4" x14ac:dyDescent="0.25">
      <c r="A370" s="121" t="s">
        <v>1895</v>
      </c>
      <c r="B370" s="122" t="s">
        <v>2674</v>
      </c>
      <c r="C370" s="126">
        <f>'SCH B - C0728'!K213</f>
        <v>0</v>
      </c>
    </row>
    <row r="371" spans="1:4" x14ac:dyDescent="0.25">
      <c r="A371" s="121" t="s">
        <v>2675</v>
      </c>
      <c r="B371" s="122" t="s">
        <v>2676</v>
      </c>
      <c r="C371" s="126">
        <v>0</v>
      </c>
    </row>
    <row r="372" spans="1:4" x14ac:dyDescent="0.25">
      <c r="A372" s="121" t="s">
        <v>2677</v>
      </c>
      <c r="B372" s="122" t="s">
        <v>2678</v>
      </c>
      <c r="C372" s="126">
        <v>0</v>
      </c>
    </row>
    <row r="373" spans="1:4" x14ac:dyDescent="0.25">
      <c r="A373" s="121" t="s">
        <v>2126</v>
      </c>
      <c r="B373" s="122" t="s">
        <v>2679</v>
      </c>
      <c r="C373" s="126">
        <v>0</v>
      </c>
    </row>
    <row r="374" spans="1:4" x14ac:dyDescent="0.25">
      <c r="A374" s="121" t="s">
        <v>2133</v>
      </c>
      <c r="B374" s="122" t="s">
        <v>2680</v>
      </c>
      <c r="C374" s="126">
        <v>0</v>
      </c>
    </row>
    <row r="375" spans="1:4" x14ac:dyDescent="0.25">
      <c r="A375" s="121" t="s">
        <v>2681</v>
      </c>
      <c r="B375" s="122" t="s">
        <v>2682</v>
      </c>
      <c r="C375" s="126">
        <v>0</v>
      </c>
    </row>
    <row r="376" spans="1:4" x14ac:dyDescent="0.25">
      <c r="A376" s="121" t="s">
        <v>2683</v>
      </c>
      <c r="B376" s="122" t="s">
        <v>2684</v>
      </c>
      <c r="C376" s="127">
        <v>0</v>
      </c>
      <c r="D376" s="124">
        <f>SUM(C363:C376)</f>
        <v>0</v>
      </c>
    </row>
    <row r="377" spans="1:4" x14ac:dyDescent="0.25">
      <c r="A377" s="121"/>
      <c r="B377" s="122"/>
      <c r="C377" s="126"/>
    </row>
    <row r="378" spans="1:4" x14ac:dyDescent="0.25">
      <c r="A378" s="833" t="s">
        <v>2685</v>
      </c>
      <c r="B378" s="833"/>
      <c r="C378" s="126"/>
    </row>
    <row r="379" spans="1:4" x14ac:dyDescent="0.25">
      <c r="A379" s="121" t="s">
        <v>2686</v>
      </c>
      <c r="B379" s="122" t="s">
        <v>2687</v>
      </c>
      <c r="C379" s="126">
        <v>0</v>
      </c>
    </row>
    <row r="380" spans="1:4" ht="26.4" x14ac:dyDescent="0.25">
      <c r="A380" s="121" t="s">
        <v>2688</v>
      </c>
      <c r="B380" s="122" t="s">
        <v>2689</v>
      </c>
      <c r="C380" s="126">
        <v>0</v>
      </c>
    </row>
    <row r="381" spans="1:4" x14ac:dyDescent="0.25">
      <c r="A381" s="121" t="s">
        <v>1901</v>
      </c>
      <c r="B381" s="122" t="s">
        <v>2690</v>
      </c>
      <c r="C381" s="124">
        <f>'SCH B - C0728'!K225</f>
        <v>0</v>
      </c>
    </row>
    <row r="382" spans="1:4" x14ac:dyDescent="0.25">
      <c r="A382" s="121" t="s">
        <v>2691</v>
      </c>
      <c r="B382" s="122" t="s">
        <v>2692</v>
      </c>
      <c r="C382" s="126">
        <v>0</v>
      </c>
    </row>
    <row r="383" spans="1:4" x14ac:dyDescent="0.25">
      <c r="A383" s="121" t="s">
        <v>2181</v>
      </c>
      <c r="B383" s="122" t="s">
        <v>2693</v>
      </c>
      <c r="C383" s="126">
        <v>0</v>
      </c>
    </row>
    <row r="384" spans="1:4" x14ac:dyDescent="0.25">
      <c r="A384" s="121" t="s">
        <v>2694</v>
      </c>
      <c r="B384" s="122" t="s">
        <v>2695</v>
      </c>
      <c r="C384" s="126">
        <v>0</v>
      </c>
    </row>
    <row r="385" spans="1:4" x14ac:dyDescent="0.25">
      <c r="A385" s="121" t="s">
        <v>2696</v>
      </c>
      <c r="B385" s="122" t="s">
        <v>2697</v>
      </c>
      <c r="C385" s="126">
        <v>0</v>
      </c>
    </row>
    <row r="386" spans="1:4" x14ac:dyDescent="0.25">
      <c r="A386" s="121" t="s">
        <v>2698</v>
      </c>
      <c r="B386" s="122" t="s">
        <v>2699</v>
      </c>
      <c r="C386" s="126">
        <v>0</v>
      </c>
    </row>
    <row r="387" spans="1:4" x14ac:dyDescent="0.25">
      <c r="A387" s="121" t="s">
        <v>2700</v>
      </c>
      <c r="B387" s="122" t="s">
        <v>2701</v>
      </c>
      <c r="C387" s="126">
        <v>0</v>
      </c>
    </row>
    <row r="388" spans="1:4" x14ac:dyDescent="0.25">
      <c r="A388" s="121" t="s">
        <v>2702</v>
      </c>
      <c r="B388" s="122" t="s">
        <v>2703</v>
      </c>
      <c r="C388" s="126">
        <v>0</v>
      </c>
    </row>
    <row r="389" spans="1:4" x14ac:dyDescent="0.25">
      <c r="A389" s="121" t="s">
        <v>2704</v>
      </c>
      <c r="B389" s="122" t="s">
        <v>2705</v>
      </c>
      <c r="C389" s="127">
        <v>0</v>
      </c>
      <c r="D389" s="124">
        <f>SUM(C379:C389)</f>
        <v>0</v>
      </c>
    </row>
    <row r="390" spans="1:4" x14ac:dyDescent="0.25">
      <c r="A390" s="121"/>
      <c r="B390" s="122"/>
      <c r="C390" s="126"/>
    </row>
    <row r="391" spans="1:4" x14ac:dyDescent="0.25">
      <c r="A391" s="833" t="s">
        <v>2706</v>
      </c>
      <c r="B391" s="833"/>
      <c r="C391" s="126"/>
    </row>
    <row r="392" spans="1:4" x14ac:dyDescent="0.25">
      <c r="A392" s="121" t="s">
        <v>1703</v>
      </c>
      <c r="B392" s="122" t="s">
        <v>2707</v>
      </c>
      <c r="C392" s="127">
        <v>0</v>
      </c>
      <c r="D392" s="124">
        <f>SUM(C392)</f>
        <v>0</v>
      </c>
    </row>
    <row r="393" spans="1:4" x14ac:dyDescent="0.25">
      <c r="A393" s="121"/>
      <c r="B393" s="122"/>
      <c r="C393" s="126"/>
    </row>
    <row r="394" spans="1:4" x14ac:dyDescent="0.25">
      <c r="B394" s="125" t="s">
        <v>2712</v>
      </c>
      <c r="C394" s="133">
        <f>SUM(D278+D284+D289+D296+D303+D307+D315+D326+D329+D332+D346+D360+D376+D389+D392)</f>
        <v>0</v>
      </c>
      <c r="D394" s="124"/>
    </row>
    <row r="395" spans="1:4" x14ac:dyDescent="0.25">
      <c r="A395" s="121"/>
      <c r="B395" s="122"/>
      <c r="C395" s="126"/>
    </row>
    <row r="396" spans="1:4" x14ac:dyDescent="0.25">
      <c r="A396" s="128"/>
      <c r="B396" s="128"/>
    </row>
    <row r="397" spans="1:4" x14ac:dyDescent="0.25">
      <c r="A397" s="121"/>
      <c r="B397" s="122"/>
      <c r="C397" s="126"/>
    </row>
    <row r="398" spans="1:4" x14ac:dyDescent="0.25">
      <c r="A398" s="128"/>
      <c r="B398" s="128"/>
    </row>
    <row r="399" spans="1:4" x14ac:dyDescent="0.25">
      <c r="A399" s="121"/>
      <c r="B399" s="122"/>
      <c r="C399" s="126"/>
    </row>
    <row r="400" spans="1:4" x14ac:dyDescent="0.25">
      <c r="A400" s="128"/>
      <c r="B400" s="128"/>
    </row>
    <row r="401" spans="1:4" x14ac:dyDescent="0.25">
      <c r="A401" s="121"/>
      <c r="B401" s="122"/>
      <c r="C401" s="126"/>
    </row>
    <row r="402" spans="1:4" x14ac:dyDescent="0.25">
      <c r="A402" s="121"/>
      <c r="B402" s="122"/>
      <c r="C402" s="126"/>
    </row>
    <row r="403" spans="1:4" x14ac:dyDescent="0.25">
      <c r="A403" s="128"/>
      <c r="B403" s="128"/>
    </row>
    <row r="404" spans="1:4" x14ac:dyDescent="0.25">
      <c r="A404" s="121"/>
      <c r="B404" s="122"/>
      <c r="C404" s="126"/>
    </row>
    <row r="405" spans="1:4" x14ac:dyDescent="0.25">
      <c r="A405" s="140" t="s">
        <v>2713</v>
      </c>
      <c r="B405" s="128"/>
    </row>
    <row r="406" spans="1:4" x14ac:dyDescent="0.25">
      <c r="A406" s="128"/>
      <c r="B406" s="128"/>
    </row>
    <row r="407" spans="1:4" x14ac:dyDescent="0.25">
      <c r="A407" s="834" t="s">
        <v>2559</v>
      </c>
      <c r="B407" s="834"/>
    </row>
    <row r="408" spans="1:4" x14ac:dyDescent="0.25">
      <c r="A408" s="121" t="s">
        <v>116</v>
      </c>
      <c r="B408" s="122" t="s">
        <v>2560</v>
      </c>
      <c r="C408" s="126">
        <v>0</v>
      </c>
    </row>
    <row r="409" spans="1:4" x14ac:dyDescent="0.25">
      <c r="A409" s="121" t="s">
        <v>143</v>
      </c>
      <c r="B409" s="122" t="s">
        <v>2561</v>
      </c>
      <c r="C409" s="126">
        <v>0</v>
      </c>
    </row>
    <row r="410" spans="1:4" x14ac:dyDescent="0.25">
      <c r="A410" s="121" t="s">
        <v>333</v>
      </c>
      <c r="B410" s="122" t="s">
        <v>2562</v>
      </c>
      <c r="C410" s="126">
        <v>0</v>
      </c>
    </row>
    <row r="411" spans="1:4" x14ac:dyDescent="0.25">
      <c r="A411" s="121" t="s">
        <v>490</v>
      </c>
      <c r="B411" s="122" t="s">
        <v>2563</v>
      </c>
      <c r="C411" s="126">
        <v>0</v>
      </c>
    </row>
    <row r="412" spans="1:4" x14ac:dyDescent="0.25">
      <c r="A412" s="121" t="s">
        <v>563</v>
      </c>
      <c r="B412" s="122" t="s">
        <v>2564</v>
      </c>
      <c r="C412" s="126">
        <v>0</v>
      </c>
    </row>
    <row r="413" spans="1:4" x14ac:dyDescent="0.25">
      <c r="A413" s="121" t="s">
        <v>583</v>
      </c>
      <c r="B413" s="122" t="s">
        <v>2565</v>
      </c>
      <c r="C413" s="127">
        <v>0</v>
      </c>
      <c r="D413" s="124">
        <f>SUM(C408:C413)</f>
        <v>0</v>
      </c>
    </row>
    <row r="414" spans="1:4" x14ac:dyDescent="0.25">
      <c r="A414" s="121"/>
      <c r="B414" s="122"/>
      <c r="C414" s="126"/>
    </row>
    <row r="415" spans="1:4" x14ac:dyDescent="0.25">
      <c r="A415" s="833" t="s">
        <v>2566</v>
      </c>
      <c r="B415" s="833"/>
      <c r="C415" s="126"/>
    </row>
    <row r="416" spans="1:4" x14ac:dyDescent="0.25">
      <c r="A416" s="121" t="s">
        <v>636</v>
      </c>
      <c r="B416" s="122" t="s">
        <v>2567</v>
      </c>
      <c r="C416" s="126">
        <v>0</v>
      </c>
    </row>
    <row r="417" spans="1:4" x14ac:dyDescent="0.25">
      <c r="A417" s="121" t="s">
        <v>673</v>
      </c>
      <c r="B417" s="122" t="s">
        <v>2568</v>
      </c>
      <c r="C417" s="126">
        <v>0</v>
      </c>
    </row>
    <row r="418" spans="1:4" x14ac:dyDescent="0.25">
      <c r="A418" s="121" t="s">
        <v>2569</v>
      </c>
      <c r="B418" s="122" t="s">
        <v>2570</v>
      </c>
      <c r="C418" s="126">
        <v>0</v>
      </c>
    </row>
    <row r="419" spans="1:4" x14ac:dyDescent="0.25">
      <c r="A419" s="121" t="s">
        <v>2571</v>
      </c>
      <c r="B419" s="122" t="s">
        <v>2572</v>
      </c>
      <c r="C419" s="127">
        <v>0</v>
      </c>
      <c r="D419" s="124">
        <f>SUM(C416:C419)</f>
        <v>0</v>
      </c>
    </row>
    <row r="420" spans="1:4" x14ac:dyDescent="0.25">
      <c r="A420" s="121"/>
      <c r="B420" s="122"/>
      <c r="C420" s="126"/>
    </row>
    <row r="421" spans="1:4" x14ac:dyDescent="0.25">
      <c r="A421" s="833" t="s">
        <v>2573</v>
      </c>
      <c r="B421" s="833"/>
      <c r="C421" s="126"/>
    </row>
    <row r="422" spans="1:4" x14ac:dyDescent="0.25">
      <c r="A422" s="121" t="s">
        <v>764</v>
      </c>
      <c r="B422" s="122" t="s">
        <v>2574</v>
      </c>
      <c r="C422" s="126">
        <v>0</v>
      </c>
    </row>
    <row r="423" spans="1:4" x14ac:dyDescent="0.25">
      <c r="A423" s="121" t="s">
        <v>850</v>
      </c>
      <c r="B423" s="122" t="s">
        <v>2575</v>
      </c>
      <c r="C423" s="126">
        <v>0</v>
      </c>
    </row>
    <row r="424" spans="1:4" ht="39.6" x14ac:dyDescent="0.25">
      <c r="A424" s="121" t="s">
        <v>913</v>
      </c>
      <c r="B424" s="122" t="s">
        <v>2576</v>
      </c>
      <c r="C424" s="129">
        <v>0</v>
      </c>
      <c r="D424" s="124">
        <f>SUM(C422:C424)</f>
        <v>0</v>
      </c>
    </row>
    <row r="425" spans="1:4" x14ac:dyDescent="0.25">
      <c r="A425" s="121"/>
      <c r="B425" s="122"/>
      <c r="C425" s="126"/>
    </row>
    <row r="426" spans="1:4" x14ac:dyDescent="0.25">
      <c r="A426" s="833" t="s">
        <v>2577</v>
      </c>
      <c r="B426" s="833"/>
      <c r="C426" s="126"/>
    </row>
    <row r="427" spans="1:4" x14ac:dyDescent="0.25">
      <c r="A427" s="121" t="s">
        <v>977</v>
      </c>
      <c r="B427" s="122" t="s">
        <v>2578</v>
      </c>
      <c r="C427" s="126">
        <v>0</v>
      </c>
    </row>
    <row r="428" spans="1:4" x14ac:dyDescent="0.25">
      <c r="A428" s="121" t="s">
        <v>1014</v>
      </c>
      <c r="B428" s="122" t="s">
        <v>2579</v>
      </c>
      <c r="C428" s="126">
        <v>0</v>
      </c>
    </row>
    <row r="429" spans="1:4" x14ac:dyDescent="0.25">
      <c r="A429" s="121" t="s">
        <v>1061</v>
      </c>
      <c r="B429" s="122" t="s">
        <v>2580</v>
      </c>
      <c r="C429" s="126">
        <v>0</v>
      </c>
    </row>
    <row r="430" spans="1:4" x14ac:dyDescent="0.25">
      <c r="A430" s="121" t="s">
        <v>1092</v>
      </c>
      <c r="B430" s="122" t="s">
        <v>2581</v>
      </c>
      <c r="C430" s="126">
        <v>0</v>
      </c>
    </row>
    <row r="431" spans="1:4" x14ac:dyDescent="0.25">
      <c r="A431" s="121" t="s">
        <v>2582</v>
      </c>
      <c r="B431" s="122" t="s">
        <v>2583</v>
      </c>
      <c r="C431" s="127">
        <v>0</v>
      </c>
      <c r="D431" s="124">
        <f>SUM(C427:C431)</f>
        <v>0</v>
      </c>
    </row>
    <row r="432" spans="1:4" x14ac:dyDescent="0.25">
      <c r="A432" s="121"/>
      <c r="B432" s="122"/>
      <c r="C432" s="126"/>
    </row>
    <row r="433" spans="1:4" x14ac:dyDescent="0.25">
      <c r="A433" s="833" t="s">
        <v>2584</v>
      </c>
      <c r="B433" s="833"/>
      <c r="C433" s="126"/>
    </row>
    <row r="434" spans="1:4" x14ac:dyDescent="0.25">
      <c r="A434" s="121" t="s">
        <v>1133</v>
      </c>
      <c r="B434" s="122" t="s">
        <v>2585</v>
      </c>
      <c r="C434" s="126">
        <v>0</v>
      </c>
    </row>
    <row r="435" spans="1:4" x14ac:dyDescent="0.25">
      <c r="A435" s="121" t="s">
        <v>1148</v>
      </c>
      <c r="B435" s="122" t="s">
        <v>2586</v>
      </c>
      <c r="C435" s="126">
        <v>0</v>
      </c>
    </row>
    <row r="436" spans="1:4" x14ac:dyDescent="0.25">
      <c r="A436" s="121" t="s">
        <v>1192</v>
      </c>
      <c r="B436" s="122" t="s">
        <v>2587</v>
      </c>
      <c r="C436" s="126">
        <v>0</v>
      </c>
    </row>
    <row r="437" spans="1:4" x14ac:dyDescent="0.25">
      <c r="A437" s="121" t="s">
        <v>1211</v>
      </c>
      <c r="B437" s="122" t="s">
        <v>2588</v>
      </c>
      <c r="C437" s="126">
        <v>0</v>
      </c>
    </row>
    <row r="438" spans="1:4" x14ac:dyDescent="0.25">
      <c r="A438" s="121" t="s">
        <v>2589</v>
      </c>
      <c r="B438" s="122" t="s">
        <v>2590</v>
      </c>
      <c r="C438" s="127">
        <v>0</v>
      </c>
      <c r="D438" s="124">
        <f>SUM(C434:C438)</f>
        <v>0</v>
      </c>
    </row>
    <row r="439" spans="1:4" x14ac:dyDescent="0.25">
      <c r="A439" s="121"/>
      <c r="B439" s="122"/>
      <c r="C439" s="126"/>
    </row>
    <row r="440" spans="1:4" x14ac:dyDescent="0.25">
      <c r="A440" s="833" t="s">
        <v>2591</v>
      </c>
      <c r="B440" s="833"/>
      <c r="C440" s="126"/>
    </row>
    <row r="441" spans="1:4" x14ac:dyDescent="0.25">
      <c r="A441" s="121" t="s">
        <v>1244</v>
      </c>
      <c r="B441" s="122" t="s">
        <v>2592</v>
      </c>
      <c r="C441" s="126">
        <v>0</v>
      </c>
    </row>
    <row r="442" spans="1:4" x14ac:dyDescent="0.25">
      <c r="A442" s="121" t="s">
        <v>1262</v>
      </c>
      <c r="B442" s="122" t="s">
        <v>2593</v>
      </c>
      <c r="C442" s="127">
        <v>0</v>
      </c>
      <c r="D442" s="124">
        <f>SUM(C441:C442)</f>
        <v>0</v>
      </c>
    </row>
    <row r="443" spans="1:4" x14ac:dyDescent="0.25">
      <c r="A443" s="121"/>
      <c r="B443" s="122"/>
      <c r="C443" s="126"/>
    </row>
    <row r="444" spans="1:4" x14ac:dyDescent="0.25">
      <c r="A444" s="833" t="s">
        <v>2594</v>
      </c>
      <c r="B444" s="833"/>
      <c r="C444" s="126"/>
    </row>
    <row r="445" spans="1:4" x14ac:dyDescent="0.25">
      <c r="A445" s="121" t="s">
        <v>2595</v>
      </c>
      <c r="B445" s="122" t="s">
        <v>2596</v>
      </c>
      <c r="C445" s="126">
        <v>0</v>
      </c>
    </row>
    <row r="446" spans="1:4" ht="26.4" x14ac:dyDescent="0.25">
      <c r="A446" s="121" t="s">
        <v>2597</v>
      </c>
      <c r="B446" s="122" t="s">
        <v>2598</v>
      </c>
      <c r="C446" s="126">
        <v>0</v>
      </c>
    </row>
    <row r="447" spans="1:4" x14ac:dyDescent="0.25">
      <c r="A447" s="121" t="s">
        <v>2599</v>
      </c>
      <c r="B447" s="122" t="s">
        <v>2600</v>
      </c>
      <c r="C447" s="126">
        <v>0</v>
      </c>
    </row>
    <row r="448" spans="1:4" x14ac:dyDescent="0.25">
      <c r="A448" s="121" t="s">
        <v>2601</v>
      </c>
      <c r="B448" s="122" t="s">
        <v>2602</v>
      </c>
      <c r="C448" s="126">
        <v>0</v>
      </c>
    </row>
    <row r="449" spans="1:4" x14ac:dyDescent="0.25">
      <c r="A449" s="121" t="s">
        <v>2603</v>
      </c>
      <c r="B449" s="122" t="s">
        <v>2604</v>
      </c>
      <c r="C449" s="126">
        <v>0</v>
      </c>
    </row>
    <row r="450" spans="1:4" x14ac:dyDescent="0.25">
      <c r="A450" s="121" t="s">
        <v>2605</v>
      </c>
      <c r="B450" s="122" t="s">
        <v>2606</v>
      </c>
      <c r="C450" s="127">
        <v>0</v>
      </c>
      <c r="D450" s="124">
        <f>SUM(C445:C450)</f>
        <v>0</v>
      </c>
    </row>
    <row r="451" spans="1:4" x14ac:dyDescent="0.25">
      <c r="A451" s="121"/>
      <c r="B451" s="122"/>
      <c r="C451" s="126"/>
    </row>
    <row r="452" spans="1:4" x14ac:dyDescent="0.25">
      <c r="A452" s="833" t="s">
        <v>2607</v>
      </c>
      <c r="B452" s="833"/>
      <c r="C452" s="126"/>
    </row>
    <row r="453" spans="1:4" x14ac:dyDescent="0.25">
      <c r="A453" s="121" t="s">
        <v>1273</v>
      </c>
      <c r="B453" s="122" t="s">
        <v>2608</v>
      </c>
      <c r="C453" s="126">
        <v>0</v>
      </c>
    </row>
    <row r="454" spans="1:4" x14ac:dyDescent="0.25">
      <c r="A454" s="121" t="s">
        <v>2609</v>
      </c>
      <c r="B454" s="122" t="s">
        <v>2610</v>
      </c>
      <c r="C454" s="126">
        <v>0</v>
      </c>
    </row>
    <row r="455" spans="1:4" x14ac:dyDescent="0.25">
      <c r="A455" s="121" t="s">
        <v>2611</v>
      </c>
      <c r="B455" s="122" t="s">
        <v>2612</v>
      </c>
      <c r="C455" s="126">
        <v>0</v>
      </c>
    </row>
    <row r="456" spans="1:4" x14ac:dyDescent="0.25">
      <c r="A456" s="121" t="s">
        <v>2613</v>
      </c>
      <c r="B456" s="122" t="s">
        <v>2614</v>
      </c>
      <c r="C456" s="126">
        <v>0</v>
      </c>
    </row>
    <row r="457" spans="1:4" x14ac:dyDescent="0.25">
      <c r="A457" s="121" t="s">
        <v>2615</v>
      </c>
      <c r="B457" s="122" t="s">
        <v>2616</v>
      </c>
      <c r="C457" s="126">
        <v>0</v>
      </c>
    </row>
    <row r="458" spans="1:4" x14ac:dyDescent="0.25">
      <c r="A458" s="121" t="s">
        <v>2617</v>
      </c>
      <c r="B458" s="122" t="s">
        <v>2618</v>
      </c>
      <c r="C458" s="126">
        <v>0</v>
      </c>
    </row>
    <row r="459" spans="1:4" x14ac:dyDescent="0.25">
      <c r="A459" s="121" t="s">
        <v>2619</v>
      </c>
      <c r="B459" s="122" t="s">
        <v>2620</v>
      </c>
      <c r="C459" s="126">
        <v>0</v>
      </c>
    </row>
    <row r="460" spans="1:4" x14ac:dyDescent="0.25">
      <c r="A460" s="121" t="s">
        <v>2621</v>
      </c>
      <c r="B460" s="122" t="s">
        <v>2622</v>
      </c>
      <c r="C460" s="126">
        <v>0</v>
      </c>
    </row>
    <row r="461" spans="1:4" x14ac:dyDescent="0.25">
      <c r="A461" s="121" t="s">
        <v>2623</v>
      </c>
      <c r="B461" s="122" t="s">
        <v>2624</v>
      </c>
      <c r="C461" s="127">
        <v>0</v>
      </c>
      <c r="D461" s="124">
        <f>SUM(C453:C461)</f>
        <v>0</v>
      </c>
    </row>
    <row r="462" spans="1:4" x14ac:dyDescent="0.25">
      <c r="A462" s="121"/>
      <c r="B462" s="122"/>
      <c r="C462" s="126"/>
    </row>
    <row r="463" spans="1:4" x14ac:dyDescent="0.25">
      <c r="A463" s="833" t="s">
        <v>2625</v>
      </c>
      <c r="B463" s="833"/>
      <c r="C463" s="126"/>
    </row>
    <row r="464" spans="1:4" x14ac:dyDescent="0.25">
      <c r="A464" s="121" t="s">
        <v>1348</v>
      </c>
      <c r="B464" s="122" t="s">
        <v>2625</v>
      </c>
      <c r="C464" s="127">
        <v>0</v>
      </c>
      <c r="D464" s="124">
        <f>SUM(C464)</f>
        <v>0</v>
      </c>
    </row>
    <row r="465" spans="1:4" x14ac:dyDescent="0.25">
      <c r="A465" s="121"/>
      <c r="B465" s="122"/>
      <c r="C465" s="126"/>
    </row>
    <row r="466" spans="1:4" x14ac:dyDescent="0.25">
      <c r="A466" s="833" t="s">
        <v>2626</v>
      </c>
      <c r="B466" s="833"/>
      <c r="C466" s="126"/>
    </row>
    <row r="467" spans="1:4" x14ac:dyDescent="0.25">
      <c r="A467" s="121" t="s">
        <v>2627</v>
      </c>
      <c r="B467" s="122" t="s">
        <v>2628</v>
      </c>
      <c r="C467" s="127">
        <v>0</v>
      </c>
      <c r="D467" s="124">
        <f>SUM(C467)</f>
        <v>0</v>
      </c>
    </row>
    <row r="468" spans="1:4" x14ac:dyDescent="0.25">
      <c r="A468" s="121"/>
      <c r="B468" s="122"/>
      <c r="C468" s="126"/>
    </row>
    <row r="469" spans="1:4" x14ac:dyDescent="0.25">
      <c r="A469" s="121"/>
      <c r="B469" s="122"/>
      <c r="C469" s="126"/>
    </row>
    <row r="470" spans="1:4" x14ac:dyDescent="0.25">
      <c r="A470" s="121"/>
      <c r="B470" s="122"/>
      <c r="C470" s="126"/>
    </row>
    <row r="471" spans="1:4" x14ac:dyDescent="0.25">
      <c r="A471" s="121"/>
      <c r="B471" s="122"/>
      <c r="C471" s="126"/>
    </row>
    <row r="472" spans="1:4" x14ac:dyDescent="0.25">
      <c r="A472" s="833" t="s">
        <v>2629</v>
      </c>
      <c r="B472" s="833"/>
      <c r="C472" s="126"/>
    </row>
    <row r="473" spans="1:4" ht="26.4" x14ac:dyDescent="0.25">
      <c r="A473" s="121" t="s">
        <v>1370</v>
      </c>
      <c r="B473" s="122" t="s">
        <v>2630</v>
      </c>
      <c r="C473" s="126">
        <f>'SCH B - C0707'!K18</f>
        <v>0</v>
      </c>
    </row>
    <row r="474" spans="1:4" x14ac:dyDescent="0.25">
      <c r="A474" s="121" t="s">
        <v>1741</v>
      </c>
      <c r="B474" s="122" t="s">
        <v>2631</v>
      </c>
      <c r="C474" s="126">
        <f>'SCH B - C0707'!K32</f>
        <v>0</v>
      </c>
    </row>
    <row r="475" spans="1:4" x14ac:dyDescent="0.25">
      <c r="A475" s="121" t="s">
        <v>2632</v>
      </c>
      <c r="B475" s="122" t="s">
        <v>2633</v>
      </c>
      <c r="C475" s="126">
        <v>0</v>
      </c>
    </row>
    <row r="476" spans="1:4" x14ac:dyDescent="0.25">
      <c r="A476" s="121" t="s">
        <v>1449</v>
      </c>
      <c r="B476" s="122" t="s">
        <v>2634</v>
      </c>
      <c r="C476" s="126">
        <v>0</v>
      </c>
    </row>
    <row r="477" spans="1:4" x14ac:dyDescent="0.25">
      <c r="A477" s="121" t="s">
        <v>1507</v>
      </c>
      <c r="B477" s="122" t="s">
        <v>2635</v>
      </c>
      <c r="C477" s="126">
        <v>0</v>
      </c>
    </row>
    <row r="478" spans="1:4" x14ac:dyDescent="0.25">
      <c r="A478" s="121" t="s">
        <v>1577</v>
      </c>
      <c r="B478" s="122" t="s">
        <v>2636</v>
      </c>
      <c r="C478" s="126">
        <v>0</v>
      </c>
    </row>
    <row r="479" spans="1:4" x14ac:dyDescent="0.25">
      <c r="A479" s="121" t="s">
        <v>1631</v>
      </c>
      <c r="B479" s="122" t="s">
        <v>2637</v>
      </c>
      <c r="C479" s="126">
        <v>0</v>
      </c>
    </row>
    <row r="480" spans="1:4" x14ac:dyDescent="0.25">
      <c r="A480" s="121" t="s">
        <v>1670</v>
      </c>
      <c r="B480" s="122" t="s">
        <v>2638</v>
      </c>
      <c r="C480" s="126">
        <v>0</v>
      </c>
    </row>
    <row r="481" spans="1:4" x14ac:dyDescent="0.25">
      <c r="A481" s="121" t="s">
        <v>1682</v>
      </c>
      <c r="B481" s="122" t="s">
        <v>2639</v>
      </c>
      <c r="C481" s="127">
        <v>0</v>
      </c>
      <c r="D481" s="124">
        <f>SUM(C473:C481)</f>
        <v>0</v>
      </c>
    </row>
    <row r="482" spans="1:4" x14ac:dyDescent="0.25">
      <c r="A482" s="121"/>
      <c r="B482" s="122"/>
      <c r="C482" s="126"/>
    </row>
    <row r="483" spans="1:4" x14ac:dyDescent="0.25">
      <c r="A483" s="833" t="s">
        <v>2640</v>
      </c>
      <c r="B483" s="833"/>
      <c r="C483" s="126"/>
    </row>
    <row r="484" spans="1:4" x14ac:dyDescent="0.25">
      <c r="A484" s="121" t="s">
        <v>2641</v>
      </c>
      <c r="B484" s="122" t="s">
        <v>2642</v>
      </c>
      <c r="C484" s="126">
        <v>0</v>
      </c>
    </row>
    <row r="485" spans="1:4" x14ac:dyDescent="0.25">
      <c r="A485" s="121" t="s">
        <v>2643</v>
      </c>
      <c r="B485" s="122" t="s">
        <v>2644</v>
      </c>
      <c r="C485" s="126">
        <v>0</v>
      </c>
    </row>
    <row r="486" spans="1:4" x14ac:dyDescent="0.25">
      <c r="A486" s="121" t="s">
        <v>2645</v>
      </c>
      <c r="B486" s="122" t="s">
        <v>2646</v>
      </c>
      <c r="C486" s="126">
        <v>0</v>
      </c>
    </row>
    <row r="487" spans="1:4" x14ac:dyDescent="0.25">
      <c r="A487" s="121" t="s">
        <v>2647</v>
      </c>
      <c r="B487" s="122" t="s">
        <v>2648</v>
      </c>
      <c r="C487" s="126">
        <v>0</v>
      </c>
    </row>
    <row r="488" spans="1:4" x14ac:dyDescent="0.25">
      <c r="A488" s="121" t="s">
        <v>2649</v>
      </c>
      <c r="B488" s="122" t="s">
        <v>2650</v>
      </c>
      <c r="C488" s="126">
        <v>0</v>
      </c>
    </row>
    <row r="489" spans="1:4" x14ac:dyDescent="0.25">
      <c r="A489" s="121" t="s">
        <v>2651</v>
      </c>
      <c r="B489" s="122" t="s">
        <v>2652</v>
      </c>
      <c r="C489" s="126">
        <v>0</v>
      </c>
    </row>
    <row r="490" spans="1:4" x14ac:dyDescent="0.25">
      <c r="A490" s="121" t="s">
        <v>2653</v>
      </c>
      <c r="B490" s="122" t="s">
        <v>2654</v>
      </c>
      <c r="C490" s="126">
        <v>0</v>
      </c>
    </row>
    <row r="491" spans="1:4" x14ac:dyDescent="0.25">
      <c r="A491" s="121" t="s">
        <v>2655</v>
      </c>
      <c r="B491" s="122" t="s">
        <v>2656</v>
      </c>
      <c r="C491" s="126">
        <v>0</v>
      </c>
    </row>
    <row r="492" spans="1:4" x14ac:dyDescent="0.25">
      <c r="A492" s="121" t="s">
        <v>2657</v>
      </c>
      <c r="B492" s="122" t="s">
        <v>2658</v>
      </c>
      <c r="C492" s="126">
        <v>0</v>
      </c>
    </row>
    <row r="493" spans="1:4" x14ac:dyDescent="0.25">
      <c r="A493" s="121" t="s">
        <v>2659</v>
      </c>
      <c r="B493" s="122" t="s">
        <v>2660</v>
      </c>
      <c r="C493" s="126">
        <v>0</v>
      </c>
    </row>
    <row r="494" spans="1:4" x14ac:dyDescent="0.25">
      <c r="A494" s="121" t="s">
        <v>2661</v>
      </c>
      <c r="B494" s="122" t="s">
        <v>2662</v>
      </c>
      <c r="C494" s="126">
        <v>0</v>
      </c>
    </row>
    <row r="495" spans="1:4" x14ac:dyDescent="0.25">
      <c r="A495" s="121" t="s">
        <v>2663</v>
      </c>
      <c r="B495" s="122" t="s">
        <v>2664</v>
      </c>
      <c r="C495" s="127">
        <v>0</v>
      </c>
      <c r="D495" s="124">
        <f>SUM(C484:C495)</f>
        <v>0</v>
      </c>
    </row>
    <row r="496" spans="1:4" x14ac:dyDescent="0.25">
      <c r="A496" s="121"/>
      <c r="B496" s="122"/>
      <c r="C496" s="126"/>
    </row>
    <row r="497" spans="1:4" x14ac:dyDescent="0.25">
      <c r="A497" s="125" t="s">
        <v>2665</v>
      </c>
      <c r="B497" s="122"/>
      <c r="C497" s="126"/>
    </row>
    <row r="498" spans="1:4" x14ac:dyDescent="0.25">
      <c r="A498" s="121" t="s">
        <v>1788</v>
      </c>
      <c r="B498" s="122" t="s">
        <v>2666</v>
      </c>
      <c r="C498" s="126">
        <f>'SCH B - C0707'!K71</f>
        <v>0</v>
      </c>
    </row>
    <row r="499" spans="1:4" x14ac:dyDescent="0.25">
      <c r="A499" s="121" t="s">
        <v>1809</v>
      </c>
      <c r="B499" s="122" t="s">
        <v>2667</v>
      </c>
      <c r="C499" s="126">
        <f>'SCH B - C0707'!K92</f>
        <v>0</v>
      </c>
    </row>
    <row r="500" spans="1:4" x14ac:dyDescent="0.25">
      <c r="A500" s="121" t="s">
        <v>1818</v>
      </c>
      <c r="B500" s="122" t="s">
        <v>2668</v>
      </c>
      <c r="C500" s="126">
        <f>'SCH B - C0707'!K115</f>
        <v>0</v>
      </c>
    </row>
    <row r="501" spans="1:4" x14ac:dyDescent="0.25">
      <c r="A501" s="121" t="s">
        <v>1843</v>
      </c>
      <c r="B501" s="122" t="s">
        <v>2669</v>
      </c>
      <c r="C501" s="126">
        <f>'SCH B - C0707'!K151</f>
        <v>0</v>
      </c>
    </row>
    <row r="502" spans="1:4" x14ac:dyDescent="0.25">
      <c r="A502" s="121" t="s">
        <v>2670</v>
      </c>
      <c r="B502" s="122" t="s">
        <v>2671</v>
      </c>
      <c r="C502" s="126">
        <v>0</v>
      </c>
    </row>
    <row r="503" spans="1:4" x14ac:dyDescent="0.25">
      <c r="A503" s="121" t="s">
        <v>1852</v>
      </c>
      <c r="B503" s="122" t="s">
        <v>2672</v>
      </c>
      <c r="C503" s="126">
        <f>'SCH B - C0707'!K169</f>
        <v>0</v>
      </c>
    </row>
    <row r="504" spans="1:4" x14ac:dyDescent="0.25">
      <c r="A504" s="121" t="s">
        <v>1866</v>
      </c>
      <c r="B504" s="122" t="s">
        <v>2673</v>
      </c>
      <c r="C504" s="126">
        <f>'SCH B - C0707'!K194</f>
        <v>0</v>
      </c>
    </row>
    <row r="505" spans="1:4" x14ac:dyDescent="0.25">
      <c r="A505" s="121" t="s">
        <v>1895</v>
      </c>
      <c r="B505" s="122" t="s">
        <v>2674</v>
      </c>
      <c r="C505" s="126">
        <f>'SCH B - C0707'!K215</f>
        <v>0</v>
      </c>
    </row>
    <row r="506" spans="1:4" x14ac:dyDescent="0.25">
      <c r="A506" s="121" t="s">
        <v>2675</v>
      </c>
      <c r="B506" s="122" t="s">
        <v>2676</v>
      </c>
      <c r="C506" s="126">
        <v>0</v>
      </c>
    </row>
    <row r="507" spans="1:4" x14ac:dyDescent="0.25">
      <c r="A507" s="121" t="s">
        <v>2677</v>
      </c>
      <c r="B507" s="122" t="s">
        <v>2678</v>
      </c>
      <c r="C507" s="126">
        <v>0</v>
      </c>
    </row>
    <row r="508" spans="1:4" x14ac:dyDescent="0.25">
      <c r="A508" s="121" t="s">
        <v>2126</v>
      </c>
      <c r="B508" s="122" t="s">
        <v>2679</v>
      </c>
      <c r="C508" s="126">
        <v>0</v>
      </c>
    </row>
    <row r="509" spans="1:4" x14ac:dyDescent="0.25">
      <c r="A509" s="121" t="s">
        <v>2133</v>
      </c>
      <c r="B509" s="122" t="s">
        <v>2680</v>
      </c>
      <c r="C509" s="126">
        <v>0</v>
      </c>
    </row>
    <row r="510" spans="1:4" x14ac:dyDescent="0.25">
      <c r="A510" s="121" t="s">
        <v>2681</v>
      </c>
      <c r="B510" s="122" t="s">
        <v>2682</v>
      </c>
      <c r="C510" s="126">
        <v>0</v>
      </c>
    </row>
    <row r="511" spans="1:4" x14ac:dyDescent="0.25">
      <c r="A511" s="121" t="s">
        <v>2683</v>
      </c>
      <c r="B511" s="122" t="s">
        <v>2684</v>
      </c>
      <c r="C511" s="127">
        <v>0</v>
      </c>
      <c r="D511" s="124">
        <f>SUM(C498:C511)</f>
        <v>0</v>
      </c>
    </row>
    <row r="512" spans="1:4" x14ac:dyDescent="0.25">
      <c r="A512" s="121"/>
      <c r="B512" s="122"/>
      <c r="C512" s="126"/>
    </row>
    <row r="513" spans="1:4" x14ac:dyDescent="0.25">
      <c r="A513" s="833" t="s">
        <v>2685</v>
      </c>
      <c r="B513" s="833"/>
      <c r="C513" s="126"/>
    </row>
    <row r="514" spans="1:4" x14ac:dyDescent="0.25">
      <c r="A514" s="121" t="s">
        <v>2686</v>
      </c>
      <c r="B514" s="122" t="s">
        <v>2687</v>
      </c>
      <c r="C514" s="126">
        <v>0</v>
      </c>
    </row>
    <row r="515" spans="1:4" ht="26.4" x14ac:dyDescent="0.25">
      <c r="A515" s="121" t="s">
        <v>2688</v>
      </c>
      <c r="B515" s="122" t="s">
        <v>2689</v>
      </c>
      <c r="C515" s="126">
        <v>0</v>
      </c>
    </row>
    <row r="516" spans="1:4" x14ac:dyDescent="0.25">
      <c r="A516" s="121" t="s">
        <v>1901</v>
      </c>
      <c r="B516" s="122" t="s">
        <v>2690</v>
      </c>
      <c r="C516" s="124">
        <f>'SCH B - C0707'!K227</f>
        <v>0</v>
      </c>
    </row>
    <row r="517" spans="1:4" x14ac:dyDescent="0.25">
      <c r="A517" s="121" t="s">
        <v>2691</v>
      </c>
      <c r="B517" s="122" t="s">
        <v>2692</v>
      </c>
      <c r="C517" s="126">
        <v>0</v>
      </c>
    </row>
    <row r="518" spans="1:4" x14ac:dyDescent="0.25">
      <c r="A518" s="121" t="s">
        <v>2181</v>
      </c>
      <c r="B518" s="122" t="s">
        <v>2693</v>
      </c>
      <c r="C518" s="126">
        <v>0</v>
      </c>
    </row>
    <row r="519" spans="1:4" x14ac:dyDescent="0.25">
      <c r="A519" s="121" t="s">
        <v>2694</v>
      </c>
      <c r="B519" s="122" t="s">
        <v>2695</v>
      </c>
      <c r="C519" s="126">
        <v>0</v>
      </c>
    </row>
    <row r="520" spans="1:4" x14ac:dyDescent="0.25">
      <c r="A520" s="121" t="s">
        <v>2696</v>
      </c>
      <c r="B520" s="122" t="s">
        <v>2697</v>
      </c>
      <c r="C520" s="126">
        <v>0</v>
      </c>
    </row>
    <row r="521" spans="1:4" x14ac:dyDescent="0.25">
      <c r="A521" s="121" t="s">
        <v>2698</v>
      </c>
      <c r="B521" s="122" t="s">
        <v>2699</v>
      </c>
      <c r="C521" s="126">
        <v>0</v>
      </c>
    </row>
    <row r="522" spans="1:4" x14ac:dyDescent="0.25">
      <c r="A522" s="121" t="s">
        <v>2700</v>
      </c>
      <c r="B522" s="122" t="s">
        <v>2701</v>
      </c>
      <c r="C522" s="126">
        <v>0</v>
      </c>
    </row>
    <row r="523" spans="1:4" x14ac:dyDescent="0.25">
      <c r="A523" s="121" t="s">
        <v>2702</v>
      </c>
      <c r="B523" s="122" t="s">
        <v>2703</v>
      </c>
      <c r="C523" s="126">
        <v>0</v>
      </c>
    </row>
    <row r="524" spans="1:4" x14ac:dyDescent="0.25">
      <c r="A524" s="121" t="s">
        <v>2704</v>
      </c>
      <c r="B524" s="122" t="s">
        <v>2705</v>
      </c>
      <c r="C524" s="127">
        <v>0</v>
      </c>
      <c r="D524" s="124">
        <f>SUM(C514:C524)</f>
        <v>0</v>
      </c>
    </row>
    <row r="525" spans="1:4" x14ac:dyDescent="0.25">
      <c r="A525" s="121"/>
      <c r="B525" s="122"/>
      <c r="C525" s="126"/>
    </row>
    <row r="526" spans="1:4" x14ac:dyDescent="0.25">
      <c r="A526" s="833" t="s">
        <v>2706</v>
      </c>
      <c r="B526" s="833"/>
      <c r="C526" s="126"/>
    </row>
    <row r="527" spans="1:4" x14ac:dyDescent="0.25">
      <c r="A527" s="121" t="s">
        <v>1703</v>
      </c>
      <c r="B527" s="122" t="s">
        <v>2707</v>
      </c>
      <c r="C527" s="127">
        <v>0</v>
      </c>
      <c r="D527" s="124">
        <f>SUM(C527)</f>
        <v>0</v>
      </c>
    </row>
    <row r="528" spans="1:4" x14ac:dyDescent="0.25">
      <c r="A528" s="121"/>
      <c r="B528" s="122"/>
      <c r="C528" s="126"/>
    </row>
    <row r="529" spans="1:4" x14ac:dyDescent="0.25">
      <c r="B529" s="125" t="s">
        <v>2714</v>
      </c>
      <c r="C529" s="133">
        <f>SUM(D413+D419+D424+D431+D438+D442+D450+D461+D464+D467+D481+D495+D511+D524+D527)</f>
        <v>0</v>
      </c>
      <c r="D529" s="124"/>
    </row>
    <row r="530" spans="1:4" x14ac:dyDescent="0.25">
      <c r="A530" s="121"/>
      <c r="B530" s="122"/>
      <c r="C530" s="126"/>
    </row>
    <row r="531" spans="1:4" x14ac:dyDescent="0.25">
      <c r="A531" s="128"/>
      <c r="B531" s="128"/>
    </row>
    <row r="532" spans="1:4" x14ac:dyDescent="0.25">
      <c r="A532" s="121"/>
      <c r="B532" s="122"/>
      <c r="C532" s="126"/>
    </row>
    <row r="533" spans="1:4" x14ac:dyDescent="0.25">
      <c r="A533" s="128"/>
      <c r="B533" s="128"/>
    </row>
    <row r="534" spans="1:4" x14ac:dyDescent="0.25">
      <c r="A534" s="121"/>
      <c r="B534" s="122"/>
      <c r="C534" s="126"/>
    </row>
    <row r="535" spans="1:4" x14ac:dyDescent="0.25">
      <c r="A535" s="121"/>
      <c r="B535" s="122"/>
      <c r="C535" s="126"/>
    </row>
    <row r="536" spans="1:4" x14ac:dyDescent="0.25">
      <c r="A536" s="128"/>
      <c r="B536" s="128"/>
    </row>
    <row r="537" spans="1:4" x14ac:dyDescent="0.25">
      <c r="A537" s="128"/>
      <c r="B537" s="128"/>
    </row>
    <row r="538" spans="1:4" x14ac:dyDescent="0.25">
      <c r="A538" s="128"/>
      <c r="B538" s="128"/>
    </row>
    <row r="539" spans="1:4" x14ac:dyDescent="0.25">
      <c r="A539" s="121"/>
      <c r="B539" s="122"/>
      <c r="C539" s="126"/>
    </row>
    <row r="540" spans="1:4" x14ac:dyDescent="0.25">
      <c r="A540" s="140" t="s">
        <v>2715</v>
      </c>
      <c r="B540" s="128"/>
    </row>
    <row r="541" spans="1:4" x14ac:dyDescent="0.25">
      <c r="A541" s="128"/>
      <c r="B541" s="128"/>
    </row>
    <row r="542" spans="1:4" x14ac:dyDescent="0.25">
      <c r="A542" s="834" t="s">
        <v>2559</v>
      </c>
      <c r="B542" s="834"/>
    </row>
    <row r="543" spans="1:4" x14ac:dyDescent="0.25">
      <c r="A543" s="121" t="s">
        <v>116</v>
      </c>
      <c r="B543" s="122" t="s">
        <v>2560</v>
      </c>
      <c r="C543" s="126">
        <v>0</v>
      </c>
    </row>
    <row r="544" spans="1:4" x14ac:dyDescent="0.25">
      <c r="A544" s="121" t="s">
        <v>143</v>
      </c>
      <c r="B544" s="122" t="s">
        <v>2561</v>
      </c>
      <c r="C544" s="126">
        <v>0</v>
      </c>
    </row>
    <row r="545" spans="1:4" x14ac:dyDescent="0.25">
      <c r="A545" s="121" t="s">
        <v>333</v>
      </c>
      <c r="B545" s="122" t="s">
        <v>2562</v>
      </c>
      <c r="C545" s="126">
        <v>0</v>
      </c>
    </row>
    <row r="546" spans="1:4" x14ac:dyDescent="0.25">
      <c r="A546" s="121" t="s">
        <v>490</v>
      </c>
      <c r="B546" s="122" t="s">
        <v>2563</v>
      </c>
      <c r="C546" s="126">
        <v>0</v>
      </c>
    </row>
    <row r="547" spans="1:4" x14ac:dyDescent="0.25">
      <c r="A547" s="121" t="s">
        <v>563</v>
      </c>
      <c r="B547" s="122" t="s">
        <v>2564</v>
      </c>
      <c r="C547" s="126">
        <v>0</v>
      </c>
    </row>
    <row r="548" spans="1:4" x14ac:dyDescent="0.25">
      <c r="A548" s="121" t="s">
        <v>583</v>
      </c>
      <c r="B548" s="122" t="s">
        <v>2565</v>
      </c>
      <c r="C548" s="127">
        <v>0</v>
      </c>
      <c r="D548" s="124">
        <f>SUM(C543:C548)</f>
        <v>0</v>
      </c>
    </row>
    <row r="549" spans="1:4" x14ac:dyDescent="0.25">
      <c r="A549" s="121"/>
      <c r="B549" s="122"/>
      <c r="C549" s="126"/>
    </row>
    <row r="550" spans="1:4" x14ac:dyDescent="0.25">
      <c r="A550" s="833" t="s">
        <v>2566</v>
      </c>
      <c r="B550" s="833"/>
      <c r="C550" s="126"/>
    </row>
    <row r="551" spans="1:4" x14ac:dyDescent="0.25">
      <c r="A551" s="121" t="s">
        <v>636</v>
      </c>
      <c r="B551" s="122" t="s">
        <v>2567</v>
      </c>
      <c r="C551" s="126">
        <v>0</v>
      </c>
    </row>
    <row r="552" spans="1:4" x14ac:dyDescent="0.25">
      <c r="A552" s="121" t="s">
        <v>673</v>
      </c>
      <c r="B552" s="122" t="s">
        <v>2568</v>
      </c>
      <c r="C552" s="126">
        <v>0</v>
      </c>
    </row>
    <row r="553" spans="1:4" x14ac:dyDescent="0.25">
      <c r="A553" s="121" t="s">
        <v>2569</v>
      </c>
      <c r="B553" s="122" t="s">
        <v>2570</v>
      </c>
      <c r="C553" s="126">
        <v>0</v>
      </c>
    </row>
    <row r="554" spans="1:4" x14ac:dyDescent="0.25">
      <c r="A554" s="121" t="s">
        <v>2571</v>
      </c>
      <c r="B554" s="122" t="s">
        <v>2572</v>
      </c>
      <c r="C554" s="127">
        <v>0</v>
      </c>
      <c r="D554" s="124">
        <f>SUM(C551:C554)</f>
        <v>0</v>
      </c>
    </row>
    <row r="555" spans="1:4" x14ac:dyDescent="0.25">
      <c r="A555" s="121"/>
      <c r="B555" s="122"/>
      <c r="C555" s="126"/>
    </row>
    <row r="556" spans="1:4" x14ac:dyDescent="0.25">
      <c r="A556" s="833" t="s">
        <v>2573</v>
      </c>
      <c r="B556" s="833"/>
      <c r="C556" s="126"/>
    </row>
    <row r="557" spans="1:4" x14ac:dyDescent="0.25">
      <c r="A557" s="121" t="s">
        <v>764</v>
      </c>
      <c r="B557" s="122" t="s">
        <v>2574</v>
      </c>
      <c r="C557" s="126">
        <v>0</v>
      </c>
    </row>
    <row r="558" spans="1:4" x14ac:dyDescent="0.25">
      <c r="A558" s="121" t="s">
        <v>850</v>
      </c>
      <c r="B558" s="122" t="s">
        <v>2575</v>
      </c>
      <c r="C558" s="126">
        <v>0</v>
      </c>
    </row>
    <row r="559" spans="1:4" ht="39.6" x14ac:dyDescent="0.25">
      <c r="A559" s="121" t="s">
        <v>913</v>
      </c>
      <c r="B559" s="122" t="s">
        <v>2576</v>
      </c>
      <c r="C559" s="129">
        <v>0</v>
      </c>
      <c r="D559" s="124">
        <f>SUM(C557:C559)</f>
        <v>0</v>
      </c>
    </row>
    <row r="560" spans="1:4" x14ac:dyDescent="0.25">
      <c r="A560" s="121"/>
      <c r="B560" s="122"/>
      <c r="C560" s="126"/>
    </row>
    <row r="561" spans="1:4" x14ac:dyDescent="0.25">
      <c r="A561" s="833" t="s">
        <v>2577</v>
      </c>
      <c r="B561" s="833"/>
      <c r="C561" s="126"/>
    </row>
    <row r="562" spans="1:4" x14ac:dyDescent="0.25">
      <c r="A562" s="121" t="s">
        <v>977</v>
      </c>
      <c r="B562" s="122" t="s">
        <v>2578</v>
      </c>
      <c r="C562" s="126">
        <v>0</v>
      </c>
    </row>
    <row r="563" spans="1:4" x14ac:dyDescent="0.25">
      <c r="A563" s="121" t="s">
        <v>1014</v>
      </c>
      <c r="B563" s="122" t="s">
        <v>2579</v>
      </c>
      <c r="C563" s="126">
        <v>0</v>
      </c>
    </row>
    <row r="564" spans="1:4" x14ac:dyDescent="0.25">
      <c r="A564" s="121" t="s">
        <v>1061</v>
      </c>
      <c r="B564" s="122" t="s">
        <v>2580</v>
      </c>
      <c r="C564" s="126">
        <v>0</v>
      </c>
    </row>
    <row r="565" spans="1:4" x14ac:dyDescent="0.25">
      <c r="A565" s="121" t="s">
        <v>1092</v>
      </c>
      <c r="B565" s="122" t="s">
        <v>2581</v>
      </c>
      <c r="C565" s="126">
        <v>0</v>
      </c>
    </row>
    <row r="566" spans="1:4" x14ac:dyDescent="0.25">
      <c r="A566" s="121" t="s">
        <v>2582</v>
      </c>
      <c r="B566" s="122" t="s">
        <v>2583</v>
      </c>
      <c r="C566" s="127">
        <v>0</v>
      </c>
      <c r="D566" s="124">
        <f>SUM(C562:C566)</f>
        <v>0</v>
      </c>
    </row>
    <row r="567" spans="1:4" x14ac:dyDescent="0.25">
      <c r="A567" s="121"/>
      <c r="B567" s="122"/>
      <c r="C567" s="126"/>
    </row>
    <row r="568" spans="1:4" x14ac:dyDescent="0.25">
      <c r="A568" s="833" t="s">
        <v>2584</v>
      </c>
      <c r="B568" s="833"/>
      <c r="C568" s="126"/>
    </row>
    <row r="569" spans="1:4" x14ac:dyDescent="0.25">
      <c r="A569" s="121" t="s">
        <v>1133</v>
      </c>
      <c r="B569" s="122" t="s">
        <v>2585</v>
      </c>
      <c r="C569" s="126">
        <v>0</v>
      </c>
    </row>
    <row r="570" spans="1:4" x14ac:dyDescent="0.25">
      <c r="A570" s="121" t="s">
        <v>1148</v>
      </c>
      <c r="B570" s="122" t="s">
        <v>2586</v>
      </c>
      <c r="C570" s="126">
        <v>0</v>
      </c>
    </row>
    <row r="571" spans="1:4" x14ac:dyDescent="0.25">
      <c r="A571" s="121" t="s">
        <v>1192</v>
      </c>
      <c r="B571" s="122" t="s">
        <v>2587</v>
      </c>
      <c r="C571" s="126">
        <v>0</v>
      </c>
    </row>
    <row r="572" spans="1:4" x14ac:dyDescent="0.25">
      <c r="A572" s="121" t="s">
        <v>1211</v>
      </c>
      <c r="B572" s="122" t="s">
        <v>2588</v>
      </c>
      <c r="C572" s="126">
        <v>0</v>
      </c>
    </row>
    <row r="573" spans="1:4" x14ac:dyDescent="0.25">
      <c r="A573" s="121" t="s">
        <v>2589</v>
      </c>
      <c r="B573" s="122" t="s">
        <v>2590</v>
      </c>
      <c r="C573" s="127">
        <v>0</v>
      </c>
      <c r="D573" s="124">
        <f>SUM(C569:C573)</f>
        <v>0</v>
      </c>
    </row>
    <row r="574" spans="1:4" x14ac:dyDescent="0.25">
      <c r="A574" s="121"/>
      <c r="B574" s="122"/>
      <c r="C574" s="126"/>
    </row>
    <row r="575" spans="1:4" x14ac:dyDescent="0.25">
      <c r="A575" s="833" t="s">
        <v>2591</v>
      </c>
      <c r="B575" s="833"/>
      <c r="C575" s="126"/>
    </row>
    <row r="576" spans="1:4" x14ac:dyDescent="0.25">
      <c r="A576" s="121" t="s">
        <v>1244</v>
      </c>
      <c r="B576" s="122" t="s">
        <v>2592</v>
      </c>
      <c r="C576" s="126">
        <v>0</v>
      </c>
    </row>
    <row r="577" spans="1:4" x14ac:dyDescent="0.25">
      <c r="A577" s="121" t="s">
        <v>1262</v>
      </c>
      <c r="B577" s="122" t="s">
        <v>2593</v>
      </c>
      <c r="C577" s="127">
        <v>0</v>
      </c>
      <c r="D577" s="124">
        <f>SUM(C576:C577)</f>
        <v>0</v>
      </c>
    </row>
    <row r="578" spans="1:4" x14ac:dyDescent="0.25">
      <c r="A578" s="121"/>
      <c r="B578" s="122"/>
      <c r="C578" s="126"/>
    </row>
    <row r="579" spans="1:4" x14ac:dyDescent="0.25">
      <c r="A579" s="833" t="s">
        <v>2594</v>
      </c>
      <c r="B579" s="833"/>
      <c r="C579" s="126"/>
    </row>
    <row r="580" spans="1:4" x14ac:dyDescent="0.25">
      <c r="A580" s="121" t="s">
        <v>2595</v>
      </c>
      <c r="B580" s="122" t="s">
        <v>2596</v>
      </c>
      <c r="C580" s="126">
        <v>0</v>
      </c>
    </row>
    <row r="581" spans="1:4" ht="26.4" x14ac:dyDescent="0.25">
      <c r="A581" s="121" t="s">
        <v>2597</v>
      </c>
      <c r="B581" s="122" t="s">
        <v>2598</v>
      </c>
      <c r="C581" s="126">
        <v>0</v>
      </c>
    </row>
    <row r="582" spans="1:4" x14ac:dyDescent="0.25">
      <c r="A582" s="121" t="s">
        <v>2599</v>
      </c>
      <c r="B582" s="122" t="s">
        <v>2600</v>
      </c>
      <c r="C582" s="126">
        <v>0</v>
      </c>
    </row>
    <row r="583" spans="1:4" x14ac:dyDescent="0.25">
      <c r="A583" s="121" t="s">
        <v>2601</v>
      </c>
      <c r="B583" s="122" t="s">
        <v>2602</v>
      </c>
      <c r="C583" s="126">
        <v>0</v>
      </c>
    </row>
    <row r="584" spans="1:4" x14ac:dyDescent="0.25">
      <c r="A584" s="121" t="s">
        <v>2603</v>
      </c>
      <c r="B584" s="122" t="s">
        <v>2604</v>
      </c>
      <c r="C584" s="126">
        <v>0</v>
      </c>
    </row>
    <row r="585" spans="1:4" x14ac:dyDescent="0.25">
      <c r="A585" s="121" t="s">
        <v>2605</v>
      </c>
      <c r="B585" s="122" t="s">
        <v>2606</v>
      </c>
      <c r="C585" s="127">
        <v>0</v>
      </c>
      <c r="D585" s="124">
        <f>SUM(C580:C585)</f>
        <v>0</v>
      </c>
    </row>
    <row r="586" spans="1:4" x14ac:dyDescent="0.25">
      <c r="A586" s="121"/>
      <c r="B586" s="122"/>
      <c r="C586" s="126"/>
    </row>
    <row r="587" spans="1:4" x14ac:dyDescent="0.25">
      <c r="A587" s="833" t="s">
        <v>2607</v>
      </c>
      <c r="B587" s="833"/>
      <c r="C587" s="126"/>
    </row>
    <row r="588" spans="1:4" x14ac:dyDescent="0.25">
      <c r="A588" s="121" t="s">
        <v>1273</v>
      </c>
      <c r="B588" s="122" t="s">
        <v>2608</v>
      </c>
      <c r="C588" s="126">
        <v>0</v>
      </c>
    </row>
    <row r="589" spans="1:4" x14ac:dyDescent="0.25">
      <c r="A589" s="121" t="s">
        <v>2609</v>
      </c>
      <c r="B589" s="122" t="s">
        <v>2610</v>
      </c>
      <c r="C589" s="126">
        <v>0</v>
      </c>
    </row>
    <row r="590" spans="1:4" x14ac:dyDescent="0.25">
      <c r="A590" s="121" t="s">
        <v>2611</v>
      </c>
      <c r="B590" s="122" t="s">
        <v>2612</v>
      </c>
      <c r="C590" s="126">
        <v>0</v>
      </c>
    </row>
    <row r="591" spans="1:4" x14ac:dyDescent="0.25">
      <c r="A591" s="121" t="s">
        <v>2613</v>
      </c>
      <c r="B591" s="122" t="s">
        <v>2614</v>
      </c>
      <c r="C591" s="126">
        <v>0</v>
      </c>
    </row>
    <row r="592" spans="1:4" x14ac:dyDescent="0.25">
      <c r="A592" s="121" t="s">
        <v>2615</v>
      </c>
      <c r="B592" s="122" t="s">
        <v>2616</v>
      </c>
      <c r="C592" s="126">
        <v>0</v>
      </c>
    </row>
    <row r="593" spans="1:4" x14ac:dyDescent="0.25">
      <c r="A593" s="121" t="s">
        <v>2617</v>
      </c>
      <c r="B593" s="122" t="s">
        <v>2618</v>
      </c>
      <c r="C593" s="126">
        <v>0</v>
      </c>
    </row>
    <row r="594" spans="1:4" x14ac:dyDescent="0.25">
      <c r="A594" s="121" t="s">
        <v>2619</v>
      </c>
      <c r="B594" s="122" t="s">
        <v>2620</v>
      </c>
      <c r="C594" s="126">
        <v>0</v>
      </c>
    </row>
    <row r="595" spans="1:4" x14ac:dyDescent="0.25">
      <c r="A595" s="121" t="s">
        <v>2621</v>
      </c>
      <c r="B595" s="122" t="s">
        <v>2622</v>
      </c>
      <c r="C595" s="126">
        <v>0</v>
      </c>
    </row>
    <row r="596" spans="1:4" x14ac:dyDescent="0.25">
      <c r="A596" s="121" t="s">
        <v>2623</v>
      </c>
      <c r="B596" s="122" t="s">
        <v>2624</v>
      </c>
      <c r="C596" s="127">
        <v>0</v>
      </c>
      <c r="D596" s="124">
        <f>SUM(C588:C596)</f>
        <v>0</v>
      </c>
    </row>
    <row r="597" spans="1:4" x14ac:dyDescent="0.25">
      <c r="A597" s="121"/>
      <c r="B597" s="122"/>
      <c r="C597" s="126"/>
    </row>
    <row r="598" spans="1:4" x14ac:dyDescent="0.25">
      <c r="A598" s="833" t="s">
        <v>2625</v>
      </c>
      <c r="B598" s="833"/>
      <c r="C598" s="126"/>
    </row>
    <row r="599" spans="1:4" x14ac:dyDescent="0.25">
      <c r="A599" s="121" t="s">
        <v>1348</v>
      </c>
      <c r="B599" s="122" t="s">
        <v>2625</v>
      </c>
      <c r="C599" s="127">
        <v>0</v>
      </c>
      <c r="D599" s="124">
        <f>SUM(C599)</f>
        <v>0</v>
      </c>
    </row>
    <row r="600" spans="1:4" x14ac:dyDescent="0.25">
      <c r="A600" s="121"/>
      <c r="B600" s="122"/>
      <c r="C600" s="126"/>
    </row>
    <row r="601" spans="1:4" x14ac:dyDescent="0.25">
      <c r="A601" s="833" t="s">
        <v>2626</v>
      </c>
      <c r="B601" s="833"/>
      <c r="C601" s="126"/>
    </row>
    <row r="602" spans="1:4" x14ac:dyDescent="0.25">
      <c r="A602" s="121" t="s">
        <v>2627</v>
      </c>
      <c r="B602" s="122" t="s">
        <v>2628</v>
      </c>
      <c r="C602" s="127">
        <v>0</v>
      </c>
      <c r="D602" s="124">
        <f>SUM(C602)</f>
        <v>0</v>
      </c>
    </row>
    <row r="603" spans="1:4" x14ac:dyDescent="0.25">
      <c r="A603" s="121"/>
      <c r="B603" s="122"/>
      <c r="C603" s="126"/>
    </row>
    <row r="604" spans="1:4" x14ac:dyDescent="0.25">
      <c r="A604" s="121"/>
      <c r="B604" s="122"/>
      <c r="C604" s="126"/>
    </row>
    <row r="605" spans="1:4" x14ac:dyDescent="0.25">
      <c r="A605" s="121"/>
      <c r="B605" s="122"/>
      <c r="C605" s="126"/>
    </row>
    <row r="606" spans="1:4" x14ac:dyDescent="0.25">
      <c r="A606" s="121"/>
      <c r="B606" s="122"/>
      <c r="C606" s="126"/>
    </row>
    <row r="607" spans="1:4" x14ac:dyDescent="0.25">
      <c r="A607" s="833" t="s">
        <v>2629</v>
      </c>
      <c r="B607" s="833"/>
      <c r="C607" s="126"/>
    </row>
    <row r="608" spans="1:4" ht="26.4" x14ac:dyDescent="0.25">
      <c r="A608" s="121" t="s">
        <v>1370</v>
      </c>
      <c r="B608" s="122" t="s">
        <v>2630</v>
      </c>
      <c r="C608" s="126">
        <f>'SCH B - C0708'!K17</f>
        <v>0</v>
      </c>
    </row>
    <row r="609" spans="1:4" x14ac:dyDescent="0.25">
      <c r="A609" s="121" t="s">
        <v>1741</v>
      </c>
      <c r="B609" s="122" t="s">
        <v>2631</v>
      </c>
      <c r="C609" s="126">
        <f>'SCH B - C0708'!K32</f>
        <v>0</v>
      </c>
    </row>
    <row r="610" spans="1:4" x14ac:dyDescent="0.25">
      <c r="A610" s="121" t="s">
        <v>2632</v>
      </c>
      <c r="B610" s="122" t="s">
        <v>2633</v>
      </c>
      <c r="C610" s="126">
        <v>0</v>
      </c>
    </row>
    <row r="611" spans="1:4" x14ac:dyDescent="0.25">
      <c r="A611" s="121" t="s">
        <v>1449</v>
      </c>
      <c r="B611" s="122" t="s">
        <v>2634</v>
      </c>
      <c r="C611" s="126">
        <v>0</v>
      </c>
    </row>
    <row r="612" spans="1:4" x14ac:dyDescent="0.25">
      <c r="A612" s="121" t="s">
        <v>1507</v>
      </c>
      <c r="B612" s="122" t="s">
        <v>2635</v>
      </c>
      <c r="C612" s="126">
        <v>0</v>
      </c>
    </row>
    <row r="613" spans="1:4" x14ac:dyDescent="0.25">
      <c r="A613" s="121" t="s">
        <v>1577</v>
      </c>
      <c r="B613" s="122" t="s">
        <v>2636</v>
      </c>
      <c r="C613" s="126">
        <v>0</v>
      </c>
    </row>
    <row r="614" spans="1:4" x14ac:dyDescent="0.25">
      <c r="A614" s="121" t="s">
        <v>1631</v>
      </c>
      <c r="B614" s="122" t="s">
        <v>2637</v>
      </c>
      <c r="C614" s="126">
        <v>0</v>
      </c>
    </row>
    <row r="615" spans="1:4" x14ac:dyDescent="0.25">
      <c r="A615" s="121" t="s">
        <v>1670</v>
      </c>
      <c r="B615" s="122" t="s">
        <v>2638</v>
      </c>
      <c r="C615" s="126">
        <v>0</v>
      </c>
    </row>
    <row r="616" spans="1:4" x14ac:dyDescent="0.25">
      <c r="A616" s="121" t="s">
        <v>1682</v>
      </c>
      <c r="B616" s="122" t="s">
        <v>2639</v>
      </c>
      <c r="C616" s="127">
        <v>0</v>
      </c>
      <c r="D616" s="124">
        <f>SUM(C608:C616)</f>
        <v>0</v>
      </c>
    </row>
    <row r="617" spans="1:4" x14ac:dyDescent="0.25">
      <c r="A617" s="121"/>
      <c r="B617" s="122"/>
      <c r="C617" s="126"/>
    </row>
    <row r="618" spans="1:4" x14ac:dyDescent="0.25">
      <c r="A618" s="833" t="s">
        <v>2640</v>
      </c>
      <c r="B618" s="833"/>
      <c r="C618" s="126"/>
    </row>
    <row r="619" spans="1:4" x14ac:dyDescent="0.25">
      <c r="A619" s="121" t="s">
        <v>2641</v>
      </c>
      <c r="B619" s="122" t="s">
        <v>2642</v>
      </c>
      <c r="C619" s="126">
        <v>0</v>
      </c>
    </row>
    <row r="620" spans="1:4" x14ac:dyDescent="0.25">
      <c r="A620" s="121" t="s">
        <v>2643</v>
      </c>
      <c r="B620" s="122" t="s">
        <v>2644</v>
      </c>
      <c r="C620" s="126">
        <v>0</v>
      </c>
    </row>
    <row r="621" spans="1:4" x14ac:dyDescent="0.25">
      <c r="A621" s="121" t="s">
        <v>2645</v>
      </c>
      <c r="B621" s="122" t="s">
        <v>2646</v>
      </c>
      <c r="C621" s="126">
        <v>0</v>
      </c>
    </row>
    <row r="622" spans="1:4" x14ac:dyDescent="0.25">
      <c r="A622" s="121" t="s">
        <v>2647</v>
      </c>
      <c r="B622" s="122" t="s">
        <v>2648</v>
      </c>
      <c r="C622" s="126">
        <v>0</v>
      </c>
    </row>
    <row r="623" spans="1:4" x14ac:dyDescent="0.25">
      <c r="A623" s="121" t="s">
        <v>2649</v>
      </c>
      <c r="B623" s="122" t="s">
        <v>2650</v>
      </c>
      <c r="C623" s="126">
        <v>0</v>
      </c>
    </row>
    <row r="624" spans="1:4" x14ac:dyDescent="0.25">
      <c r="A624" s="121" t="s">
        <v>2651</v>
      </c>
      <c r="B624" s="122" t="s">
        <v>2652</v>
      </c>
      <c r="C624" s="126">
        <v>0</v>
      </c>
    </row>
    <row r="625" spans="1:4" x14ac:dyDescent="0.25">
      <c r="A625" s="121" t="s">
        <v>2653</v>
      </c>
      <c r="B625" s="122" t="s">
        <v>2654</v>
      </c>
      <c r="C625" s="126">
        <v>0</v>
      </c>
    </row>
    <row r="626" spans="1:4" x14ac:dyDescent="0.25">
      <c r="A626" s="121" t="s">
        <v>2655</v>
      </c>
      <c r="B626" s="122" t="s">
        <v>2656</v>
      </c>
      <c r="C626" s="126">
        <v>0</v>
      </c>
    </row>
    <row r="627" spans="1:4" x14ac:dyDescent="0.25">
      <c r="A627" s="121" t="s">
        <v>2657</v>
      </c>
      <c r="B627" s="122" t="s">
        <v>2658</v>
      </c>
      <c r="C627" s="126">
        <v>0</v>
      </c>
    </row>
    <row r="628" spans="1:4" x14ac:dyDescent="0.25">
      <c r="A628" s="121" t="s">
        <v>2659</v>
      </c>
      <c r="B628" s="122" t="s">
        <v>2660</v>
      </c>
      <c r="C628" s="126">
        <v>0</v>
      </c>
    </row>
    <row r="629" spans="1:4" x14ac:dyDescent="0.25">
      <c r="A629" s="121" t="s">
        <v>2661</v>
      </c>
      <c r="B629" s="122" t="s">
        <v>2662</v>
      </c>
      <c r="C629" s="126">
        <v>0</v>
      </c>
    </row>
    <row r="630" spans="1:4" x14ac:dyDescent="0.25">
      <c r="A630" s="121" t="s">
        <v>2663</v>
      </c>
      <c r="B630" s="122" t="s">
        <v>2664</v>
      </c>
      <c r="C630" s="127">
        <v>0</v>
      </c>
      <c r="D630" s="124">
        <f>SUM(C619:C630)</f>
        <v>0</v>
      </c>
    </row>
    <row r="631" spans="1:4" x14ac:dyDescent="0.25">
      <c r="A631" s="121"/>
      <c r="B631" s="122"/>
      <c r="C631" s="126"/>
    </row>
    <row r="632" spans="1:4" x14ac:dyDescent="0.25">
      <c r="A632" s="125" t="s">
        <v>2665</v>
      </c>
      <c r="B632" s="122"/>
      <c r="C632" s="126"/>
    </row>
    <row r="633" spans="1:4" x14ac:dyDescent="0.25">
      <c r="A633" s="121" t="s">
        <v>1788</v>
      </c>
      <c r="B633" s="122" t="s">
        <v>2666</v>
      </c>
      <c r="C633" s="126">
        <f>'SCH B - C0708'!K71</f>
        <v>0</v>
      </c>
    </row>
    <row r="634" spans="1:4" x14ac:dyDescent="0.25">
      <c r="A634" s="121" t="s">
        <v>1809</v>
      </c>
      <c r="B634" s="122" t="s">
        <v>2667</v>
      </c>
      <c r="C634" s="126">
        <f>'SCH B - C0708'!K92</f>
        <v>0</v>
      </c>
    </row>
    <row r="635" spans="1:4" x14ac:dyDescent="0.25">
      <c r="A635" s="121" t="s">
        <v>1818</v>
      </c>
      <c r="B635" s="122" t="s">
        <v>2668</v>
      </c>
      <c r="C635" s="126">
        <f>'SCH B - C0708'!K115</f>
        <v>0</v>
      </c>
    </row>
    <row r="636" spans="1:4" x14ac:dyDescent="0.25">
      <c r="A636" s="121" t="s">
        <v>1843</v>
      </c>
      <c r="B636" s="122" t="s">
        <v>2669</v>
      </c>
      <c r="C636" s="126">
        <f>'SCH B - C0708'!K150</f>
        <v>0</v>
      </c>
    </row>
    <row r="637" spans="1:4" x14ac:dyDescent="0.25">
      <c r="A637" s="121" t="s">
        <v>2670</v>
      </c>
      <c r="B637" s="122" t="s">
        <v>2671</v>
      </c>
      <c r="C637" s="126">
        <v>0</v>
      </c>
    </row>
    <row r="638" spans="1:4" x14ac:dyDescent="0.25">
      <c r="A638" s="121" t="s">
        <v>1852</v>
      </c>
      <c r="B638" s="122" t="s">
        <v>2672</v>
      </c>
      <c r="C638" s="126">
        <f>'SCH B - C0708'!K165</f>
        <v>0</v>
      </c>
    </row>
    <row r="639" spans="1:4" x14ac:dyDescent="0.25">
      <c r="A639" s="121" t="s">
        <v>1866</v>
      </c>
      <c r="B639" s="122" t="s">
        <v>2673</v>
      </c>
      <c r="C639" s="126">
        <f>'SCH B - C0708'!K190</f>
        <v>0</v>
      </c>
    </row>
    <row r="640" spans="1:4" x14ac:dyDescent="0.25">
      <c r="A640" s="121" t="s">
        <v>1895</v>
      </c>
      <c r="B640" s="122" t="s">
        <v>2674</v>
      </c>
      <c r="C640" s="126">
        <f>'SCH B - C0708'!K211</f>
        <v>0</v>
      </c>
    </row>
    <row r="641" spans="1:4" x14ac:dyDescent="0.25">
      <c r="A641" s="121" t="s">
        <v>2675</v>
      </c>
      <c r="B641" s="122" t="s">
        <v>2676</v>
      </c>
      <c r="C641" s="126">
        <v>0</v>
      </c>
    </row>
    <row r="642" spans="1:4" x14ac:dyDescent="0.25">
      <c r="A642" s="121" t="s">
        <v>2677</v>
      </c>
      <c r="B642" s="122" t="s">
        <v>2678</v>
      </c>
      <c r="C642" s="126">
        <v>0</v>
      </c>
    </row>
    <row r="643" spans="1:4" x14ac:dyDescent="0.25">
      <c r="A643" s="121" t="s">
        <v>2126</v>
      </c>
      <c r="B643" s="122" t="s">
        <v>2679</v>
      </c>
      <c r="C643" s="126">
        <v>0</v>
      </c>
    </row>
    <row r="644" spans="1:4" x14ac:dyDescent="0.25">
      <c r="A644" s="121" t="s">
        <v>2133</v>
      </c>
      <c r="B644" s="122" t="s">
        <v>2680</v>
      </c>
      <c r="C644" s="126">
        <v>0</v>
      </c>
    </row>
    <row r="645" spans="1:4" x14ac:dyDescent="0.25">
      <c r="A645" s="121" t="s">
        <v>2681</v>
      </c>
      <c r="B645" s="122" t="s">
        <v>2682</v>
      </c>
      <c r="C645" s="126">
        <v>0</v>
      </c>
    </row>
    <row r="646" spans="1:4" x14ac:dyDescent="0.25">
      <c r="A646" s="121" t="s">
        <v>2683</v>
      </c>
      <c r="B646" s="122" t="s">
        <v>2684</v>
      </c>
      <c r="C646" s="127">
        <v>0</v>
      </c>
      <c r="D646" s="124">
        <f>SUM(C633:C646)</f>
        <v>0</v>
      </c>
    </row>
    <row r="647" spans="1:4" x14ac:dyDescent="0.25">
      <c r="A647" s="121"/>
      <c r="B647" s="122"/>
      <c r="C647" s="126"/>
    </row>
    <row r="648" spans="1:4" x14ac:dyDescent="0.25">
      <c r="A648" s="833" t="s">
        <v>2685</v>
      </c>
      <c r="B648" s="833"/>
      <c r="C648" s="126"/>
    </row>
    <row r="649" spans="1:4" x14ac:dyDescent="0.25">
      <c r="A649" s="121" t="s">
        <v>2686</v>
      </c>
      <c r="B649" s="122" t="s">
        <v>2687</v>
      </c>
      <c r="C649" s="126">
        <v>0</v>
      </c>
    </row>
    <row r="650" spans="1:4" ht="26.4" x14ac:dyDescent="0.25">
      <c r="A650" s="121" t="s">
        <v>2688</v>
      </c>
      <c r="B650" s="122" t="s">
        <v>2689</v>
      </c>
      <c r="C650" s="126">
        <v>0</v>
      </c>
    </row>
    <row r="651" spans="1:4" x14ac:dyDescent="0.25">
      <c r="A651" s="121" t="s">
        <v>1901</v>
      </c>
      <c r="B651" s="122" t="s">
        <v>2690</v>
      </c>
      <c r="C651" s="124">
        <f>'SCH B - C0708'!K222</f>
        <v>0</v>
      </c>
    </row>
    <row r="652" spans="1:4" x14ac:dyDescent="0.25">
      <c r="A652" s="121" t="s">
        <v>2691</v>
      </c>
      <c r="B652" s="122" t="s">
        <v>2692</v>
      </c>
      <c r="C652" s="126">
        <v>0</v>
      </c>
    </row>
    <row r="653" spans="1:4" x14ac:dyDescent="0.25">
      <c r="A653" s="121" t="s">
        <v>2181</v>
      </c>
      <c r="B653" s="122" t="s">
        <v>2693</v>
      </c>
      <c r="C653" s="126">
        <v>0</v>
      </c>
    </row>
    <row r="654" spans="1:4" x14ac:dyDescent="0.25">
      <c r="A654" s="121" t="s">
        <v>2694</v>
      </c>
      <c r="B654" s="122" t="s">
        <v>2695</v>
      </c>
      <c r="C654" s="126">
        <v>0</v>
      </c>
    </row>
    <row r="655" spans="1:4" x14ac:dyDescent="0.25">
      <c r="A655" s="121" t="s">
        <v>2696</v>
      </c>
      <c r="B655" s="122" t="s">
        <v>2697</v>
      </c>
      <c r="C655" s="126">
        <v>0</v>
      </c>
    </row>
    <row r="656" spans="1:4" x14ac:dyDescent="0.25">
      <c r="A656" s="121" t="s">
        <v>2698</v>
      </c>
      <c r="B656" s="122" t="s">
        <v>2699</v>
      </c>
      <c r="C656" s="126">
        <v>0</v>
      </c>
    </row>
    <row r="657" spans="1:4" x14ac:dyDescent="0.25">
      <c r="A657" s="121" t="s">
        <v>2700</v>
      </c>
      <c r="B657" s="122" t="s">
        <v>2701</v>
      </c>
      <c r="C657" s="126">
        <v>0</v>
      </c>
    </row>
    <row r="658" spans="1:4" x14ac:dyDescent="0.25">
      <c r="A658" s="121" t="s">
        <v>2702</v>
      </c>
      <c r="B658" s="122" t="s">
        <v>2703</v>
      </c>
      <c r="C658" s="126">
        <v>0</v>
      </c>
    </row>
    <row r="659" spans="1:4" x14ac:dyDescent="0.25">
      <c r="A659" s="121" t="s">
        <v>2704</v>
      </c>
      <c r="B659" s="122" t="s">
        <v>2705</v>
      </c>
      <c r="C659" s="127">
        <v>0</v>
      </c>
      <c r="D659" s="124">
        <f>SUM(C649:C659)</f>
        <v>0</v>
      </c>
    </row>
    <row r="660" spans="1:4" x14ac:dyDescent="0.25">
      <c r="A660" s="121"/>
      <c r="B660" s="122"/>
      <c r="C660" s="126"/>
    </row>
    <row r="661" spans="1:4" x14ac:dyDescent="0.25">
      <c r="A661" s="833" t="s">
        <v>2706</v>
      </c>
      <c r="B661" s="833"/>
      <c r="C661" s="126"/>
    </row>
    <row r="662" spans="1:4" x14ac:dyDescent="0.25">
      <c r="A662" s="121" t="s">
        <v>1703</v>
      </c>
      <c r="B662" s="122" t="s">
        <v>2707</v>
      </c>
      <c r="C662" s="127">
        <v>0</v>
      </c>
      <c r="D662" s="124">
        <f>SUM(C662)</f>
        <v>0</v>
      </c>
    </row>
    <row r="663" spans="1:4" x14ac:dyDescent="0.25">
      <c r="A663" s="121"/>
      <c r="B663" s="122"/>
      <c r="C663" s="126"/>
    </row>
    <row r="664" spans="1:4" x14ac:dyDescent="0.25">
      <c r="B664" s="125" t="s">
        <v>2716</v>
      </c>
      <c r="C664" s="133">
        <f>SUM(D548+D554+D559+D566+D573+D577+D585+D596+D599+D602+D616+D630+D646+D659+D662)</f>
        <v>0</v>
      </c>
      <c r="D664" s="124"/>
    </row>
    <row r="665" spans="1:4" x14ac:dyDescent="0.25">
      <c r="A665" s="121"/>
      <c r="B665" s="122"/>
      <c r="C665" s="126"/>
    </row>
    <row r="666" spans="1:4" x14ac:dyDescent="0.25">
      <c r="A666" s="121"/>
      <c r="B666" s="122"/>
      <c r="C666" s="126"/>
    </row>
    <row r="667" spans="1:4" x14ac:dyDescent="0.25">
      <c r="A667" s="140" t="s">
        <v>2717</v>
      </c>
      <c r="B667" s="128"/>
    </row>
    <row r="668" spans="1:4" x14ac:dyDescent="0.25">
      <c r="A668" s="128"/>
      <c r="B668" s="128"/>
    </row>
    <row r="669" spans="1:4" x14ac:dyDescent="0.25">
      <c r="A669" s="834" t="s">
        <v>2559</v>
      </c>
      <c r="B669" s="834"/>
    </row>
    <row r="670" spans="1:4" x14ac:dyDescent="0.25">
      <c r="A670" s="121" t="s">
        <v>116</v>
      </c>
      <c r="B670" s="122" t="s">
        <v>2560</v>
      </c>
      <c r="C670" s="126">
        <v>0</v>
      </c>
    </row>
    <row r="671" spans="1:4" x14ac:dyDescent="0.25">
      <c r="A671" s="121" t="s">
        <v>143</v>
      </c>
      <c r="B671" s="122" t="s">
        <v>2561</v>
      </c>
      <c r="C671" s="126">
        <v>0</v>
      </c>
    </row>
    <row r="672" spans="1:4" x14ac:dyDescent="0.25">
      <c r="A672" s="121" t="s">
        <v>333</v>
      </c>
      <c r="B672" s="122" t="s">
        <v>2562</v>
      </c>
      <c r="C672" s="126">
        <v>0</v>
      </c>
    </row>
    <row r="673" spans="1:4" x14ac:dyDescent="0.25">
      <c r="A673" s="121" t="s">
        <v>490</v>
      </c>
      <c r="B673" s="122" t="s">
        <v>2563</v>
      </c>
      <c r="C673" s="126">
        <v>0</v>
      </c>
    </row>
    <row r="674" spans="1:4" x14ac:dyDescent="0.25">
      <c r="A674" s="121" t="s">
        <v>563</v>
      </c>
      <c r="B674" s="122" t="s">
        <v>2564</v>
      </c>
      <c r="C674" s="126">
        <v>0</v>
      </c>
    </row>
    <row r="675" spans="1:4" x14ac:dyDescent="0.25">
      <c r="A675" s="121" t="s">
        <v>583</v>
      </c>
      <c r="B675" s="122" t="s">
        <v>2565</v>
      </c>
      <c r="C675" s="127">
        <v>0</v>
      </c>
      <c r="D675" s="124">
        <f>SUM(C670:C675)</f>
        <v>0</v>
      </c>
    </row>
    <row r="676" spans="1:4" x14ac:dyDescent="0.25">
      <c r="A676" s="121"/>
      <c r="B676" s="122"/>
      <c r="C676" s="126"/>
    </row>
    <row r="677" spans="1:4" x14ac:dyDescent="0.25">
      <c r="A677" s="833" t="s">
        <v>2566</v>
      </c>
      <c r="B677" s="833"/>
      <c r="C677" s="126"/>
    </row>
    <row r="678" spans="1:4" x14ac:dyDescent="0.25">
      <c r="A678" s="121" t="s">
        <v>636</v>
      </c>
      <c r="B678" s="122" t="s">
        <v>2567</v>
      </c>
      <c r="C678" s="126">
        <v>0</v>
      </c>
    </row>
    <row r="679" spans="1:4" x14ac:dyDescent="0.25">
      <c r="A679" s="121" t="s">
        <v>673</v>
      </c>
      <c r="B679" s="122" t="s">
        <v>2568</v>
      </c>
      <c r="C679" s="126">
        <v>0</v>
      </c>
    </row>
    <row r="680" spans="1:4" x14ac:dyDescent="0.25">
      <c r="A680" s="121" t="s">
        <v>2569</v>
      </c>
      <c r="B680" s="122" t="s">
        <v>2570</v>
      </c>
      <c r="C680" s="126">
        <v>0</v>
      </c>
    </row>
    <row r="681" spans="1:4" x14ac:dyDescent="0.25">
      <c r="A681" s="121" t="s">
        <v>2571</v>
      </c>
      <c r="B681" s="122" t="s">
        <v>2572</v>
      </c>
      <c r="C681" s="127">
        <v>0</v>
      </c>
      <c r="D681" s="124">
        <f>SUM(C678:C681)</f>
        <v>0</v>
      </c>
    </row>
    <row r="682" spans="1:4" x14ac:dyDescent="0.25">
      <c r="A682" s="121"/>
      <c r="B682" s="122"/>
      <c r="C682" s="126"/>
    </row>
    <row r="683" spans="1:4" x14ac:dyDescent="0.25">
      <c r="A683" s="833" t="s">
        <v>2573</v>
      </c>
      <c r="B683" s="833"/>
      <c r="C683" s="126"/>
    </row>
    <row r="684" spans="1:4" x14ac:dyDescent="0.25">
      <c r="A684" s="121" t="s">
        <v>764</v>
      </c>
      <c r="B684" s="122" t="s">
        <v>2574</v>
      </c>
      <c r="C684" s="126">
        <v>0</v>
      </c>
    </row>
    <row r="685" spans="1:4" x14ac:dyDescent="0.25">
      <c r="A685" s="121" t="s">
        <v>850</v>
      </c>
      <c r="B685" s="122" t="s">
        <v>2575</v>
      </c>
      <c r="C685" s="126">
        <v>0</v>
      </c>
    </row>
    <row r="686" spans="1:4" ht="39.6" x14ac:dyDescent="0.25">
      <c r="A686" s="121" t="s">
        <v>913</v>
      </c>
      <c r="B686" s="122" t="s">
        <v>2576</v>
      </c>
      <c r="C686" s="129">
        <v>0</v>
      </c>
      <c r="D686" s="124">
        <f>SUM(C684:C686)</f>
        <v>0</v>
      </c>
    </row>
    <row r="687" spans="1:4" x14ac:dyDescent="0.25">
      <c r="A687" s="121"/>
      <c r="B687" s="122"/>
      <c r="C687" s="126"/>
    </row>
    <row r="688" spans="1:4" x14ac:dyDescent="0.25">
      <c r="A688" s="833" t="s">
        <v>2577</v>
      </c>
      <c r="B688" s="833"/>
      <c r="C688" s="126"/>
    </row>
    <row r="689" spans="1:4" x14ac:dyDescent="0.25">
      <c r="A689" s="121" t="s">
        <v>977</v>
      </c>
      <c r="B689" s="122" t="s">
        <v>2578</v>
      </c>
      <c r="C689" s="126">
        <v>0</v>
      </c>
    </row>
    <row r="690" spans="1:4" x14ac:dyDescent="0.25">
      <c r="A690" s="121" t="s">
        <v>1014</v>
      </c>
      <c r="B690" s="122" t="s">
        <v>2579</v>
      </c>
      <c r="C690" s="126">
        <f>'SCH B - C0746'!K19</f>
        <v>0</v>
      </c>
    </row>
    <row r="691" spans="1:4" x14ac:dyDescent="0.25">
      <c r="A691" s="121" t="s">
        <v>1061</v>
      </c>
      <c r="B691" s="122" t="s">
        <v>2580</v>
      </c>
      <c r="C691" s="126">
        <v>0</v>
      </c>
    </row>
    <row r="692" spans="1:4" x14ac:dyDescent="0.25">
      <c r="A692" s="121" t="s">
        <v>1092</v>
      </c>
      <c r="B692" s="122" t="s">
        <v>2581</v>
      </c>
      <c r="C692" s="126">
        <v>0</v>
      </c>
    </row>
    <row r="693" spans="1:4" x14ac:dyDescent="0.25">
      <c r="A693" s="121" t="s">
        <v>2582</v>
      </c>
      <c r="B693" s="122" t="s">
        <v>2583</v>
      </c>
      <c r="C693" s="127">
        <v>0</v>
      </c>
      <c r="D693" s="124">
        <f>SUM(C689:C693)</f>
        <v>0</v>
      </c>
    </row>
    <row r="694" spans="1:4" x14ac:dyDescent="0.25">
      <c r="A694" s="121"/>
      <c r="B694" s="122"/>
      <c r="C694" s="126"/>
    </row>
    <row r="695" spans="1:4" x14ac:dyDescent="0.25">
      <c r="A695" s="833" t="s">
        <v>2584</v>
      </c>
      <c r="B695" s="833"/>
      <c r="C695" s="126"/>
    </row>
    <row r="696" spans="1:4" x14ac:dyDescent="0.25">
      <c r="A696" s="121" t="s">
        <v>1133</v>
      </c>
      <c r="B696" s="122" t="s">
        <v>2585</v>
      </c>
      <c r="C696" s="126">
        <v>0</v>
      </c>
    </row>
    <row r="697" spans="1:4" x14ac:dyDescent="0.25">
      <c r="A697" s="121" t="s">
        <v>1148</v>
      </c>
      <c r="B697" s="122" t="s">
        <v>2586</v>
      </c>
      <c r="C697" s="126">
        <v>0</v>
      </c>
    </row>
    <row r="698" spans="1:4" x14ac:dyDescent="0.25">
      <c r="A698" s="121" t="s">
        <v>1192</v>
      </c>
      <c r="B698" s="122" t="s">
        <v>2587</v>
      </c>
      <c r="C698" s="126">
        <v>0</v>
      </c>
    </row>
    <row r="699" spans="1:4" x14ac:dyDescent="0.25">
      <c r="A699" s="121" t="s">
        <v>1211</v>
      </c>
      <c r="B699" s="122" t="s">
        <v>2588</v>
      </c>
      <c r="C699" s="126">
        <v>0</v>
      </c>
    </row>
    <row r="700" spans="1:4" x14ac:dyDescent="0.25">
      <c r="A700" s="121" t="s">
        <v>2589</v>
      </c>
      <c r="B700" s="122" t="s">
        <v>2590</v>
      </c>
      <c r="C700" s="127">
        <v>0</v>
      </c>
      <c r="D700" s="124">
        <f>SUM(C696:C700)</f>
        <v>0</v>
      </c>
    </row>
    <row r="701" spans="1:4" x14ac:dyDescent="0.25">
      <c r="A701" s="121"/>
      <c r="B701" s="122"/>
      <c r="C701" s="126"/>
    </row>
    <row r="702" spans="1:4" x14ac:dyDescent="0.25">
      <c r="A702" s="833" t="s">
        <v>2591</v>
      </c>
      <c r="B702" s="833"/>
      <c r="C702" s="126"/>
    </row>
    <row r="703" spans="1:4" x14ac:dyDescent="0.25">
      <c r="A703" s="121" t="s">
        <v>1244</v>
      </c>
      <c r="B703" s="122" t="s">
        <v>2592</v>
      </c>
      <c r="C703" s="126">
        <v>0</v>
      </c>
    </row>
    <row r="704" spans="1:4" x14ac:dyDescent="0.25">
      <c r="A704" s="121" t="s">
        <v>1262</v>
      </c>
      <c r="B704" s="122" t="s">
        <v>2593</v>
      </c>
      <c r="C704" s="127">
        <v>0</v>
      </c>
      <c r="D704" s="124">
        <f>SUM(C703:C704)</f>
        <v>0</v>
      </c>
    </row>
    <row r="705" spans="1:4" x14ac:dyDescent="0.25">
      <c r="A705" s="121"/>
      <c r="B705" s="122"/>
      <c r="C705" s="126"/>
    </row>
    <row r="706" spans="1:4" x14ac:dyDescent="0.25">
      <c r="A706" s="833" t="s">
        <v>2594</v>
      </c>
      <c r="B706" s="833"/>
      <c r="C706" s="126"/>
    </row>
    <row r="707" spans="1:4" x14ac:dyDescent="0.25">
      <c r="A707" s="121" t="s">
        <v>2595</v>
      </c>
      <c r="B707" s="122" t="s">
        <v>2596</v>
      </c>
      <c r="C707" s="126">
        <v>0</v>
      </c>
    </row>
    <row r="708" spans="1:4" ht="26.4" x14ac:dyDescent="0.25">
      <c r="A708" s="121" t="s">
        <v>2597</v>
      </c>
      <c r="B708" s="122" t="s">
        <v>2598</v>
      </c>
      <c r="C708" s="126">
        <v>0</v>
      </c>
    </row>
    <row r="709" spans="1:4" x14ac:dyDescent="0.25">
      <c r="A709" s="121" t="s">
        <v>2599</v>
      </c>
      <c r="B709" s="122" t="s">
        <v>2600</v>
      </c>
      <c r="C709" s="126">
        <v>0</v>
      </c>
    </row>
    <row r="710" spans="1:4" x14ac:dyDescent="0.25">
      <c r="A710" s="121" t="s">
        <v>2601</v>
      </c>
      <c r="B710" s="122" t="s">
        <v>2602</v>
      </c>
      <c r="C710" s="126">
        <v>0</v>
      </c>
    </row>
    <row r="711" spans="1:4" x14ac:dyDescent="0.25">
      <c r="A711" s="121" t="s">
        <v>2603</v>
      </c>
      <c r="B711" s="122" t="s">
        <v>2604</v>
      </c>
      <c r="C711" s="126">
        <v>0</v>
      </c>
    </row>
    <row r="712" spans="1:4" x14ac:dyDescent="0.25">
      <c r="A712" s="121" t="s">
        <v>2605</v>
      </c>
      <c r="B712" s="122" t="s">
        <v>2606</v>
      </c>
      <c r="C712" s="127">
        <v>0</v>
      </c>
      <c r="D712" s="124">
        <f>SUM(C707:C712)</f>
        <v>0</v>
      </c>
    </row>
    <row r="713" spans="1:4" x14ac:dyDescent="0.25">
      <c r="A713" s="121"/>
      <c r="B713" s="122"/>
      <c r="C713" s="126"/>
    </row>
    <row r="714" spans="1:4" x14ac:dyDescent="0.25">
      <c r="A714" s="833" t="s">
        <v>2607</v>
      </c>
      <c r="B714" s="833"/>
      <c r="C714" s="126"/>
    </row>
    <row r="715" spans="1:4" x14ac:dyDescent="0.25">
      <c r="A715" s="121" t="s">
        <v>1273</v>
      </c>
      <c r="B715" s="122" t="s">
        <v>2608</v>
      </c>
      <c r="C715" s="126">
        <v>0</v>
      </c>
    </row>
    <row r="716" spans="1:4" x14ac:dyDescent="0.25">
      <c r="A716" s="121" t="s">
        <v>2609</v>
      </c>
      <c r="B716" s="122" t="s">
        <v>2610</v>
      </c>
      <c r="C716" s="126">
        <v>0</v>
      </c>
    </row>
    <row r="717" spans="1:4" x14ac:dyDescent="0.25">
      <c r="A717" s="121" t="s">
        <v>2611</v>
      </c>
      <c r="B717" s="122" t="s">
        <v>2612</v>
      </c>
      <c r="C717" s="126">
        <v>0</v>
      </c>
    </row>
    <row r="718" spans="1:4" x14ac:dyDescent="0.25">
      <c r="A718" s="121" t="s">
        <v>2613</v>
      </c>
      <c r="B718" s="122" t="s">
        <v>2614</v>
      </c>
      <c r="C718" s="126">
        <v>0</v>
      </c>
    </row>
    <row r="719" spans="1:4" x14ac:dyDescent="0.25">
      <c r="A719" s="121" t="s">
        <v>2615</v>
      </c>
      <c r="B719" s="122" t="s">
        <v>2616</v>
      </c>
      <c r="C719" s="126">
        <v>0</v>
      </c>
    </row>
    <row r="720" spans="1:4" x14ac:dyDescent="0.25">
      <c r="A720" s="121" t="s">
        <v>2617</v>
      </c>
      <c r="B720" s="122" t="s">
        <v>2618</v>
      </c>
      <c r="C720" s="126">
        <v>0</v>
      </c>
    </row>
    <row r="721" spans="1:4" x14ac:dyDescent="0.25">
      <c r="A721" s="121" t="s">
        <v>2619</v>
      </c>
      <c r="B721" s="122" t="s">
        <v>2620</v>
      </c>
      <c r="C721" s="126">
        <v>0</v>
      </c>
    </row>
    <row r="722" spans="1:4" x14ac:dyDescent="0.25">
      <c r="A722" s="121" t="s">
        <v>2621</v>
      </c>
      <c r="B722" s="122" t="s">
        <v>2622</v>
      </c>
      <c r="C722" s="126">
        <v>0</v>
      </c>
    </row>
    <row r="723" spans="1:4" x14ac:dyDescent="0.25">
      <c r="A723" s="121" t="s">
        <v>2623</v>
      </c>
      <c r="B723" s="122" t="s">
        <v>2624</v>
      </c>
      <c r="C723" s="127">
        <v>0</v>
      </c>
      <c r="D723" s="124">
        <f>SUM(C715:C723)</f>
        <v>0</v>
      </c>
    </row>
    <row r="724" spans="1:4" x14ac:dyDescent="0.25">
      <c r="A724" s="121"/>
      <c r="B724" s="122"/>
      <c r="C724" s="126"/>
    </row>
    <row r="725" spans="1:4" x14ac:dyDescent="0.25">
      <c r="A725" s="833" t="s">
        <v>2625</v>
      </c>
      <c r="B725" s="833"/>
      <c r="C725" s="126"/>
    </row>
    <row r="726" spans="1:4" x14ac:dyDescent="0.25">
      <c r="A726" s="121" t="s">
        <v>1348</v>
      </c>
      <c r="B726" s="122" t="s">
        <v>2625</v>
      </c>
      <c r="C726" s="127">
        <v>0</v>
      </c>
      <c r="D726" s="124">
        <f>SUM(C726)</f>
        <v>0</v>
      </c>
    </row>
    <row r="727" spans="1:4" x14ac:dyDescent="0.25">
      <c r="A727" s="121"/>
      <c r="B727" s="122"/>
      <c r="C727" s="126"/>
    </row>
    <row r="728" spans="1:4" x14ac:dyDescent="0.25">
      <c r="A728" s="833" t="s">
        <v>2626</v>
      </c>
      <c r="B728" s="833"/>
      <c r="C728" s="126"/>
    </row>
    <row r="729" spans="1:4" x14ac:dyDescent="0.25">
      <c r="A729" s="121" t="s">
        <v>2627</v>
      </c>
      <c r="B729" s="122" t="s">
        <v>2628</v>
      </c>
      <c r="C729" s="127">
        <v>0</v>
      </c>
      <c r="D729" s="124">
        <f>SUM(C729)</f>
        <v>0</v>
      </c>
    </row>
    <row r="730" spans="1:4" x14ac:dyDescent="0.25">
      <c r="A730" s="121"/>
      <c r="B730" s="122"/>
      <c r="C730" s="126"/>
    </row>
    <row r="731" spans="1:4" x14ac:dyDescent="0.25">
      <c r="A731" s="121"/>
      <c r="B731" s="122"/>
      <c r="C731" s="126"/>
    </row>
    <row r="732" spans="1:4" x14ac:dyDescent="0.25">
      <c r="A732" s="121"/>
      <c r="B732" s="122"/>
      <c r="C732" s="126"/>
    </row>
    <row r="733" spans="1:4" x14ac:dyDescent="0.25">
      <c r="A733" s="121"/>
      <c r="B733" s="122"/>
      <c r="C733" s="126"/>
    </row>
    <row r="734" spans="1:4" x14ac:dyDescent="0.25">
      <c r="A734" s="833" t="s">
        <v>2629</v>
      </c>
      <c r="B734" s="833"/>
      <c r="C734" s="126"/>
    </row>
    <row r="735" spans="1:4" ht="26.4" x14ac:dyDescent="0.25">
      <c r="A735" s="121" t="s">
        <v>1370</v>
      </c>
      <c r="B735" s="122" t="s">
        <v>2630</v>
      </c>
      <c r="C735" s="126">
        <v>0</v>
      </c>
    </row>
    <row r="736" spans="1:4" x14ac:dyDescent="0.25">
      <c r="A736" s="121" t="s">
        <v>1741</v>
      </c>
      <c r="B736" s="122" t="s">
        <v>2631</v>
      </c>
      <c r="C736" s="126">
        <v>0</v>
      </c>
    </row>
    <row r="737" spans="1:4" x14ac:dyDescent="0.25">
      <c r="A737" s="121" t="s">
        <v>2632</v>
      </c>
      <c r="B737" s="122" t="s">
        <v>2633</v>
      </c>
      <c r="C737" s="126">
        <v>0</v>
      </c>
    </row>
    <row r="738" spans="1:4" x14ac:dyDescent="0.25">
      <c r="A738" s="121" t="s">
        <v>1449</v>
      </c>
      <c r="B738" s="122" t="s">
        <v>2634</v>
      </c>
      <c r="C738" s="126">
        <v>0</v>
      </c>
    </row>
    <row r="739" spans="1:4" x14ac:dyDescent="0.25">
      <c r="A739" s="121" t="s">
        <v>1507</v>
      </c>
      <c r="B739" s="122" t="s">
        <v>2635</v>
      </c>
      <c r="C739" s="126">
        <v>0</v>
      </c>
    </row>
    <row r="740" spans="1:4" x14ac:dyDescent="0.25">
      <c r="A740" s="121" t="s">
        <v>1577</v>
      </c>
      <c r="B740" s="122" t="s">
        <v>2636</v>
      </c>
      <c r="C740" s="126">
        <v>0</v>
      </c>
    </row>
    <row r="741" spans="1:4" x14ac:dyDescent="0.25">
      <c r="A741" s="121" t="s">
        <v>1631</v>
      </c>
      <c r="B741" s="122" t="s">
        <v>2637</v>
      </c>
      <c r="C741" s="126">
        <v>0</v>
      </c>
    </row>
    <row r="742" spans="1:4" x14ac:dyDescent="0.25">
      <c r="A742" s="121" t="s">
        <v>1670</v>
      </c>
      <c r="B742" s="122" t="s">
        <v>2638</v>
      </c>
      <c r="C742" s="126">
        <v>0</v>
      </c>
    </row>
    <row r="743" spans="1:4" x14ac:dyDescent="0.25">
      <c r="A743" s="121" t="s">
        <v>1682</v>
      </c>
      <c r="B743" s="122" t="s">
        <v>2639</v>
      </c>
      <c r="C743" s="127">
        <v>0</v>
      </c>
      <c r="D743" s="124">
        <f>SUM(C735:C743)</f>
        <v>0</v>
      </c>
    </row>
    <row r="744" spans="1:4" x14ac:dyDescent="0.25">
      <c r="A744" s="121"/>
      <c r="B744" s="122"/>
      <c r="C744" s="126"/>
    </row>
    <row r="745" spans="1:4" x14ac:dyDescent="0.25">
      <c r="A745" s="833" t="s">
        <v>2640</v>
      </c>
      <c r="B745" s="833"/>
      <c r="C745" s="126"/>
    </row>
    <row r="746" spans="1:4" x14ac:dyDescent="0.25">
      <c r="A746" s="121" t="s">
        <v>2641</v>
      </c>
      <c r="B746" s="122" t="s">
        <v>2642</v>
      </c>
      <c r="C746" s="126">
        <v>0</v>
      </c>
    </row>
    <row r="747" spans="1:4" x14ac:dyDescent="0.25">
      <c r="A747" s="121" t="s">
        <v>2643</v>
      </c>
      <c r="B747" s="122" t="s">
        <v>2644</v>
      </c>
      <c r="C747" s="126">
        <v>0</v>
      </c>
    </row>
    <row r="748" spans="1:4" x14ac:dyDescent="0.25">
      <c r="A748" s="121" t="s">
        <v>2645</v>
      </c>
      <c r="B748" s="122" t="s">
        <v>2646</v>
      </c>
      <c r="C748" s="126">
        <v>0</v>
      </c>
    </row>
    <row r="749" spans="1:4" x14ac:dyDescent="0.25">
      <c r="A749" s="121" t="s">
        <v>2647</v>
      </c>
      <c r="B749" s="122" t="s">
        <v>2648</v>
      </c>
      <c r="C749" s="126">
        <v>0</v>
      </c>
    </row>
    <row r="750" spans="1:4" x14ac:dyDescent="0.25">
      <c r="A750" s="121" t="s">
        <v>2649</v>
      </c>
      <c r="B750" s="122" t="s">
        <v>2650</v>
      </c>
      <c r="C750" s="126">
        <v>0</v>
      </c>
    </row>
    <row r="751" spans="1:4" x14ac:dyDescent="0.25">
      <c r="A751" s="121" t="s">
        <v>2651</v>
      </c>
      <c r="B751" s="122" t="s">
        <v>2652</v>
      </c>
      <c r="C751" s="126">
        <v>0</v>
      </c>
    </row>
    <row r="752" spans="1:4" x14ac:dyDescent="0.25">
      <c r="A752" s="121" t="s">
        <v>2653</v>
      </c>
      <c r="B752" s="122" t="s">
        <v>2654</v>
      </c>
      <c r="C752" s="126">
        <v>0</v>
      </c>
    </row>
    <row r="753" spans="1:4" x14ac:dyDescent="0.25">
      <c r="A753" s="121" t="s">
        <v>2655</v>
      </c>
      <c r="B753" s="122" t="s">
        <v>2656</v>
      </c>
      <c r="C753" s="126">
        <v>0</v>
      </c>
    </row>
    <row r="754" spans="1:4" x14ac:dyDescent="0.25">
      <c r="A754" s="121" t="s">
        <v>2657</v>
      </c>
      <c r="B754" s="122" t="s">
        <v>2658</v>
      </c>
      <c r="C754" s="126">
        <v>0</v>
      </c>
    </row>
    <row r="755" spans="1:4" x14ac:dyDescent="0.25">
      <c r="A755" s="121" t="s">
        <v>2659</v>
      </c>
      <c r="B755" s="122" t="s">
        <v>2660</v>
      </c>
      <c r="C755" s="126">
        <v>0</v>
      </c>
    </row>
    <row r="756" spans="1:4" x14ac:dyDescent="0.25">
      <c r="A756" s="121" t="s">
        <v>2661</v>
      </c>
      <c r="B756" s="122" t="s">
        <v>2662</v>
      </c>
      <c r="C756" s="126">
        <v>0</v>
      </c>
    </row>
    <row r="757" spans="1:4" x14ac:dyDescent="0.25">
      <c r="A757" s="121" t="s">
        <v>2663</v>
      </c>
      <c r="B757" s="122" t="s">
        <v>2664</v>
      </c>
      <c r="C757" s="127">
        <v>0</v>
      </c>
      <c r="D757" s="124">
        <f>SUM(C746:C757)</f>
        <v>0</v>
      </c>
    </row>
    <row r="758" spans="1:4" x14ac:dyDescent="0.25">
      <c r="A758" s="121"/>
      <c r="B758" s="122"/>
      <c r="C758" s="126"/>
    </row>
    <row r="759" spans="1:4" x14ac:dyDescent="0.25">
      <c r="A759" s="125" t="s">
        <v>2665</v>
      </c>
      <c r="B759" s="122"/>
      <c r="C759" s="126"/>
    </row>
    <row r="760" spans="1:4" x14ac:dyDescent="0.25">
      <c r="A760" s="121" t="s">
        <v>1788</v>
      </c>
      <c r="B760" s="122" t="s">
        <v>2666</v>
      </c>
      <c r="C760" s="126">
        <f>'SCH B - C0746'!K66</f>
        <v>0</v>
      </c>
    </row>
    <row r="761" spans="1:4" x14ac:dyDescent="0.25">
      <c r="A761" s="121" t="s">
        <v>1809</v>
      </c>
      <c r="B761" s="122" t="s">
        <v>2667</v>
      </c>
      <c r="C761" s="126">
        <f>'SCH B - C0746'!K94</f>
        <v>0</v>
      </c>
    </row>
    <row r="762" spans="1:4" x14ac:dyDescent="0.25">
      <c r="A762" s="121" t="s">
        <v>1818</v>
      </c>
      <c r="B762" s="122" t="s">
        <v>2668</v>
      </c>
      <c r="C762" s="126">
        <f>'SCH B - C0746'!K112</f>
        <v>0</v>
      </c>
    </row>
    <row r="763" spans="1:4" x14ac:dyDescent="0.25">
      <c r="A763" s="121" t="s">
        <v>1843</v>
      </c>
      <c r="B763" s="122" t="s">
        <v>2669</v>
      </c>
      <c r="C763" s="126">
        <f>'SCH B - C0746'!K152</f>
        <v>0</v>
      </c>
    </row>
    <row r="764" spans="1:4" x14ac:dyDescent="0.25">
      <c r="A764" s="121" t="s">
        <v>2670</v>
      </c>
      <c r="B764" s="122" t="s">
        <v>2671</v>
      </c>
      <c r="C764" s="126">
        <v>0</v>
      </c>
    </row>
    <row r="765" spans="1:4" x14ac:dyDescent="0.25">
      <c r="A765" s="121" t="s">
        <v>1852</v>
      </c>
      <c r="B765" s="122" t="s">
        <v>2672</v>
      </c>
      <c r="C765" s="126">
        <f>'SCH B - C0746'!K161</f>
        <v>0</v>
      </c>
    </row>
    <row r="766" spans="1:4" x14ac:dyDescent="0.25">
      <c r="A766" s="121" t="s">
        <v>1866</v>
      </c>
      <c r="B766" s="122" t="s">
        <v>2673</v>
      </c>
      <c r="C766" s="126">
        <f>'SCH B - C0746'!K184</f>
        <v>0</v>
      </c>
    </row>
    <row r="767" spans="1:4" x14ac:dyDescent="0.25">
      <c r="A767" s="121" t="s">
        <v>1895</v>
      </c>
      <c r="B767" s="122" t="s">
        <v>2674</v>
      </c>
      <c r="C767" s="126">
        <f>'SCH B - C0746'!K206</f>
        <v>0</v>
      </c>
    </row>
    <row r="768" spans="1:4" x14ac:dyDescent="0.25">
      <c r="A768" s="121" t="s">
        <v>2675</v>
      </c>
      <c r="B768" s="122" t="s">
        <v>2676</v>
      </c>
      <c r="C768" s="126">
        <v>0</v>
      </c>
    </row>
    <row r="769" spans="1:4" x14ac:dyDescent="0.25">
      <c r="A769" s="121" t="s">
        <v>2677</v>
      </c>
      <c r="B769" s="122" t="s">
        <v>2678</v>
      </c>
      <c r="C769" s="126">
        <v>0</v>
      </c>
    </row>
    <row r="770" spans="1:4" x14ac:dyDescent="0.25">
      <c r="A770" s="121" t="s">
        <v>2126</v>
      </c>
      <c r="B770" s="122" t="s">
        <v>2679</v>
      </c>
      <c r="C770" s="126">
        <v>0</v>
      </c>
    </row>
    <row r="771" spans="1:4" x14ac:dyDescent="0.25">
      <c r="A771" s="121" t="s">
        <v>2133</v>
      </c>
      <c r="B771" s="122" t="s">
        <v>2680</v>
      </c>
      <c r="C771" s="126">
        <v>0</v>
      </c>
    </row>
    <row r="772" spans="1:4" x14ac:dyDescent="0.25">
      <c r="A772" s="121" t="s">
        <v>2681</v>
      </c>
      <c r="B772" s="122" t="s">
        <v>2682</v>
      </c>
      <c r="C772" s="126">
        <v>0</v>
      </c>
    </row>
    <row r="773" spans="1:4" x14ac:dyDescent="0.25">
      <c r="A773" s="121" t="s">
        <v>2683</v>
      </c>
      <c r="B773" s="122" t="s">
        <v>2684</v>
      </c>
      <c r="C773" s="127">
        <v>0</v>
      </c>
      <c r="D773" s="124">
        <f>SUM(C760:C773)</f>
        <v>0</v>
      </c>
    </row>
    <row r="774" spans="1:4" x14ac:dyDescent="0.25">
      <c r="A774" s="121"/>
      <c r="B774" s="122"/>
      <c r="C774" s="126"/>
    </row>
    <row r="775" spans="1:4" x14ac:dyDescent="0.25">
      <c r="A775" s="833" t="s">
        <v>2685</v>
      </c>
      <c r="B775" s="833"/>
      <c r="C775" s="126"/>
    </row>
    <row r="776" spans="1:4" x14ac:dyDescent="0.25">
      <c r="A776" s="121" t="s">
        <v>2686</v>
      </c>
      <c r="B776" s="122" t="s">
        <v>2687</v>
      </c>
      <c r="C776" s="126">
        <v>0</v>
      </c>
    </row>
    <row r="777" spans="1:4" ht="26.4" x14ac:dyDescent="0.25">
      <c r="A777" s="121" t="s">
        <v>2688</v>
      </c>
      <c r="B777" s="122" t="s">
        <v>2689</v>
      </c>
      <c r="C777" s="126">
        <v>0</v>
      </c>
    </row>
    <row r="778" spans="1:4" x14ac:dyDescent="0.25">
      <c r="A778" s="121" t="s">
        <v>1901</v>
      </c>
      <c r="B778" s="122" t="s">
        <v>2690</v>
      </c>
      <c r="C778" s="124">
        <v>0</v>
      </c>
    </row>
    <row r="779" spans="1:4" x14ac:dyDescent="0.25">
      <c r="A779" s="121" t="s">
        <v>2691</v>
      </c>
      <c r="B779" s="122" t="s">
        <v>2692</v>
      </c>
      <c r="C779" s="126">
        <v>0</v>
      </c>
    </row>
    <row r="780" spans="1:4" x14ac:dyDescent="0.25">
      <c r="A780" s="121" t="s">
        <v>2181</v>
      </c>
      <c r="B780" s="122" t="s">
        <v>2693</v>
      </c>
      <c r="C780" s="126">
        <v>0</v>
      </c>
    </row>
    <row r="781" spans="1:4" x14ac:dyDescent="0.25">
      <c r="A781" s="121" t="s">
        <v>2694</v>
      </c>
      <c r="B781" s="122" t="s">
        <v>2695</v>
      </c>
      <c r="C781" s="126">
        <v>0</v>
      </c>
    </row>
    <row r="782" spans="1:4" x14ac:dyDescent="0.25">
      <c r="A782" s="121" t="s">
        <v>2696</v>
      </c>
      <c r="B782" s="122" t="s">
        <v>2697</v>
      </c>
      <c r="C782" s="126">
        <v>0</v>
      </c>
    </row>
    <row r="783" spans="1:4" x14ac:dyDescent="0.25">
      <c r="A783" s="121" t="s">
        <v>2698</v>
      </c>
      <c r="B783" s="122" t="s">
        <v>2699</v>
      </c>
      <c r="C783" s="126">
        <v>0</v>
      </c>
    </row>
    <row r="784" spans="1:4" x14ac:dyDescent="0.25">
      <c r="A784" s="121" t="s">
        <v>2700</v>
      </c>
      <c r="B784" s="122" t="s">
        <v>2701</v>
      </c>
      <c r="C784" s="126">
        <v>0</v>
      </c>
    </row>
    <row r="785" spans="1:4" x14ac:dyDescent="0.25">
      <c r="A785" s="121" t="s">
        <v>2702</v>
      </c>
      <c r="B785" s="122" t="s">
        <v>2703</v>
      </c>
      <c r="C785" s="126">
        <v>0</v>
      </c>
    </row>
    <row r="786" spans="1:4" x14ac:dyDescent="0.25">
      <c r="A786" s="121" t="s">
        <v>2704</v>
      </c>
      <c r="B786" s="122" t="s">
        <v>2705</v>
      </c>
      <c r="C786" s="127">
        <v>0</v>
      </c>
      <c r="D786" s="124">
        <f>SUM(C776:C786)</f>
        <v>0</v>
      </c>
    </row>
    <row r="787" spans="1:4" x14ac:dyDescent="0.25">
      <c r="A787" s="121"/>
      <c r="B787" s="122"/>
      <c r="C787" s="126"/>
    </row>
    <row r="788" spans="1:4" x14ac:dyDescent="0.25">
      <c r="A788" s="833" t="s">
        <v>2706</v>
      </c>
      <c r="B788" s="833"/>
      <c r="C788" s="126"/>
    </row>
    <row r="789" spans="1:4" x14ac:dyDescent="0.25">
      <c r="A789" s="121" t="s">
        <v>1703</v>
      </c>
      <c r="B789" s="122" t="s">
        <v>2707</v>
      </c>
      <c r="C789" s="127">
        <v>0</v>
      </c>
      <c r="D789" s="124">
        <f>SUM(C789)</f>
        <v>0</v>
      </c>
    </row>
    <row r="790" spans="1:4" x14ac:dyDescent="0.25">
      <c r="A790" s="121"/>
      <c r="B790" s="122"/>
      <c r="C790" s="126"/>
    </row>
    <row r="791" spans="1:4" x14ac:dyDescent="0.25">
      <c r="B791" s="125" t="s">
        <v>2718</v>
      </c>
      <c r="C791" s="133">
        <f>SUM(D675+D681+D686+D693+D700+D704+D712+D723+D726+D729+D743+D757+D773+D786+D789)</f>
        <v>0</v>
      </c>
      <c r="D791" s="124"/>
    </row>
    <row r="792" spans="1:4" x14ac:dyDescent="0.25">
      <c r="B792" s="121"/>
    </row>
    <row r="793" spans="1:4" x14ac:dyDescent="0.25">
      <c r="B793" s="121"/>
    </row>
    <row r="794" spans="1:4" x14ac:dyDescent="0.25">
      <c r="A794" s="140" t="s">
        <v>2719</v>
      </c>
      <c r="B794" s="128"/>
    </row>
    <row r="795" spans="1:4" x14ac:dyDescent="0.25">
      <c r="A795" s="128"/>
      <c r="B795" s="128"/>
    </row>
    <row r="796" spans="1:4" x14ac:dyDescent="0.25">
      <c r="A796" s="834" t="s">
        <v>2559</v>
      </c>
      <c r="B796" s="834"/>
    </row>
    <row r="797" spans="1:4" x14ac:dyDescent="0.25">
      <c r="A797" s="121" t="s">
        <v>116</v>
      </c>
      <c r="B797" s="122" t="s">
        <v>2560</v>
      </c>
      <c r="C797" s="126">
        <v>0</v>
      </c>
    </row>
    <row r="798" spans="1:4" x14ac:dyDescent="0.25">
      <c r="A798" s="121" t="s">
        <v>143</v>
      </c>
      <c r="B798" s="122" t="s">
        <v>2561</v>
      </c>
      <c r="C798" s="126">
        <v>0</v>
      </c>
    </row>
    <row r="799" spans="1:4" x14ac:dyDescent="0.25">
      <c r="A799" s="121" t="s">
        <v>333</v>
      </c>
      <c r="B799" s="122" t="s">
        <v>2562</v>
      </c>
      <c r="C799" s="126">
        <v>0</v>
      </c>
    </row>
    <row r="800" spans="1:4" x14ac:dyDescent="0.25">
      <c r="A800" s="121" t="s">
        <v>490</v>
      </c>
      <c r="B800" s="122" t="s">
        <v>2563</v>
      </c>
      <c r="C800" s="126">
        <v>0</v>
      </c>
    </row>
    <row r="801" spans="1:4" x14ac:dyDescent="0.25">
      <c r="A801" s="121" t="s">
        <v>563</v>
      </c>
      <c r="B801" s="122" t="s">
        <v>2564</v>
      </c>
      <c r="C801" s="126">
        <v>0</v>
      </c>
    </row>
    <row r="802" spans="1:4" x14ac:dyDescent="0.25">
      <c r="A802" s="121" t="s">
        <v>583</v>
      </c>
      <c r="B802" s="122" t="s">
        <v>2565</v>
      </c>
      <c r="C802" s="127">
        <f>'SCH B - PB - KWAGGA'!K19</f>
        <v>0</v>
      </c>
      <c r="D802" s="124">
        <f>SUM(C797:C802)</f>
        <v>0</v>
      </c>
    </row>
    <row r="803" spans="1:4" x14ac:dyDescent="0.25">
      <c r="A803" s="121"/>
      <c r="B803" s="122"/>
      <c r="C803" s="126"/>
    </row>
    <row r="804" spans="1:4" x14ac:dyDescent="0.25">
      <c r="A804" s="833" t="s">
        <v>2566</v>
      </c>
      <c r="B804" s="833"/>
      <c r="C804" s="126"/>
    </row>
    <row r="805" spans="1:4" x14ac:dyDescent="0.25">
      <c r="A805" s="121" t="s">
        <v>636</v>
      </c>
      <c r="B805" s="122" t="s">
        <v>2567</v>
      </c>
      <c r="C805" s="126">
        <v>0</v>
      </c>
    </row>
    <row r="806" spans="1:4" x14ac:dyDescent="0.25">
      <c r="A806" s="121" t="s">
        <v>673</v>
      </c>
      <c r="B806" s="122" t="s">
        <v>2568</v>
      </c>
      <c r="C806" s="126">
        <v>0</v>
      </c>
    </row>
    <row r="807" spans="1:4" x14ac:dyDescent="0.25">
      <c r="A807" s="121" t="s">
        <v>2569</v>
      </c>
      <c r="B807" s="122" t="s">
        <v>2570</v>
      </c>
      <c r="C807" s="126">
        <v>0</v>
      </c>
    </row>
    <row r="808" spans="1:4" x14ac:dyDescent="0.25">
      <c r="A808" s="121" t="s">
        <v>2571</v>
      </c>
      <c r="B808" s="122" t="s">
        <v>2572</v>
      </c>
      <c r="C808" s="127">
        <v>0</v>
      </c>
      <c r="D808" s="124">
        <f>SUM(C805:C808)</f>
        <v>0</v>
      </c>
    </row>
    <row r="809" spans="1:4" x14ac:dyDescent="0.25">
      <c r="A809" s="121"/>
      <c r="B809" s="122"/>
      <c r="C809" s="126"/>
    </row>
    <row r="810" spans="1:4" x14ac:dyDescent="0.25">
      <c r="A810" s="833" t="s">
        <v>2573</v>
      </c>
      <c r="B810" s="833"/>
      <c r="C810" s="126"/>
    </row>
    <row r="811" spans="1:4" x14ac:dyDescent="0.25">
      <c r="A811" s="121" t="s">
        <v>764</v>
      </c>
      <c r="B811" s="122" t="s">
        <v>2574</v>
      </c>
      <c r="C811" s="126">
        <v>0</v>
      </c>
    </row>
    <row r="812" spans="1:4" x14ac:dyDescent="0.25">
      <c r="A812" s="121" t="s">
        <v>850</v>
      </c>
      <c r="B812" s="122" t="s">
        <v>2575</v>
      </c>
      <c r="C812" s="126">
        <v>0</v>
      </c>
    </row>
    <row r="813" spans="1:4" ht="39.6" x14ac:dyDescent="0.25">
      <c r="A813" s="121" t="s">
        <v>913</v>
      </c>
      <c r="B813" s="122" t="s">
        <v>2576</v>
      </c>
      <c r="C813" s="129">
        <v>0</v>
      </c>
      <c r="D813" s="124">
        <f>SUM(C811:C813)</f>
        <v>0</v>
      </c>
    </row>
    <row r="814" spans="1:4" x14ac:dyDescent="0.25">
      <c r="A814" s="121"/>
      <c r="B814" s="122"/>
      <c r="C814" s="126"/>
    </row>
    <row r="815" spans="1:4" x14ac:dyDescent="0.25">
      <c r="A815" s="833" t="s">
        <v>2577</v>
      </c>
      <c r="B815" s="833"/>
      <c r="C815" s="126"/>
    </row>
    <row r="816" spans="1:4" x14ac:dyDescent="0.25">
      <c r="A816" s="121" t="s">
        <v>977</v>
      </c>
      <c r="B816" s="122" t="s">
        <v>2578</v>
      </c>
      <c r="C816" s="126">
        <v>0</v>
      </c>
    </row>
    <row r="817" spans="1:4" x14ac:dyDescent="0.25">
      <c r="A817" s="121" t="s">
        <v>1014</v>
      </c>
      <c r="B817" s="122" t="s">
        <v>2579</v>
      </c>
      <c r="C817" s="126">
        <v>0</v>
      </c>
    </row>
    <row r="818" spans="1:4" x14ac:dyDescent="0.25">
      <c r="A818" s="121" t="s">
        <v>1061</v>
      </c>
      <c r="B818" s="122" t="s">
        <v>2580</v>
      </c>
      <c r="C818" s="126">
        <v>0</v>
      </c>
    </row>
    <row r="819" spans="1:4" x14ac:dyDescent="0.25">
      <c r="A819" s="121" t="s">
        <v>1092</v>
      </c>
      <c r="B819" s="122" t="s">
        <v>2581</v>
      </c>
      <c r="C819" s="126">
        <v>0</v>
      </c>
    </row>
    <row r="820" spans="1:4" x14ac:dyDescent="0.25">
      <c r="A820" s="121" t="s">
        <v>2582</v>
      </c>
      <c r="B820" s="122" t="s">
        <v>2583</v>
      </c>
      <c r="C820" s="127">
        <v>0</v>
      </c>
      <c r="D820" s="124">
        <f>SUM(C816:C820)</f>
        <v>0</v>
      </c>
    </row>
    <row r="821" spans="1:4" x14ac:dyDescent="0.25">
      <c r="A821" s="121"/>
      <c r="B821" s="122"/>
      <c r="C821" s="126"/>
    </row>
    <row r="822" spans="1:4" x14ac:dyDescent="0.25">
      <c r="A822" s="833" t="s">
        <v>2584</v>
      </c>
      <c r="B822" s="833"/>
      <c r="C822" s="126"/>
    </row>
    <row r="823" spans="1:4" x14ac:dyDescent="0.25">
      <c r="A823" s="121" t="s">
        <v>1133</v>
      </c>
      <c r="B823" s="122" t="s">
        <v>2585</v>
      </c>
      <c r="C823" s="126">
        <v>0</v>
      </c>
    </row>
    <row r="824" spans="1:4" x14ac:dyDescent="0.25">
      <c r="A824" s="121" t="s">
        <v>1148</v>
      </c>
      <c r="B824" s="122" t="s">
        <v>2586</v>
      </c>
      <c r="C824" s="126">
        <f>'SCH B - PB - KWAGGA'!K31</f>
        <v>0</v>
      </c>
    </row>
    <row r="825" spans="1:4" x14ac:dyDescent="0.25">
      <c r="A825" s="121" t="s">
        <v>1192</v>
      </c>
      <c r="B825" s="122" t="s">
        <v>2587</v>
      </c>
      <c r="C825" s="126">
        <v>0</v>
      </c>
    </row>
    <row r="826" spans="1:4" x14ac:dyDescent="0.25">
      <c r="A826" s="121" t="s">
        <v>1211</v>
      </c>
      <c r="B826" s="122" t="s">
        <v>2588</v>
      </c>
      <c r="C826" s="126">
        <v>0</v>
      </c>
    </row>
    <row r="827" spans="1:4" x14ac:dyDescent="0.25">
      <c r="A827" s="121" t="s">
        <v>2589</v>
      </c>
      <c r="B827" s="122" t="s">
        <v>2590</v>
      </c>
      <c r="C827" s="127">
        <v>0</v>
      </c>
      <c r="D827" s="124">
        <f>SUM(C823:C827)</f>
        <v>0</v>
      </c>
    </row>
    <row r="828" spans="1:4" x14ac:dyDescent="0.25">
      <c r="A828" s="121"/>
      <c r="B828" s="122"/>
      <c r="C828" s="126"/>
    </row>
    <row r="829" spans="1:4" x14ac:dyDescent="0.25">
      <c r="A829" s="833" t="s">
        <v>2591</v>
      </c>
      <c r="B829" s="833"/>
      <c r="C829" s="126"/>
    </row>
    <row r="830" spans="1:4" x14ac:dyDescent="0.25">
      <c r="A830" s="121" t="s">
        <v>1244</v>
      </c>
      <c r="B830" s="122" t="s">
        <v>2592</v>
      </c>
      <c r="C830" s="126">
        <v>0</v>
      </c>
    </row>
    <row r="831" spans="1:4" x14ac:dyDescent="0.25">
      <c r="A831" s="121" t="s">
        <v>1262</v>
      </c>
      <c r="B831" s="122" t="s">
        <v>2593</v>
      </c>
      <c r="C831" s="127">
        <v>0</v>
      </c>
      <c r="D831" s="124">
        <f>SUM(C830:C831)</f>
        <v>0</v>
      </c>
    </row>
    <row r="832" spans="1:4" x14ac:dyDescent="0.25">
      <c r="A832" s="121"/>
      <c r="B832" s="122"/>
      <c r="C832" s="126"/>
    </row>
    <row r="833" spans="1:4" x14ac:dyDescent="0.25">
      <c r="A833" s="833" t="s">
        <v>2594</v>
      </c>
      <c r="B833" s="833"/>
      <c r="C833" s="126"/>
    </row>
    <row r="834" spans="1:4" x14ac:dyDescent="0.25">
      <c r="A834" s="121" t="s">
        <v>2595</v>
      </c>
      <c r="B834" s="122" t="s">
        <v>2596</v>
      </c>
      <c r="C834" s="126">
        <v>0</v>
      </c>
    </row>
    <row r="835" spans="1:4" ht="26.4" x14ac:dyDescent="0.25">
      <c r="A835" s="121" t="s">
        <v>2597</v>
      </c>
      <c r="B835" s="122" t="s">
        <v>2598</v>
      </c>
      <c r="C835" s="126">
        <v>0</v>
      </c>
    </row>
    <row r="836" spans="1:4" x14ac:dyDescent="0.25">
      <c r="A836" s="121" t="s">
        <v>2599</v>
      </c>
      <c r="B836" s="122" t="s">
        <v>2600</v>
      </c>
      <c r="C836" s="126">
        <v>0</v>
      </c>
    </row>
    <row r="837" spans="1:4" x14ac:dyDescent="0.25">
      <c r="A837" s="121" t="s">
        <v>2601</v>
      </c>
      <c r="B837" s="122" t="s">
        <v>2602</v>
      </c>
      <c r="C837" s="126">
        <v>0</v>
      </c>
    </row>
    <row r="838" spans="1:4" x14ac:dyDescent="0.25">
      <c r="A838" s="121" t="s">
        <v>2603</v>
      </c>
      <c r="B838" s="122" t="s">
        <v>2604</v>
      </c>
      <c r="C838" s="126">
        <v>0</v>
      </c>
    </row>
    <row r="839" spans="1:4" x14ac:dyDescent="0.25">
      <c r="A839" s="121" t="s">
        <v>2605</v>
      </c>
      <c r="B839" s="122" t="s">
        <v>2606</v>
      </c>
      <c r="C839" s="127">
        <v>0</v>
      </c>
      <c r="D839" s="124">
        <f>SUM(C834:C839)</f>
        <v>0</v>
      </c>
    </row>
    <row r="840" spans="1:4" x14ac:dyDescent="0.25">
      <c r="A840" s="121"/>
      <c r="B840" s="122"/>
      <c r="C840" s="126"/>
    </row>
    <row r="841" spans="1:4" x14ac:dyDescent="0.25">
      <c r="A841" s="833" t="s">
        <v>2607</v>
      </c>
      <c r="B841" s="833"/>
      <c r="C841" s="126"/>
    </row>
    <row r="842" spans="1:4" x14ac:dyDescent="0.25">
      <c r="A842" s="121" t="s">
        <v>1273</v>
      </c>
      <c r="B842" s="122" t="s">
        <v>2608</v>
      </c>
      <c r="C842" s="126">
        <v>0</v>
      </c>
    </row>
    <row r="843" spans="1:4" x14ac:dyDescent="0.25">
      <c r="A843" s="121" t="s">
        <v>2609</v>
      </c>
      <c r="B843" s="122" t="s">
        <v>2610</v>
      </c>
      <c r="C843" s="126">
        <v>0</v>
      </c>
    </row>
    <row r="844" spans="1:4" x14ac:dyDescent="0.25">
      <c r="A844" s="121" t="s">
        <v>2611</v>
      </c>
      <c r="B844" s="122" t="s">
        <v>2612</v>
      </c>
      <c r="C844" s="126">
        <v>0</v>
      </c>
    </row>
    <row r="845" spans="1:4" x14ac:dyDescent="0.25">
      <c r="A845" s="121" t="s">
        <v>2613</v>
      </c>
      <c r="B845" s="122" t="s">
        <v>2614</v>
      </c>
      <c r="C845" s="126">
        <v>0</v>
      </c>
    </row>
    <row r="846" spans="1:4" x14ac:dyDescent="0.25">
      <c r="A846" s="121" t="s">
        <v>2615</v>
      </c>
      <c r="B846" s="122" t="s">
        <v>2616</v>
      </c>
      <c r="C846" s="126">
        <v>0</v>
      </c>
    </row>
    <row r="847" spans="1:4" x14ac:dyDescent="0.25">
      <c r="A847" s="121" t="s">
        <v>2617</v>
      </c>
      <c r="B847" s="122" t="s">
        <v>2618</v>
      </c>
      <c r="C847" s="126">
        <v>0</v>
      </c>
    </row>
    <row r="848" spans="1:4" x14ac:dyDescent="0.25">
      <c r="A848" s="121" t="s">
        <v>2619</v>
      </c>
      <c r="B848" s="122" t="s">
        <v>2620</v>
      </c>
      <c r="C848" s="126">
        <v>0</v>
      </c>
    </row>
    <row r="849" spans="1:4" x14ac:dyDescent="0.25">
      <c r="A849" s="121" t="s">
        <v>2621</v>
      </c>
      <c r="B849" s="122" t="s">
        <v>2622</v>
      </c>
      <c r="C849" s="126">
        <v>0</v>
      </c>
    </row>
    <row r="850" spans="1:4" x14ac:dyDescent="0.25">
      <c r="A850" s="121" t="s">
        <v>2623</v>
      </c>
      <c r="B850" s="122" t="s">
        <v>2624</v>
      </c>
      <c r="C850" s="127">
        <v>0</v>
      </c>
      <c r="D850" s="124">
        <f>SUM(C842:C850)</f>
        <v>0</v>
      </c>
    </row>
    <row r="851" spans="1:4" x14ac:dyDescent="0.25">
      <c r="A851" s="121"/>
      <c r="B851" s="122"/>
      <c r="C851" s="126"/>
    </row>
    <row r="852" spans="1:4" x14ac:dyDescent="0.25">
      <c r="A852" s="833" t="s">
        <v>2625</v>
      </c>
      <c r="B852" s="833"/>
      <c r="C852" s="126"/>
    </row>
    <row r="853" spans="1:4" x14ac:dyDescent="0.25">
      <c r="A853" s="121" t="s">
        <v>1348</v>
      </c>
      <c r="B853" s="122" t="s">
        <v>2625</v>
      </c>
      <c r="C853" s="127">
        <v>0</v>
      </c>
      <c r="D853" s="124">
        <f>SUM(C853)</f>
        <v>0</v>
      </c>
    </row>
    <row r="854" spans="1:4" x14ac:dyDescent="0.25">
      <c r="A854" s="121"/>
      <c r="B854" s="122"/>
      <c r="C854" s="126"/>
    </row>
    <row r="855" spans="1:4" x14ac:dyDescent="0.25">
      <c r="A855" s="833" t="s">
        <v>2626</v>
      </c>
      <c r="B855" s="833"/>
      <c r="C855" s="126"/>
    </row>
    <row r="856" spans="1:4" x14ac:dyDescent="0.25">
      <c r="A856" s="121" t="s">
        <v>2627</v>
      </c>
      <c r="B856" s="122" t="s">
        <v>2628</v>
      </c>
      <c r="C856" s="127">
        <v>0</v>
      </c>
      <c r="D856" s="124">
        <f>SUM(C856)</f>
        <v>0</v>
      </c>
    </row>
    <row r="857" spans="1:4" x14ac:dyDescent="0.25">
      <c r="A857" s="121"/>
      <c r="B857" s="122"/>
      <c r="C857" s="126"/>
    </row>
    <row r="858" spans="1:4" x14ac:dyDescent="0.25">
      <c r="A858" s="121"/>
      <c r="B858" s="122"/>
      <c r="C858" s="126"/>
    </row>
    <row r="859" spans="1:4" x14ac:dyDescent="0.25">
      <c r="A859" s="121"/>
      <c r="B859" s="122"/>
      <c r="C859" s="126"/>
    </row>
    <row r="860" spans="1:4" x14ac:dyDescent="0.25">
      <c r="A860" s="121"/>
      <c r="B860" s="122"/>
      <c r="C860" s="126"/>
    </row>
    <row r="861" spans="1:4" x14ac:dyDescent="0.25">
      <c r="A861" s="833" t="s">
        <v>2629</v>
      </c>
      <c r="B861" s="833"/>
      <c r="C861" s="126"/>
    </row>
    <row r="862" spans="1:4" ht="26.4" x14ac:dyDescent="0.25">
      <c r="A862" s="121" t="s">
        <v>1370</v>
      </c>
      <c r="B862" s="122" t="s">
        <v>2630</v>
      </c>
      <c r="C862" s="126">
        <f>'SCH B - PB - KWAGGA'!K46</f>
        <v>0</v>
      </c>
    </row>
    <row r="863" spans="1:4" x14ac:dyDescent="0.25">
      <c r="A863" s="121" t="s">
        <v>1741</v>
      </c>
      <c r="B863" s="122" t="s">
        <v>2631</v>
      </c>
      <c r="C863" s="126">
        <v>0</v>
      </c>
    </row>
    <row r="864" spans="1:4" x14ac:dyDescent="0.25">
      <c r="A864" s="121" t="s">
        <v>2632</v>
      </c>
      <c r="B864" s="122" t="s">
        <v>2633</v>
      </c>
      <c r="C864" s="126">
        <v>0</v>
      </c>
    </row>
    <row r="865" spans="1:4" x14ac:dyDescent="0.25">
      <c r="A865" s="121" t="s">
        <v>1449</v>
      </c>
      <c r="B865" s="122" t="s">
        <v>2634</v>
      </c>
      <c r="C865" s="126">
        <v>0</v>
      </c>
    </row>
    <row r="866" spans="1:4" x14ac:dyDescent="0.25">
      <c r="A866" s="121" t="s">
        <v>1507</v>
      </c>
      <c r="B866" s="122" t="s">
        <v>2635</v>
      </c>
      <c r="C866" s="126">
        <v>0</v>
      </c>
    </row>
    <row r="867" spans="1:4" x14ac:dyDescent="0.25">
      <c r="A867" s="121" t="s">
        <v>1577</v>
      </c>
      <c r="B867" s="122" t="s">
        <v>2636</v>
      </c>
      <c r="C867" s="126">
        <v>0</v>
      </c>
    </row>
    <row r="868" spans="1:4" x14ac:dyDescent="0.25">
      <c r="A868" s="121" t="s">
        <v>1631</v>
      </c>
      <c r="B868" s="122" t="s">
        <v>2637</v>
      </c>
      <c r="C868" s="126">
        <v>0</v>
      </c>
    </row>
    <row r="869" spans="1:4" x14ac:dyDescent="0.25">
      <c r="A869" s="121" t="s">
        <v>1670</v>
      </c>
      <c r="B869" s="122" t="s">
        <v>2638</v>
      </c>
      <c r="C869" s="126">
        <v>0</v>
      </c>
    </row>
    <row r="870" spans="1:4" x14ac:dyDescent="0.25">
      <c r="A870" s="121" t="s">
        <v>1682</v>
      </c>
      <c r="B870" s="122" t="s">
        <v>2639</v>
      </c>
      <c r="C870" s="127">
        <v>0</v>
      </c>
      <c r="D870" s="124">
        <f>SUM(C862:C870)</f>
        <v>0</v>
      </c>
    </row>
    <row r="871" spans="1:4" x14ac:dyDescent="0.25">
      <c r="A871" s="121"/>
      <c r="B871" s="122"/>
      <c r="C871" s="126"/>
    </row>
    <row r="872" spans="1:4" x14ac:dyDescent="0.25">
      <c r="A872" s="833" t="s">
        <v>2640</v>
      </c>
      <c r="B872" s="833"/>
      <c r="C872" s="126"/>
    </row>
    <row r="873" spans="1:4" x14ac:dyDescent="0.25">
      <c r="A873" s="121" t="s">
        <v>2641</v>
      </c>
      <c r="B873" s="122" t="s">
        <v>2642</v>
      </c>
      <c r="C873" s="126">
        <v>0</v>
      </c>
    </row>
    <row r="874" spans="1:4" x14ac:dyDescent="0.25">
      <c r="A874" s="121" t="s">
        <v>2643</v>
      </c>
      <c r="B874" s="122" t="s">
        <v>2644</v>
      </c>
      <c r="C874" s="126">
        <v>0</v>
      </c>
    </row>
    <row r="875" spans="1:4" x14ac:dyDescent="0.25">
      <c r="A875" s="121" t="s">
        <v>2645</v>
      </c>
      <c r="B875" s="122" t="s">
        <v>2646</v>
      </c>
      <c r="C875" s="126">
        <v>0</v>
      </c>
    </row>
    <row r="876" spans="1:4" x14ac:dyDescent="0.25">
      <c r="A876" s="121" t="s">
        <v>2647</v>
      </c>
      <c r="B876" s="122" t="s">
        <v>2648</v>
      </c>
      <c r="C876" s="126">
        <v>0</v>
      </c>
    </row>
    <row r="877" spans="1:4" x14ac:dyDescent="0.25">
      <c r="A877" s="121" t="s">
        <v>2649</v>
      </c>
      <c r="B877" s="122" t="s">
        <v>2650</v>
      </c>
      <c r="C877" s="126">
        <v>0</v>
      </c>
    </row>
    <row r="878" spans="1:4" x14ac:dyDescent="0.25">
      <c r="A878" s="121" t="s">
        <v>2651</v>
      </c>
      <c r="B878" s="122" t="s">
        <v>2652</v>
      </c>
      <c r="C878" s="126">
        <v>0</v>
      </c>
    </row>
    <row r="879" spans="1:4" x14ac:dyDescent="0.25">
      <c r="A879" s="121" t="s">
        <v>2653</v>
      </c>
      <c r="B879" s="122" t="s">
        <v>2654</v>
      </c>
      <c r="C879" s="126">
        <v>0</v>
      </c>
    </row>
    <row r="880" spans="1:4" x14ac:dyDescent="0.25">
      <c r="A880" s="121" t="s">
        <v>2655</v>
      </c>
      <c r="B880" s="122" t="s">
        <v>2656</v>
      </c>
      <c r="C880" s="126">
        <v>0</v>
      </c>
    </row>
    <row r="881" spans="1:4" x14ac:dyDescent="0.25">
      <c r="A881" s="121" t="s">
        <v>2657</v>
      </c>
      <c r="B881" s="122" t="s">
        <v>2658</v>
      </c>
      <c r="C881" s="126">
        <v>0</v>
      </c>
    </row>
    <row r="882" spans="1:4" x14ac:dyDescent="0.25">
      <c r="A882" s="121" t="s">
        <v>2659</v>
      </c>
      <c r="B882" s="122" t="s">
        <v>2660</v>
      </c>
      <c r="C882" s="126">
        <v>0</v>
      </c>
    </row>
    <row r="883" spans="1:4" x14ac:dyDescent="0.25">
      <c r="A883" s="121" t="s">
        <v>2661</v>
      </c>
      <c r="B883" s="122" t="s">
        <v>2662</v>
      </c>
      <c r="C883" s="126">
        <v>0</v>
      </c>
    </row>
    <row r="884" spans="1:4" x14ac:dyDescent="0.25">
      <c r="A884" s="121" t="s">
        <v>2663</v>
      </c>
      <c r="B884" s="122" t="s">
        <v>2664</v>
      </c>
      <c r="C884" s="127">
        <v>0</v>
      </c>
      <c r="D884" s="124">
        <f>SUM(C873:C884)</f>
        <v>0</v>
      </c>
    </row>
    <row r="885" spans="1:4" x14ac:dyDescent="0.25">
      <c r="A885" s="121"/>
      <c r="B885" s="122"/>
      <c r="C885" s="126"/>
    </row>
    <row r="886" spans="1:4" x14ac:dyDescent="0.25">
      <c r="A886" s="125" t="s">
        <v>2665</v>
      </c>
      <c r="B886" s="122"/>
      <c r="C886" s="126"/>
    </row>
    <row r="887" spans="1:4" x14ac:dyDescent="0.25">
      <c r="A887" s="121" t="s">
        <v>1788</v>
      </c>
      <c r="B887" s="122" t="s">
        <v>2666</v>
      </c>
      <c r="C887" s="126">
        <f>'SCH B - PB - KWAGGA'!K90</f>
        <v>0</v>
      </c>
    </row>
    <row r="888" spans="1:4" x14ac:dyDescent="0.25">
      <c r="A888" s="121" t="s">
        <v>1809</v>
      </c>
      <c r="B888" s="122" t="s">
        <v>2667</v>
      </c>
      <c r="C888" s="126">
        <f>'SCH B - PB - KWAGGA'!K129</f>
        <v>0</v>
      </c>
    </row>
    <row r="889" spans="1:4" x14ac:dyDescent="0.25">
      <c r="A889" s="121" t="s">
        <v>1818</v>
      </c>
      <c r="B889" s="122" t="s">
        <v>2668</v>
      </c>
      <c r="C889" s="126">
        <f>'SCH B - PB - KWAGGA'!K144</f>
        <v>0</v>
      </c>
    </row>
    <row r="890" spans="1:4" x14ac:dyDescent="0.25">
      <c r="A890" s="121" t="s">
        <v>1843</v>
      </c>
      <c r="B890" s="122" t="s">
        <v>2669</v>
      </c>
      <c r="C890" s="126">
        <f>'SCH B - PB - KWAGGA'!K182</f>
        <v>0</v>
      </c>
    </row>
    <row r="891" spans="1:4" x14ac:dyDescent="0.25">
      <c r="A891" s="121" t="s">
        <v>2670</v>
      </c>
      <c r="B891" s="122" t="s">
        <v>2671</v>
      </c>
      <c r="C891" s="126">
        <v>0</v>
      </c>
    </row>
    <row r="892" spans="1:4" x14ac:dyDescent="0.25">
      <c r="A892" s="121" t="s">
        <v>1852</v>
      </c>
      <c r="B892" s="122" t="s">
        <v>2672</v>
      </c>
      <c r="C892" s="126">
        <f>'SCH B - PB - KWAGGA'!K199</f>
        <v>0</v>
      </c>
    </row>
    <row r="893" spans="1:4" x14ac:dyDescent="0.25">
      <c r="A893" s="121" t="s">
        <v>1866</v>
      </c>
      <c r="B893" s="122" t="s">
        <v>2673</v>
      </c>
      <c r="C893" s="126">
        <f>'SCH B - PB - KWAGGA'!K232</f>
        <v>0</v>
      </c>
    </row>
    <row r="894" spans="1:4" x14ac:dyDescent="0.25">
      <c r="A894" s="121" t="s">
        <v>1895</v>
      </c>
      <c r="B894" s="122" t="s">
        <v>2674</v>
      </c>
      <c r="C894" s="126">
        <f>'SCH B - PB - KWAGGA'!K255</f>
        <v>0</v>
      </c>
    </row>
    <row r="895" spans="1:4" x14ac:dyDescent="0.25">
      <c r="A895" s="121" t="s">
        <v>2675</v>
      </c>
      <c r="B895" s="122" t="s">
        <v>2676</v>
      </c>
      <c r="C895" s="126">
        <v>0</v>
      </c>
    </row>
    <row r="896" spans="1:4" x14ac:dyDescent="0.25">
      <c r="A896" s="121" t="s">
        <v>2677</v>
      </c>
      <c r="B896" s="122" t="s">
        <v>2678</v>
      </c>
      <c r="C896" s="126">
        <v>0</v>
      </c>
    </row>
    <row r="897" spans="1:4" x14ac:dyDescent="0.25">
      <c r="A897" s="121" t="s">
        <v>2126</v>
      </c>
      <c r="B897" s="122" t="s">
        <v>2679</v>
      </c>
      <c r="C897" s="126">
        <f>'SCH B - PB - KWAGGA'!K280</f>
        <v>0</v>
      </c>
    </row>
    <row r="898" spans="1:4" x14ac:dyDescent="0.25">
      <c r="A898" s="121" t="s">
        <v>2133</v>
      </c>
      <c r="B898" s="122" t="s">
        <v>2680</v>
      </c>
      <c r="C898" s="126">
        <f>'SCH B - PB - KWAGGA'!K291</f>
        <v>0</v>
      </c>
    </row>
    <row r="899" spans="1:4" x14ac:dyDescent="0.25">
      <c r="A899" s="121" t="s">
        <v>2681</v>
      </c>
      <c r="B899" s="122" t="s">
        <v>2682</v>
      </c>
      <c r="C899" s="126">
        <v>0</v>
      </c>
    </row>
    <row r="900" spans="1:4" x14ac:dyDescent="0.25">
      <c r="A900" s="121" t="s">
        <v>2683</v>
      </c>
      <c r="B900" s="122" t="s">
        <v>2684</v>
      </c>
      <c r="C900" s="127">
        <v>0</v>
      </c>
      <c r="D900" s="124">
        <f>SUM(C887:C900)</f>
        <v>0</v>
      </c>
    </row>
    <row r="901" spans="1:4" x14ac:dyDescent="0.25">
      <c r="A901" s="121"/>
      <c r="B901" s="122"/>
      <c r="C901" s="126"/>
    </row>
    <row r="902" spans="1:4" x14ac:dyDescent="0.25">
      <c r="A902" s="833" t="s">
        <v>2685</v>
      </c>
      <c r="B902" s="833"/>
      <c r="C902" s="126"/>
    </row>
    <row r="903" spans="1:4" x14ac:dyDescent="0.25">
      <c r="A903" s="121" t="s">
        <v>2686</v>
      </c>
      <c r="B903" s="122" t="s">
        <v>2687</v>
      </c>
      <c r="C903" s="126">
        <v>0</v>
      </c>
    </row>
    <row r="904" spans="1:4" ht="26.4" x14ac:dyDescent="0.25">
      <c r="A904" s="121" t="s">
        <v>2688</v>
      </c>
      <c r="B904" s="122" t="s">
        <v>2689</v>
      </c>
      <c r="C904" s="126">
        <v>0</v>
      </c>
    </row>
    <row r="905" spans="1:4" x14ac:dyDescent="0.25">
      <c r="A905" s="121" t="s">
        <v>1901</v>
      </c>
      <c r="B905" s="122" t="s">
        <v>2690</v>
      </c>
      <c r="C905" s="124">
        <v>0</v>
      </c>
    </row>
    <row r="906" spans="1:4" x14ac:dyDescent="0.25">
      <c r="A906" s="121" t="s">
        <v>2691</v>
      </c>
      <c r="B906" s="122" t="s">
        <v>2692</v>
      </c>
      <c r="C906" s="126">
        <v>0</v>
      </c>
    </row>
    <row r="907" spans="1:4" x14ac:dyDescent="0.25">
      <c r="A907" s="121" t="s">
        <v>2181</v>
      </c>
      <c r="B907" s="122" t="s">
        <v>2693</v>
      </c>
      <c r="C907" s="126">
        <v>0</v>
      </c>
    </row>
    <row r="908" spans="1:4" x14ac:dyDescent="0.25">
      <c r="A908" s="121" t="s">
        <v>2694</v>
      </c>
      <c r="B908" s="122" t="s">
        <v>2695</v>
      </c>
      <c r="C908" s="126">
        <v>0</v>
      </c>
    </row>
    <row r="909" spans="1:4" x14ac:dyDescent="0.25">
      <c r="A909" s="121" t="s">
        <v>2696</v>
      </c>
      <c r="B909" s="122" t="s">
        <v>2697</v>
      </c>
      <c r="C909" s="126">
        <v>0</v>
      </c>
    </row>
    <row r="910" spans="1:4" x14ac:dyDescent="0.25">
      <c r="A910" s="121" t="s">
        <v>2698</v>
      </c>
      <c r="B910" s="122" t="s">
        <v>2699</v>
      </c>
      <c r="C910" s="126">
        <v>0</v>
      </c>
    </row>
    <row r="911" spans="1:4" x14ac:dyDescent="0.25">
      <c r="A911" s="121" t="s">
        <v>2700</v>
      </c>
      <c r="B911" s="122" t="s">
        <v>2701</v>
      </c>
      <c r="C911" s="126">
        <v>0</v>
      </c>
    </row>
    <row r="912" spans="1:4" x14ac:dyDescent="0.25">
      <c r="A912" s="121" t="s">
        <v>2702</v>
      </c>
      <c r="B912" s="122" t="s">
        <v>2703</v>
      </c>
      <c r="C912" s="126">
        <v>0</v>
      </c>
    </row>
    <row r="913" spans="1:4" x14ac:dyDescent="0.25">
      <c r="A913" s="121" t="s">
        <v>2704</v>
      </c>
      <c r="B913" s="122" t="s">
        <v>2705</v>
      </c>
      <c r="C913" s="127">
        <v>0</v>
      </c>
      <c r="D913" s="124">
        <f>SUM(C903:C913)</f>
        <v>0</v>
      </c>
    </row>
    <row r="914" spans="1:4" x14ac:dyDescent="0.25">
      <c r="A914" s="121"/>
      <c r="B914" s="122"/>
      <c r="C914" s="126"/>
    </row>
    <row r="915" spans="1:4" x14ac:dyDescent="0.25">
      <c r="A915" s="833" t="s">
        <v>2706</v>
      </c>
      <c r="B915" s="833"/>
      <c r="C915" s="126"/>
    </row>
    <row r="916" spans="1:4" x14ac:dyDescent="0.25">
      <c r="A916" s="121" t="s">
        <v>1703</v>
      </c>
      <c r="B916" s="122" t="s">
        <v>2707</v>
      </c>
      <c r="C916" s="127">
        <v>0</v>
      </c>
      <c r="D916" s="124">
        <f>SUM(C916)</f>
        <v>0</v>
      </c>
    </row>
    <row r="917" spans="1:4" x14ac:dyDescent="0.25">
      <c r="A917" s="121"/>
      <c r="B917" s="122"/>
      <c r="C917" s="126"/>
    </row>
    <row r="918" spans="1:4" x14ac:dyDescent="0.25">
      <c r="B918" s="125" t="s">
        <v>2720</v>
      </c>
      <c r="C918" s="133">
        <f>SUM(D802+D808+D813+D820+D827+D831+D839+D850+D853+D856+D870+D884+D900+D913+D916)</f>
        <v>0</v>
      </c>
      <c r="D918" s="124"/>
    </row>
    <row r="919" spans="1:4" x14ac:dyDescent="0.25">
      <c r="A919" s="121"/>
      <c r="B919" s="122"/>
      <c r="C919" s="126"/>
    </row>
    <row r="920" spans="1:4" x14ac:dyDescent="0.25">
      <c r="B920" s="121"/>
    </row>
    <row r="921" spans="1:4" x14ac:dyDescent="0.25">
      <c r="A921" s="140" t="s">
        <v>2721</v>
      </c>
      <c r="B921" s="128"/>
    </row>
    <row r="922" spans="1:4" x14ac:dyDescent="0.25">
      <c r="A922" s="128"/>
      <c r="B922" s="128"/>
    </row>
    <row r="923" spans="1:4" x14ac:dyDescent="0.25">
      <c r="A923" s="834" t="s">
        <v>2559</v>
      </c>
      <c r="B923" s="834"/>
    </row>
    <row r="924" spans="1:4" x14ac:dyDescent="0.25">
      <c r="A924" s="121" t="s">
        <v>116</v>
      </c>
      <c r="B924" s="122" t="s">
        <v>2560</v>
      </c>
      <c r="C924" s="126">
        <v>0</v>
      </c>
    </row>
    <row r="925" spans="1:4" x14ac:dyDescent="0.25">
      <c r="A925" s="121" t="s">
        <v>143</v>
      </c>
      <c r="B925" s="122" t="s">
        <v>2561</v>
      </c>
      <c r="C925" s="126">
        <v>0</v>
      </c>
    </row>
    <row r="926" spans="1:4" x14ac:dyDescent="0.25">
      <c r="A926" s="121" t="s">
        <v>333</v>
      </c>
      <c r="B926" s="122" t="s">
        <v>2562</v>
      </c>
      <c r="C926" s="126">
        <v>0</v>
      </c>
    </row>
    <row r="927" spans="1:4" x14ac:dyDescent="0.25">
      <c r="A927" s="121" t="s">
        <v>490</v>
      </c>
      <c r="B927" s="122" t="s">
        <v>2563</v>
      </c>
      <c r="C927" s="126">
        <v>0</v>
      </c>
    </row>
    <row r="928" spans="1:4" x14ac:dyDescent="0.25">
      <c r="A928" s="121" t="s">
        <v>563</v>
      </c>
      <c r="B928" s="122" t="s">
        <v>2564</v>
      </c>
      <c r="C928" s="126">
        <v>0</v>
      </c>
    </row>
    <row r="929" spans="1:4" x14ac:dyDescent="0.25">
      <c r="A929" s="121" t="s">
        <v>583</v>
      </c>
      <c r="B929" s="122" t="s">
        <v>2565</v>
      </c>
      <c r="C929" s="127">
        <v>0</v>
      </c>
      <c r="D929" s="124">
        <f>SUM(C924:C929)</f>
        <v>0</v>
      </c>
    </row>
    <row r="930" spans="1:4" x14ac:dyDescent="0.25">
      <c r="A930" s="121"/>
      <c r="B930" s="122"/>
      <c r="C930" s="126"/>
    </row>
    <row r="931" spans="1:4" x14ac:dyDescent="0.25">
      <c r="A931" s="833" t="s">
        <v>2566</v>
      </c>
      <c r="B931" s="833"/>
      <c r="C931" s="126"/>
    </row>
    <row r="932" spans="1:4" x14ac:dyDescent="0.25">
      <c r="A932" s="121" t="s">
        <v>636</v>
      </c>
      <c r="B932" s="122" t="s">
        <v>2567</v>
      </c>
      <c r="C932" s="126">
        <v>0</v>
      </c>
    </row>
    <row r="933" spans="1:4" x14ac:dyDescent="0.25">
      <c r="A933" s="121" t="s">
        <v>673</v>
      </c>
      <c r="B933" s="122" t="s">
        <v>2568</v>
      </c>
      <c r="C933" s="126">
        <v>0</v>
      </c>
    </row>
    <row r="934" spans="1:4" x14ac:dyDescent="0.25">
      <c r="A934" s="121" t="s">
        <v>2569</v>
      </c>
      <c r="B934" s="122" t="s">
        <v>2570</v>
      </c>
      <c r="C934" s="126">
        <v>0</v>
      </c>
    </row>
    <row r="935" spans="1:4" x14ac:dyDescent="0.25">
      <c r="A935" s="121" t="s">
        <v>2571</v>
      </c>
      <c r="B935" s="122" t="s">
        <v>2572</v>
      </c>
      <c r="C935" s="127">
        <v>0</v>
      </c>
      <c r="D935" s="124">
        <f>SUM(C932:C935)</f>
        <v>0</v>
      </c>
    </row>
    <row r="936" spans="1:4" x14ac:dyDescent="0.25">
      <c r="A936" s="121"/>
      <c r="B936" s="122"/>
      <c r="C936" s="126"/>
    </row>
    <row r="937" spans="1:4" x14ac:dyDescent="0.25">
      <c r="A937" s="833" t="s">
        <v>2573</v>
      </c>
      <c r="B937" s="833"/>
      <c r="C937" s="126"/>
    </row>
    <row r="938" spans="1:4" x14ac:dyDescent="0.25">
      <c r="A938" s="121" t="s">
        <v>764</v>
      </c>
      <c r="B938" s="122" t="s">
        <v>2574</v>
      </c>
      <c r="C938" s="126">
        <v>0</v>
      </c>
    </row>
    <row r="939" spans="1:4" x14ac:dyDescent="0.25">
      <c r="A939" s="121" t="s">
        <v>850</v>
      </c>
      <c r="B939" s="122" t="s">
        <v>2575</v>
      </c>
      <c r="C939" s="126">
        <v>0</v>
      </c>
    </row>
    <row r="940" spans="1:4" ht="39.6" x14ac:dyDescent="0.25">
      <c r="A940" s="121" t="s">
        <v>913</v>
      </c>
      <c r="B940" s="122" t="s">
        <v>2576</v>
      </c>
      <c r="C940" s="129">
        <v>0</v>
      </c>
      <c r="D940" s="124">
        <f>SUM(C938:C940)</f>
        <v>0</v>
      </c>
    </row>
    <row r="941" spans="1:4" x14ac:dyDescent="0.25">
      <c r="A941" s="121"/>
      <c r="B941" s="122"/>
      <c r="C941" s="126"/>
    </row>
    <row r="942" spans="1:4" x14ac:dyDescent="0.25">
      <c r="A942" s="833" t="s">
        <v>2577</v>
      </c>
      <c r="B942" s="833"/>
      <c r="C942" s="126"/>
    </row>
    <row r="943" spans="1:4" x14ac:dyDescent="0.25">
      <c r="A943" s="121" t="s">
        <v>977</v>
      </c>
      <c r="B943" s="122" t="s">
        <v>2578</v>
      </c>
      <c r="C943" s="126">
        <v>0</v>
      </c>
    </row>
    <row r="944" spans="1:4" x14ac:dyDescent="0.25">
      <c r="A944" s="121" t="s">
        <v>1014</v>
      </c>
      <c r="B944" s="122" t="s">
        <v>2579</v>
      </c>
      <c r="C944" s="126">
        <v>0</v>
      </c>
    </row>
    <row r="945" spans="1:4" x14ac:dyDescent="0.25">
      <c r="A945" s="121" t="s">
        <v>1061</v>
      </c>
      <c r="B945" s="122" t="s">
        <v>2580</v>
      </c>
      <c r="C945" s="126">
        <v>0</v>
      </c>
    </row>
    <row r="946" spans="1:4" x14ac:dyDescent="0.25">
      <c r="A946" s="121" t="s">
        <v>1092</v>
      </c>
      <c r="B946" s="122" t="s">
        <v>2581</v>
      </c>
      <c r="C946" s="126">
        <v>0</v>
      </c>
    </row>
    <row r="947" spans="1:4" x14ac:dyDescent="0.25">
      <c r="A947" s="121" t="s">
        <v>2582</v>
      </c>
      <c r="B947" s="122" t="s">
        <v>2583</v>
      </c>
      <c r="C947" s="127">
        <v>0</v>
      </c>
      <c r="D947" s="124">
        <f>SUM(C943:C947)</f>
        <v>0</v>
      </c>
    </row>
    <row r="948" spans="1:4" x14ac:dyDescent="0.25">
      <c r="A948" s="121"/>
      <c r="B948" s="122"/>
      <c r="C948" s="126"/>
    </row>
    <row r="949" spans="1:4" x14ac:dyDescent="0.25">
      <c r="A949" s="833" t="s">
        <v>2584</v>
      </c>
      <c r="B949" s="833"/>
      <c r="C949" s="126"/>
    </row>
    <row r="950" spans="1:4" x14ac:dyDescent="0.25">
      <c r="A950" s="121" t="s">
        <v>1133</v>
      </c>
      <c r="B950" s="122" t="s">
        <v>2585</v>
      </c>
      <c r="C950" s="126">
        <v>0</v>
      </c>
    </row>
    <row r="951" spans="1:4" x14ac:dyDescent="0.25">
      <c r="A951" s="121" t="s">
        <v>1148</v>
      </c>
      <c r="B951" s="122" t="s">
        <v>2586</v>
      </c>
      <c r="C951" s="126">
        <v>0</v>
      </c>
    </row>
    <row r="952" spans="1:4" x14ac:dyDescent="0.25">
      <c r="A952" s="121" t="s">
        <v>1192</v>
      </c>
      <c r="B952" s="122" t="s">
        <v>2587</v>
      </c>
      <c r="C952" s="126">
        <v>0</v>
      </c>
    </row>
    <row r="953" spans="1:4" x14ac:dyDescent="0.25">
      <c r="A953" s="121" t="s">
        <v>1211</v>
      </c>
      <c r="B953" s="122" t="s">
        <v>2588</v>
      </c>
      <c r="C953" s="126">
        <v>0</v>
      </c>
    </row>
    <row r="954" spans="1:4" x14ac:dyDescent="0.25">
      <c r="A954" s="121" t="s">
        <v>2589</v>
      </c>
      <c r="B954" s="122" t="s">
        <v>2590</v>
      </c>
      <c r="C954" s="127">
        <v>0</v>
      </c>
      <c r="D954" s="124">
        <f>SUM(C950:C954)</f>
        <v>0</v>
      </c>
    </row>
    <row r="955" spans="1:4" x14ac:dyDescent="0.25">
      <c r="A955" s="121"/>
      <c r="B955" s="122"/>
      <c r="C955" s="126"/>
    </row>
    <row r="956" spans="1:4" x14ac:dyDescent="0.25">
      <c r="A956" s="833" t="s">
        <v>2591</v>
      </c>
      <c r="B956" s="833"/>
      <c r="C956" s="126"/>
    </row>
    <row r="957" spans="1:4" x14ac:dyDescent="0.25">
      <c r="A957" s="121" t="s">
        <v>1244</v>
      </c>
      <c r="B957" s="122" t="s">
        <v>2592</v>
      </c>
      <c r="C957" s="126">
        <v>0</v>
      </c>
    </row>
    <row r="958" spans="1:4" x14ac:dyDescent="0.25">
      <c r="A958" s="121" t="s">
        <v>1262</v>
      </c>
      <c r="B958" s="122" t="s">
        <v>2593</v>
      </c>
      <c r="C958" s="127">
        <v>0</v>
      </c>
      <c r="D958" s="124">
        <f>SUM(C957:C958)</f>
        <v>0</v>
      </c>
    </row>
    <row r="959" spans="1:4" x14ac:dyDescent="0.25">
      <c r="A959" s="121"/>
      <c r="B959" s="122"/>
      <c r="C959" s="126"/>
    </row>
    <row r="960" spans="1:4" x14ac:dyDescent="0.25">
      <c r="A960" s="833" t="s">
        <v>2594</v>
      </c>
      <c r="B960" s="833"/>
      <c r="C960" s="126"/>
    </row>
    <row r="961" spans="1:4" x14ac:dyDescent="0.25">
      <c r="A961" s="121" t="s">
        <v>2595</v>
      </c>
      <c r="B961" s="122" t="s">
        <v>2596</v>
      </c>
      <c r="C961" s="126">
        <v>0</v>
      </c>
    </row>
    <row r="962" spans="1:4" ht="26.4" x14ac:dyDescent="0.25">
      <c r="A962" s="121" t="s">
        <v>2597</v>
      </c>
      <c r="B962" s="122" t="s">
        <v>2598</v>
      </c>
      <c r="C962" s="126">
        <v>0</v>
      </c>
    </row>
    <row r="963" spans="1:4" x14ac:dyDescent="0.25">
      <c r="A963" s="121" t="s">
        <v>2599</v>
      </c>
      <c r="B963" s="122" t="s">
        <v>2600</v>
      </c>
      <c r="C963" s="126">
        <v>0</v>
      </c>
    </row>
    <row r="964" spans="1:4" x14ac:dyDescent="0.25">
      <c r="A964" s="121" t="s">
        <v>2601</v>
      </c>
      <c r="B964" s="122" t="s">
        <v>2602</v>
      </c>
      <c r="C964" s="126">
        <v>0</v>
      </c>
    </row>
    <row r="965" spans="1:4" x14ac:dyDescent="0.25">
      <c r="A965" s="121" t="s">
        <v>2603</v>
      </c>
      <c r="B965" s="122" t="s">
        <v>2604</v>
      </c>
      <c r="C965" s="126">
        <v>0</v>
      </c>
    </row>
    <row r="966" spans="1:4" x14ac:dyDescent="0.25">
      <c r="A966" s="121" t="s">
        <v>2605</v>
      </c>
      <c r="B966" s="122" t="s">
        <v>2606</v>
      </c>
      <c r="C966" s="127">
        <v>0</v>
      </c>
      <c r="D966" s="124">
        <f>SUM(C961:C966)</f>
        <v>0</v>
      </c>
    </row>
    <row r="967" spans="1:4" x14ac:dyDescent="0.25">
      <c r="A967" s="121"/>
      <c r="B967" s="122"/>
      <c r="C967" s="126"/>
    </row>
    <row r="968" spans="1:4" x14ac:dyDescent="0.25">
      <c r="A968" s="833" t="s">
        <v>2607</v>
      </c>
      <c r="B968" s="833"/>
      <c r="C968" s="126"/>
    </row>
    <row r="969" spans="1:4" x14ac:dyDescent="0.25">
      <c r="A969" s="121" t="s">
        <v>1273</v>
      </c>
      <c r="B969" s="122" t="s">
        <v>2608</v>
      </c>
      <c r="C969" s="126">
        <v>0</v>
      </c>
    </row>
    <row r="970" spans="1:4" x14ac:dyDescent="0.25">
      <c r="A970" s="121" t="s">
        <v>2609</v>
      </c>
      <c r="B970" s="122" t="s">
        <v>2610</v>
      </c>
      <c r="C970" s="126">
        <v>0</v>
      </c>
    </row>
    <row r="971" spans="1:4" x14ac:dyDescent="0.25">
      <c r="A971" s="121" t="s">
        <v>2611</v>
      </c>
      <c r="B971" s="122" t="s">
        <v>2612</v>
      </c>
      <c r="C971" s="126">
        <v>0</v>
      </c>
    </row>
    <row r="972" spans="1:4" x14ac:dyDescent="0.25">
      <c r="A972" s="121" t="s">
        <v>2613</v>
      </c>
      <c r="B972" s="122" t="s">
        <v>2614</v>
      </c>
      <c r="C972" s="126">
        <v>0</v>
      </c>
    </row>
    <row r="973" spans="1:4" x14ac:dyDescent="0.25">
      <c r="A973" s="121" t="s">
        <v>2615</v>
      </c>
      <c r="B973" s="122" t="s">
        <v>2616</v>
      </c>
      <c r="C973" s="126">
        <v>0</v>
      </c>
    </row>
    <row r="974" spans="1:4" x14ac:dyDescent="0.25">
      <c r="A974" s="121" t="s">
        <v>2617</v>
      </c>
      <c r="B974" s="122" t="s">
        <v>2618</v>
      </c>
      <c r="C974" s="126">
        <v>0</v>
      </c>
    </row>
    <row r="975" spans="1:4" x14ac:dyDescent="0.25">
      <c r="A975" s="121" t="s">
        <v>2619</v>
      </c>
      <c r="B975" s="122" t="s">
        <v>2620</v>
      </c>
      <c r="C975" s="126">
        <v>0</v>
      </c>
    </row>
    <row r="976" spans="1:4" x14ac:dyDescent="0.25">
      <c r="A976" s="121" t="s">
        <v>2621</v>
      </c>
      <c r="B976" s="122" t="s">
        <v>2622</v>
      </c>
      <c r="C976" s="126">
        <v>0</v>
      </c>
    </row>
    <row r="977" spans="1:4" x14ac:dyDescent="0.25">
      <c r="A977" s="121" t="s">
        <v>2623</v>
      </c>
      <c r="B977" s="122" t="s">
        <v>2624</v>
      </c>
      <c r="C977" s="127">
        <v>0</v>
      </c>
      <c r="D977" s="124">
        <f>SUM(C969:C977)</f>
        <v>0</v>
      </c>
    </row>
    <row r="978" spans="1:4" x14ac:dyDescent="0.25">
      <c r="A978" s="121"/>
      <c r="B978" s="122"/>
      <c r="C978" s="126"/>
    </row>
    <row r="979" spans="1:4" x14ac:dyDescent="0.25">
      <c r="A979" s="833" t="s">
        <v>2625</v>
      </c>
      <c r="B979" s="833"/>
      <c r="C979" s="126"/>
    </row>
    <row r="980" spans="1:4" x14ac:dyDescent="0.25">
      <c r="A980" s="121" t="s">
        <v>1348</v>
      </c>
      <c r="B980" s="122" t="s">
        <v>2625</v>
      </c>
      <c r="C980" s="127">
        <v>0</v>
      </c>
      <c r="D980" s="124">
        <f>SUM(C980)</f>
        <v>0</v>
      </c>
    </row>
    <row r="981" spans="1:4" x14ac:dyDescent="0.25">
      <c r="A981" s="121"/>
      <c r="B981" s="122"/>
      <c r="C981" s="126"/>
    </row>
    <row r="982" spans="1:4" x14ac:dyDescent="0.25">
      <c r="A982" s="833" t="s">
        <v>2626</v>
      </c>
      <c r="B982" s="833"/>
      <c r="C982" s="126"/>
    </row>
    <row r="983" spans="1:4" x14ac:dyDescent="0.25">
      <c r="A983" s="121" t="s">
        <v>2627</v>
      </c>
      <c r="B983" s="122" t="s">
        <v>2628</v>
      </c>
      <c r="C983" s="127">
        <v>0</v>
      </c>
      <c r="D983" s="124">
        <f>SUM(C983)</f>
        <v>0</v>
      </c>
    </row>
    <row r="984" spans="1:4" x14ac:dyDescent="0.25">
      <c r="A984" s="121"/>
      <c r="B984" s="122"/>
      <c r="C984" s="126"/>
    </row>
    <row r="985" spans="1:4" x14ac:dyDescent="0.25">
      <c r="A985" s="121"/>
      <c r="B985" s="122"/>
      <c r="C985" s="126"/>
    </row>
    <row r="986" spans="1:4" x14ac:dyDescent="0.25">
      <c r="A986" s="121"/>
      <c r="B986" s="122"/>
      <c r="C986" s="126"/>
    </row>
    <row r="987" spans="1:4" x14ac:dyDescent="0.25">
      <c r="A987" s="121"/>
      <c r="B987" s="122"/>
      <c r="C987" s="126"/>
    </row>
    <row r="988" spans="1:4" x14ac:dyDescent="0.25">
      <c r="A988" s="833" t="s">
        <v>2629</v>
      </c>
      <c r="B988" s="833"/>
      <c r="C988" s="126"/>
    </row>
    <row r="989" spans="1:4" ht="26.4" x14ac:dyDescent="0.25">
      <c r="A989" s="121" t="s">
        <v>1370</v>
      </c>
      <c r="B989" s="122" t="s">
        <v>2630</v>
      </c>
      <c r="C989" s="126">
        <v>0</v>
      </c>
    </row>
    <row r="990" spans="1:4" x14ac:dyDescent="0.25">
      <c r="A990" s="121" t="s">
        <v>1741</v>
      </c>
      <c r="B990" s="122" t="s">
        <v>2631</v>
      </c>
      <c r="C990" s="126">
        <v>0</v>
      </c>
    </row>
    <row r="991" spans="1:4" x14ac:dyDescent="0.25">
      <c r="A991" s="121" t="s">
        <v>2632</v>
      </c>
      <c r="B991" s="122" t="s">
        <v>2633</v>
      </c>
      <c r="C991" s="126">
        <v>0</v>
      </c>
    </row>
    <row r="992" spans="1:4" x14ac:dyDescent="0.25">
      <c r="A992" s="121" t="s">
        <v>1449</v>
      </c>
      <c r="B992" s="122" t="s">
        <v>2634</v>
      </c>
      <c r="C992" s="126">
        <v>0</v>
      </c>
    </row>
    <row r="993" spans="1:4" x14ac:dyDescent="0.25">
      <c r="A993" s="121" t="s">
        <v>1507</v>
      </c>
      <c r="B993" s="122" t="s">
        <v>2635</v>
      </c>
      <c r="C993" s="126">
        <v>0</v>
      </c>
    </row>
    <row r="994" spans="1:4" x14ac:dyDescent="0.25">
      <c r="A994" s="121" t="s">
        <v>1577</v>
      </c>
      <c r="B994" s="122" t="s">
        <v>2636</v>
      </c>
      <c r="C994" s="126">
        <v>0</v>
      </c>
    </row>
    <row r="995" spans="1:4" x14ac:dyDescent="0.25">
      <c r="A995" s="121" t="s">
        <v>1631</v>
      </c>
      <c r="B995" s="122" t="s">
        <v>2637</v>
      </c>
      <c r="C995" s="126">
        <v>0</v>
      </c>
    </row>
    <row r="996" spans="1:4" x14ac:dyDescent="0.25">
      <c r="A996" s="121" t="s">
        <v>1670</v>
      </c>
      <c r="B996" s="122" t="s">
        <v>2638</v>
      </c>
      <c r="C996" s="126">
        <v>0</v>
      </c>
    </row>
    <row r="997" spans="1:4" x14ac:dyDescent="0.25">
      <c r="A997" s="121" t="s">
        <v>1682</v>
      </c>
      <c r="B997" s="122" t="s">
        <v>2639</v>
      </c>
      <c r="C997" s="127">
        <v>0</v>
      </c>
      <c r="D997" s="124">
        <f>SUM(C989:C997)</f>
        <v>0</v>
      </c>
    </row>
    <row r="998" spans="1:4" x14ac:dyDescent="0.25">
      <c r="A998" s="121"/>
      <c r="B998" s="122"/>
      <c r="C998" s="126"/>
    </row>
    <row r="999" spans="1:4" x14ac:dyDescent="0.25">
      <c r="A999" s="833" t="s">
        <v>2640</v>
      </c>
      <c r="B999" s="833"/>
      <c r="C999" s="126"/>
    </row>
    <row r="1000" spans="1:4" x14ac:dyDescent="0.25">
      <c r="A1000" s="121" t="s">
        <v>2641</v>
      </c>
      <c r="B1000" s="122" t="s">
        <v>2642</v>
      </c>
      <c r="C1000" s="126">
        <v>0</v>
      </c>
    </row>
    <row r="1001" spans="1:4" x14ac:dyDescent="0.25">
      <c r="A1001" s="121" t="s">
        <v>2643</v>
      </c>
      <c r="B1001" s="122" t="s">
        <v>2644</v>
      </c>
      <c r="C1001" s="126">
        <v>0</v>
      </c>
    </row>
    <row r="1002" spans="1:4" x14ac:dyDescent="0.25">
      <c r="A1002" s="121" t="s">
        <v>2645</v>
      </c>
      <c r="B1002" s="122" t="s">
        <v>2646</v>
      </c>
      <c r="C1002" s="126">
        <v>0</v>
      </c>
    </row>
    <row r="1003" spans="1:4" x14ac:dyDescent="0.25">
      <c r="A1003" s="121" t="s">
        <v>2647</v>
      </c>
      <c r="B1003" s="122" t="s">
        <v>2648</v>
      </c>
      <c r="C1003" s="126">
        <v>0</v>
      </c>
    </row>
    <row r="1004" spans="1:4" x14ac:dyDescent="0.25">
      <c r="A1004" s="121" t="s">
        <v>2649</v>
      </c>
      <c r="B1004" s="122" t="s">
        <v>2650</v>
      </c>
      <c r="C1004" s="126">
        <v>0</v>
      </c>
    </row>
    <row r="1005" spans="1:4" x14ac:dyDescent="0.25">
      <c r="A1005" s="121" t="s">
        <v>2651</v>
      </c>
      <c r="B1005" s="122" t="s">
        <v>2652</v>
      </c>
      <c r="C1005" s="126">
        <v>0</v>
      </c>
    </row>
    <row r="1006" spans="1:4" x14ac:dyDescent="0.25">
      <c r="A1006" s="121" t="s">
        <v>2653</v>
      </c>
      <c r="B1006" s="122" t="s">
        <v>2654</v>
      </c>
      <c r="C1006" s="126">
        <v>0</v>
      </c>
    </row>
    <row r="1007" spans="1:4" x14ac:dyDescent="0.25">
      <c r="A1007" s="121" t="s">
        <v>2655</v>
      </c>
      <c r="B1007" s="122" t="s">
        <v>2656</v>
      </c>
      <c r="C1007" s="126">
        <v>0</v>
      </c>
    </row>
    <row r="1008" spans="1:4" x14ac:dyDescent="0.25">
      <c r="A1008" s="121" t="s">
        <v>2657</v>
      </c>
      <c r="B1008" s="122" t="s">
        <v>2658</v>
      </c>
      <c r="C1008" s="126">
        <v>0</v>
      </c>
    </row>
    <row r="1009" spans="1:4" x14ac:dyDescent="0.25">
      <c r="A1009" s="121" t="s">
        <v>2659</v>
      </c>
      <c r="B1009" s="122" t="s">
        <v>2660</v>
      </c>
      <c r="C1009" s="126">
        <v>0</v>
      </c>
    </row>
    <row r="1010" spans="1:4" x14ac:dyDescent="0.25">
      <c r="A1010" s="121" t="s">
        <v>2661</v>
      </c>
      <c r="B1010" s="122" t="s">
        <v>2662</v>
      </c>
      <c r="C1010" s="126">
        <v>0</v>
      </c>
    </row>
    <row r="1011" spans="1:4" x14ac:dyDescent="0.25">
      <c r="A1011" s="121" t="s">
        <v>2663</v>
      </c>
      <c r="B1011" s="122" t="s">
        <v>2664</v>
      </c>
      <c r="C1011" s="127">
        <v>0</v>
      </c>
      <c r="D1011" s="124">
        <f>SUM(C1000:C1011)</f>
        <v>0</v>
      </c>
    </row>
    <row r="1012" spans="1:4" x14ac:dyDescent="0.25">
      <c r="A1012" s="121"/>
      <c r="B1012" s="122"/>
      <c r="C1012" s="126"/>
    </row>
    <row r="1013" spans="1:4" x14ac:dyDescent="0.25">
      <c r="A1013" s="125" t="s">
        <v>2665</v>
      </c>
      <c r="B1013" s="122"/>
      <c r="C1013" s="126"/>
    </row>
    <row r="1014" spans="1:4" x14ac:dyDescent="0.25">
      <c r="A1014" s="121" t="s">
        <v>1788</v>
      </c>
      <c r="B1014" s="122" t="s">
        <v>2666</v>
      </c>
      <c r="C1014" s="126">
        <f>'SCH B - MED BAR '!K50</f>
        <v>0</v>
      </c>
    </row>
    <row r="1015" spans="1:4" x14ac:dyDescent="0.25">
      <c r="A1015" s="121" t="s">
        <v>1809</v>
      </c>
      <c r="B1015" s="122" t="s">
        <v>2667</v>
      </c>
      <c r="C1015" s="126">
        <f>'SCH B - MED BAR '!K71</f>
        <v>0</v>
      </c>
    </row>
    <row r="1016" spans="1:4" x14ac:dyDescent="0.25">
      <c r="A1016" s="121" t="s">
        <v>1818</v>
      </c>
      <c r="B1016" s="122" t="s">
        <v>2668</v>
      </c>
      <c r="C1016" s="126">
        <f>'SCH B - MED BAR '!K84</f>
        <v>0</v>
      </c>
    </row>
    <row r="1017" spans="1:4" x14ac:dyDescent="0.25">
      <c r="A1017" s="121" t="s">
        <v>1843</v>
      </c>
      <c r="B1017" s="122" t="s">
        <v>2669</v>
      </c>
      <c r="C1017" s="126">
        <f>'SCH B - MED BAR '!K117</f>
        <v>0</v>
      </c>
    </row>
    <row r="1018" spans="1:4" x14ac:dyDescent="0.25">
      <c r="A1018" s="121" t="s">
        <v>2670</v>
      </c>
      <c r="B1018" s="122" t="s">
        <v>2671</v>
      </c>
      <c r="C1018" s="126">
        <v>0</v>
      </c>
    </row>
    <row r="1019" spans="1:4" x14ac:dyDescent="0.25">
      <c r="A1019" s="121" t="s">
        <v>1852</v>
      </c>
      <c r="B1019" s="122" t="s">
        <v>2672</v>
      </c>
      <c r="C1019" s="126">
        <f>'SCH B - MED BAR '!K128</f>
        <v>0</v>
      </c>
    </row>
    <row r="1020" spans="1:4" x14ac:dyDescent="0.25">
      <c r="A1020" s="121" t="s">
        <v>1866</v>
      </c>
      <c r="B1020" s="122" t="s">
        <v>2673</v>
      </c>
      <c r="C1020" s="126">
        <f>'SCH B - MED BAR '!K143</f>
        <v>0</v>
      </c>
    </row>
    <row r="1021" spans="1:4" x14ac:dyDescent="0.25">
      <c r="A1021" s="121" t="s">
        <v>1895</v>
      </c>
      <c r="B1021" s="122" t="s">
        <v>2674</v>
      </c>
      <c r="C1021" s="126">
        <f>'SCH B - MED BAR '!K162</f>
        <v>0</v>
      </c>
    </row>
    <row r="1022" spans="1:4" x14ac:dyDescent="0.25">
      <c r="A1022" s="121" t="s">
        <v>2675</v>
      </c>
      <c r="B1022" s="122" t="s">
        <v>2676</v>
      </c>
      <c r="C1022" s="126">
        <v>0</v>
      </c>
    </row>
    <row r="1023" spans="1:4" x14ac:dyDescent="0.25">
      <c r="A1023" s="121" t="s">
        <v>2677</v>
      </c>
      <c r="B1023" s="122" t="s">
        <v>2678</v>
      </c>
      <c r="C1023" s="126">
        <v>0</v>
      </c>
    </row>
    <row r="1024" spans="1:4" x14ac:dyDescent="0.25">
      <c r="A1024" s="121" t="s">
        <v>2126</v>
      </c>
      <c r="B1024" s="122" t="s">
        <v>2679</v>
      </c>
      <c r="C1024" s="126">
        <v>0</v>
      </c>
    </row>
    <row r="1025" spans="1:4" x14ac:dyDescent="0.25">
      <c r="A1025" s="121" t="s">
        <v>2133</v>
      </c>
      <c r="B1025" s="122" t="s">
        <v>2680</v>
      </c>
      <c r="C1025" s="126">
        <v>0</v>
      </c>
    </row>
    <row r="1026" spans="1:4" x14ac:dyDescent="0.25">
      <c r="A1026" s="121" t="s">
        <v>2681</v>
      </c>
      <c r="B1026" s="122" t="s">
        <v>2682</v>
      </c>
      <c r="C1026" s="126">
        <v>0</v>
      </c>
    </row>
    <row r="1027" spans="1:4" x14ac:dyDescent="0.25">
      <c r="A1027" s="121" t="s">
        <v>2683</v>
      </c>
      <c r="B1027" s="122" t="s">
        <v>2684</v>
      </c>
      <c r="C1027" s="127">
        <v>0</v>
      </c>
      <c r="D1027" s="124">
        <f>SUM(C1014:C1027)</f>
        <v>0</v>
      </c>
    </row>
    <row r="1028" spans="1:4" x14ac:dyDescent="0.25">
      <c r="A1028" s="121"/>
      <c r="B1028" s="122"/>
      <c r="C1028" s="126"/>
    </row>
    <row r="1029" spans="1:4" x14ac:dyDescent="0.25">
      <c r="A1029" s="833" t="s">
        <v>2685</v>
      </c>
      <c r="B1029" s="833"/>
      <c r="C1029" s="126"/>
    </row>
    <row r="1030" spans="1:4" x14ac:dyDescent="0.25">
      <c r="A1030" s="121" t="s">
        <v>2686</v>
      </c>
      <c r="B1030" s="122" t="s">
        <v>2687</v>
      </c>
      <c r="C1030" s="126">
        <v>0</v>
      </c>
    </row>
    <row r="1031" spans="1:4" ht="26.4" x14ac:dyDescent="0.25">
      <c r="A1031" s="121" t="s">
        <v>2688</v>
      </c>
      <c r="B1031" s="122" t="s">
        <v>2689</v>
      </c>
      <c r="C1031" s="126">
        <v>0</v>
      </c>
    </row>
    <row r="1032" spans="1:4" x14ac:dyDescent="0.25">
      <c r="A1032" s="121" t="s">
        <v>1901</v>
      </c>
      <c r="B1032" s="122" t="s">
        <v>2690</v>
      </c>
      <c r="C1032" s="124">
        <v>0</v>
      </c>
    </row>
    <row r="1033" spans="1:4" x14ac:dyDescent="0.25">
      <c r="A1033" s="121" t="s">
        <v>2691</v>
      </c>
      <c r="B1033" s="122" t="s">
        <v>2692</v>
      </c>
      <c r="C1033" s="126">
        <v>0</v>
      </c>
    </row>
    <row r="1034" spans="1:4" x14ac:dyDescent="0.25">
      <c r="A1034" s="121" t="s">
        <v>2181</v>
      </c>
      <c r="B1034" s="122" t="s">
        <v>2693</v>
      </c>
      <c r="C1034" s="126">
        <f>'SCH B - MED BAR '!K171</f>
        <v>0</v>
      </c>
    </row>
    <row r="1035" spans="1:4" x14ac:dyDescent="0.25">
      <c r="A1035" s="121" t="s">
        <v>2694</v>
      </c>
      <c r="B1035" s="122" t="s">
        <v>2695</v>
      </c>
      <c r="C1035" s="126">
        <v>0</v>
      </c>
    </row>
    <row r="1036" spans="1:4" x14ac:dyDescent="0.25">
      <c r="A1036" s="121" t="s">
        <v>2696</v>
      </c>
      <c r="B1036" s="122" t="s">
        <v>2697</v>
      </c>
      <c r="C1036" s="126">
        <v>0</v>
      </c>
    </row>
    <row r="1037" spans="1:4" x14ac:dyDescent="0.25">
      <c r="A1037" s="121" t="s">
        <v>2698</v>
      </c>
      <c r="B1037" s="122" t="s">
        <v>2699</v>
      </c>
      <c r="C1037" s="126">
        <v>0</v>
      </c>
    </row>
    <row r="1038" spans="1:4" x14ac:dyDescent="0.25">
      <c r="A1038" s="121" t="s">
        <v>2700</v>
      </c>
      <c r="B1038" s="122" t="s">
        <v>2701</v>
      </c>
      <c r="C1038" s="126">
        <v>0</v>
      </c>
    </row>
    <row r="1039" spans="1:4" x14ac:dyDescent="0.25">
      <c r="A1039" s="121" t="s">
        <v>2702</v>
      </c>
      <c r="B1039" s="122" t="s">
        <v>2703</v>
      </c>
      <c r="C1039" s="126">
        <v>0</v>
      </c>
    </row>
    <row r="1040" spans="1:4" x14ac:dyDescent="0.25">
      <c r="A1040" s="121" t="s">
        <v>2704</v>
      </c>
      <c r="B1040" s="122" t="s">
        <v>2705</v>
      </c>
      <c r="C1040" s="127">
        <v>0</v>
      </c>
      <c r="D1040" s="124">
        <f>SUM(C1030:C1040)</f>
        <v>0</v>
      </c>
    </row>
    <row r="1041" spans="1:4" x14ac:dyDescent="0.25">
      <c r="A1041" s="121"/>
      <c r="B1041" s="122"/>
      <c r="C1041" s="126"/>
    </row>
    <row r="1042" spans="1:4" x14ac:dyDescent="0.25">
      <c r="A1042" s="833" t="s">
        <v>2706</v>
      </c>
      <c r="B1042" s="833"/>
      <c r="C1042" s="126"/>
    </row>
    <row r="1043" spans="1:4" x14ac:dyDescent="0.25">
      <c r="A1043" s="121" t="s">
        <v>1703</v>
      </c>
      <c r="B1043" s="122" t="s">
        <v>2707</v>
      </c>
      <c r="C1043" s="127">
        <v>0</v>
      </c>
      <c r="D1043" s="124">
        <f>SUM(C1043)</f>
        <v>0</v>
      </c>
    </row>
    <row r="1044" spans="1:4" x14ac:dyDescent="0.25">
      <c r="A1044" s="121"/>
      <c r="B1044" s="122"/>
      <c r="C1044" s="126"/>
    </row>
    <row r="1045" spans="1:4" x14ac:dyDescent="0.25">
      <c r="B1045" s="125" t="s">
        <v>2722</v>
      </c>
      <c r="C1045" s="133">
        <f>SUM(D929+D935+D940+D947+D954+D958+D966+D977+D980+D983+D997+D1011+D1027+D1040+D1043)</f>
        <v>0</v>
      </c>
      <c r="D1045" s="124"/>
    </row>
    <row r="1046" spans="1:4" x14ac:dyDescent="0.25">
      <c r="B1046" s="121"/>
    </row>
    <row r="1047" spans="1:4" x14ac:dyDescent="0.25">
      <c r="A1047" s="121"/>
      <c r="B1047" s="122"/>
      <c r="C1047" s="126"/>
    </row>
    <row r="1048" spans="1:4" x14ac:dyDescent="0.25">
      <c r="A1048" s="140" t="s">
        <v>2723</v>
      </c>
      <c r="B1048" s="128"/>
    </row>
    <row r="1049" spans="1:4" x14ac:dyDescent="0.25">
      <c r="A1049" s="128"/>
      <c r="B1049" s="128"/>
    </row>
    <row r="1050" spans="1:4" x14ac:dyDescent="0.25">
      <c r="A1050" s="834" t="s">
        <v>2559</v>
      </c>
      <c r="B1050" s="834"/>
    </row>
    <row r="1051" spans="1:4" x14ac:dyDescent="0.25">
      <c r="A1051" s="121" t="s">
        <v>116</v>
      </c>
      <c r="B1051" s="122" t="s">
        <v>2560</v>
      </c>
      <c r="C1051" s="126">
        <v>0</v>
      </c>
    </row>
    <row r="1052" spans="1:4" x14ac:dyDescent="0.25">
      <c r="A1052" s="121" t="s">
        <v>143</v>
      </c>
      <c r="B1052" s="122" t="s">
        <v>2561</v>
      </c>
      <c r="C1052" s="126">
        <v>0</v>
      </c>
    </row>
    <row r="1053" spans="1:4" x14ac:dyDescent="0.25">
      <c r="A1053" s="121" t="s">
        <v>333</v>
      </c>
      <c r="B1053" s="122" t="s">
        <v>2562</v>
      </c>
      <c r="C1053" s="126">
        <v>0</v>
      </c>
    </row>
    <row r="1054" spans="1:4" x14ac:dyDescent="0.25">
      <c r="A1054" s="121" t="s">
        <v>490</v>
      </c>
      <c r="B1054" s="122" t="s">
        <v>2563</v>
      </c>
      <c r="C1054" s="126">
        <v>0</v>
      </c>
    </row>
    <row r="1055" spans="1:4" x14ac:dyDescent="0.25">
      <c r="A1055" s="121" t="s">
        <v>563</v>
      </c>
      <c r="B1055" s="122" t="s">
        <v>2564</v>
      </c>
      <c r="C1055" s="126">
        <v>0</v>
      </c>
    </row>
    <row r="1056" spans="1:4" x14ac:dyDescent="0.25">
      <c r="A1056" s="121" t="s">
        <v>583</v>
      </c>
      <c r="B1056" s="122" t="s">
        <v>2565</v>
      </c>
      <c r="C1056" s="127">
        <v>0</v>
      </c>
      <c r="D1056" s="124">
        <f>SUM(C1051:C1056)</f>
        <v>0</v>
      </c>
    </row>
    <row r="1057" spans="1:4" x14ac:dyDescent="0.25">
      <c r="A1057" s="121"/>
      <c r="B1057" s="122"/>
      <c r="C1057" s="126"/>
    </row>
    <row r="1058" spans="1:4" x14ac:dyDescent="0.25">
      <c r="A1058" s="833" t="s">
        <v>2566</v>
      </c>
      <c r="B1058" s="833"/>
      <c r="C1058" s="126"/>
    </row>
    <row r="1059" spans="1:4" x14ac:dyDescent="0.25">
      <c r="A1059" s="121" t="s">
        <v>636</v>
      </c>
      <c r="B1059" s="122" t="s">
        <v>2567</v>
      </c>
      <c r="C1059" s="126">
        <v>0</v>
      </c>
    </row>
    <row r="1060" spans="1:4" x14ac:dyDescent="0.25">
      <c r="A1060" s="121" t="s">
        <v>673</v>
      </c>
      <c r="B1060" s="122" t="s">
        <v>2568</v>
      </c>
      <c r="C1060" s="126">
        <v>0</v>
      </c>
    </row>
    <row r="1061" spans="1:4" x14ac:dyDescent="0.25">
      <c r="A1061" s="121" t="s">
        <v>2569</v>
      </c>
      <c r="B1061" s="122" t="s">
        <v>2570</v>
      </c>
      <c r="C1061" s="126">
        <v>0</v>
      </c>
    </row>
    <row r="1062" spans="1:4" x14ac:dyDescent="0.25">
      <c r="A1062" s="121" t="s">
        <v>2571</v>
      </c>
      <c r="B1062" s="122" t="s">
        <v>2572</v>
      </c>
      <c r="C1062" s="127">
        <v>0</v>
      </c>
      <c r="D1062" s="124">
        <f>SUM(C1059:C1062)</f>
        <v>0</v>
      </c>
    </row>
    <row r="1063" spans="1:4" x14ac:dyDescent="0.25">
      <c r="A1063" s="121"/>
      <c r="B1063" s="122"/>
      <c r="C1063" s="126"/>
    </row>
    <row r="1064" spans="1:4" x14ac:dyDescent="0.25">
      <c r="A1064" s="833" t="s">
        <v>2573</v>
      </c>
      <c r="B1064" s="833"/>
      <c r="C1064" s="126"/>
    </row>
    <row r="1065" spans="1:4" x14ac:dyDescent="0.25">
      <c r="A1065" s="121" t="s">
        <v>764</v>
      </c>
      <c r="B1065" s="122" t="s">
        <v>2574</v>
      </c>
      <c r="C1065" s="126">
        <v>0</v>
      </c>
    </row>
    <row r="1066" spans="1:4" x14ac:dyDescent="0.25">
      <c r="A1066" s="121" t="s">
        <v>850</v>
      </c>
      <c r="B1066" s="122" t="s">
        <v>2575</v>
      </c>
      <c r="C1066" s="126">
        <v>0</v>
      </c>
    </row>
    <row r="1067" spans="1:4" ht="39.6" x14ac:dyDescent="0.25">
      <c r="A1067" s="121" t="s">
        <v>913</v>
      </c>
      <c r="B1067" s="122" t="s">
        <v>2576</v>
      </c>
      <c r="C1067" s="129">
        <v>0</v>
      </c>
      <c r="D1067" s="124">
        <f>SUM(C1065:C1067)</f>
        <v>0</v>
      </c>
    </row>
    <row r="1068" spans="1:4" x14ac:dyDescent="0.25">
      <c r="A1068" s="121"/>
      <c r="B1068" s="122"/>
      <c r="C1068" s="126"/>
    </row>
    <row r="1069" spans="1:4" x14ac:dyDescent="0.25">
      <c r="A1069" s="833" t="s">
        <v>2577</v>
      </c>
      <c r="B1069" s="833"/>
      <c r="C1069" s="126"/>
    </row>
    <row r="1070" spans="1:4" x14ac:dyDescent="0.25">
      <c r="A1070" s="121" t="s">
        <v>977</v>
      </c>
      <c r="B1070" s="122" t="s">
        <v>2578</v>
      </c>
      <c r="C1070" s="126">
        <v>0</v>
      </c>
    </row>
    <row r="1071" spans="1:4" x14ac:dyDescent="0.25">
      <c r="A1071" s="121" t="s">
        <v>1014</v>
      </c>
      <c r="B1071" s="122" t="s">
        <v>2579</v>
      </c>
      <c r="C1071" s="126">
        <v>0</v>
      </c>
    </row>
    <row r="1072" spans="1:4" x14ac:dyDescent="0.25">
      <c r="A1072" s="121" t="s">
        <v>1061</v>
      </c>
      <c r="B1072" s="122" t="s">
        <v>2580</v>
      </c>
      <c r="C1072" s="126">
        <v>0</v>
      </c>
    </row>
    <row r="1073" spans="1:4" x14ac:dyDescent="0.25">
      <c r="A1073" s="121" t="s">
        <v>1092</v>
      </c>
      <c r="B1073" s="122" t="s">
        <v>2581</v>
      </c>
      <c r="C1073" s="126">
        <v>0</v>
      </c>
    </row>
    <row r="1074" spans="1:4" x14ac:dyDescent="0.25">
      <c r="A1074" s="121" t="s">
        <v>2582</v>
      </c>
      <c r="B1074" s="122" t="s">
        <v>2583</v>
      </c>
      <c r="C1074" s="127">
        <v>0</v>
      </c>
      <c r="D1074" s="124">
        <f>SUM(C1070:C1074)</f>
        <v>0</v>
      </c>
    </row>
    <row r="1075" spans="1:4" x14ac:dyDescent="0.25">
      <c r="A1075" s="121"/>
      <c r="B1075" s="122"/>
      <c r="C1075" s="126"/>
    </row>
    <row r="1076" spans="1:4" x14ac:dyDescent="0.25">
      <c r="A1076" s="833" t="s">
        <v>2584</v>
      </c>
      <c r="B1076" s="833"/>
      <c r="C1076" s="126"/>
    </row>
    <row r="1077" spans="1:4" x14ac:dyDescent="0.25">
      <c r="A1077" s="121" t="s">
        <v>1133</v>
      </c>
      <c r="B1077" s="122" t="s">
        <v>2585</v>
      </c>
      <c r="C1077" s="126">
        <v>0</v>
      </c>
    </row>
    <row r="1078" spans="1:4" x14ac:dyDescent="0.25">
      <c r="A1078" s="121" t="s">
        <v>1148</v>
      </c>
      <c r="B1078" s="122" t="s">
        <v>2586</v>
      </c>
      <c r="C1078" s="126">
        <v>0</v>
      </c>
    </row>
    <row r="1079" spans="1:4" x14ac:dyDescent="0.25">
      <c r="A1079" s="121" t="s">
        <v>1192</v>
      </c>
      <c r="B1079" s="122" t="s">
        <v>2587</v>
      </c>
      <c r="C1079" s="126">
        <v>0</v>
      </c>
    </row>
    <row r="1080" spans="1:4" x14ac:dyDescent="0.25">
      <c r="A1080" s="121" t="s">
        <v>1211</v>
      </c>
      <c r="B1080" s="122" t="s">
        <v>2588</v>
      </c>
      <c r="C1080" s="126">
        <v>0</v>
      </c>
    </row>
    <row r="1081" spans="1:4" x14ac:dyDescent="0.25">
      <c r="A1081" s="121" t="s">
        <v>2589</v>
      </c>
      <c r="B1081" s="122" t="s">
        <v>2590</v>
      </c>
      <c r="C1081" s="127">
        <v>0</v>
      </c>
      <c r="D1081" s="124">
        <f>SUM(C1077:C1081)</f>
        <v>0</v>
      </c>
    </row>
    <row r="1082" spans="1:4" x14ac:dyDescent="0.25">
      <c r="A1082" s="121"/>
      <c r="B1082" s="122"/>
      <c r="C1082" s="126"/>
    </row>
    <row r="1083" spans="1:4" x14ac:dyDescent="0.25">
      <c r="A1083" s="833" t="s">
        <v>2591</v>
      </c>
      <c r="B1083" s="833"/>
      <c r="C1083" s="126"/>
    </row>
    <row r="1084" spans="1:4" x14ac:dyDescent="0.25">
      <c r="A1084" s="121" t="s">
        <v>1244</v>
      </c>
      <c r="B1084" s="122" t="s">
        <v>2592</v>
      </c>
      <c r="C1084" s="126">
        <v>0</v>
      </c>
    </row>
    <row r="1085" spans="1:4" x14ac:dyDescent="0.25">
      <c r="A1085" s="121" t="s">
        <v>1262</v>
      </c>
      <c r="B1085" s="122" t="s">
        <v>2593</v>
      </c>
      <c r="C1085" s="127">
        <v>0</v>
      </c>
      <c r="D1085" s="124">
        <f>SUM(C1084:C1085)</f>
        <v>0</v>
      </c>
    </row>
    <row r="1086" spans="1:4" x14ac:dyDescent="0.25">
      <c r="A1086" s="121"/>
      <c r="B1086" s="122"/>
      <c r="C1086" s="126"/>
    </row>
    <row r="1087" spans="1:4" x14ac:dyDescent="0.25">
      <c r="A1087" s="833" t="s">
        <v>2594</v>
      </c>
      <c r="B1087" s="833"/>
      <c r="C1087" s="126"/>
    </row>
    <row r="1088" spans="1:4" x14ac:dyDescent="0.25">
      <c r="A1088" s="121" t="s">
        <v>2595</v>
      </c>
      <c r="B1088" s="122" t="s">
        <v>2596</v>
      </c>
      <c r="C1088" s="126">
        <v>0</v>
      </c>
    </row>
    <row r="1089" spans="1:4" ht="26.4" x14ac:dyDescent="0.25">
      <c r="A1089" s="121" t="s">
        <v>2597</v>
      </c>
      <c r="B1089" s="122" t="s">
        <v>2598</v>
      </c>
      <c r="C1089" s="126">
        <v>0</v>
      </c>
    </row>
    <row r="1090" spans="1:4" x14ac:dyDescent="0.25">
      <c r="A1090" s="121" t="s">
        <v>2599</v>
      </c>
      <c r="B1090" s="122" t="s">
        <v>2600</v>
      </c>
      <c r="C1090" s="126">
        <v>0</v>
      </c>
    </row>
    <row r="1091" spans="1:4" x14ac:dyDescent="0.25">
      <c r="A1091" s="121" t="s">
        <v>2601</v>
      </c>
      <c r="B1091" s="122" t="s">
        <v>2602</v>
      </c>
      <c r="C1091" s="126">
        <v>0</v>
      </c>
    </row>
    <row r="1092" spans="1:4" x14ac:dyDescent="0.25">
      <c r="A1092" s="121" t="s">
        <v>2603</v>
      </c>
      <c r="B1092" s="122" t="s">
        <v>2604</v>
      </c>
      <c r="C1092" s="126">
        <v>0</v>
      </c>
    </row>
    <row r="1093" spans="1:4" x14ac:dyDescent="0.25">
      <c r="A1093" s="121" t="s">
        <v>2605</v>
      </c>
      <c r="B1093" s="122" t="s">
        <v>2606</v>
      </c>
      <c r="C1093" s="127">
        <v>0</v>
      </c>
      <c r="D1093" s="124">
        <f>SUM(C1088:C1093)</f>
        <v>0</v>
      </c>
    </row>
    <row r="1094" spans="1:4" x14ac:dyDescent="0.25">
      <c r="A1094" s="121"/>
      <c r="B1094" s="122"/>
      <c r="C1094" s="126"/>
    </row>
    <row r="1095" spans="1:4" x14ac:dyDescent="0.25">
      <c r="A1095" s="833" t="s">
        <v>2607</v>
      </c>
      <c r="B1095" s="833"/>
      <c r="C1095" s="126"/>
    </row>
    <row r="1096" spans="1:4" x14ac:dyDescent="0.25">
      <c r="A1096" s="121" t="s">
        <v>1273</v>
      </c>
      <c r="B1096" s="122" t="s">
        <v>2608</v>
      </c>
      <c r="C1096" s="126">
        <v>0</v>
      </c>
    </row>
    <row r="1097" spans="1:4" x14ac:dyDescent="0.25">
      <c r="A1097" s="121" t="s">
        <v>2609</v>
      </c>
      <c r="B1097" s="122" t="s">
        <v>2610</v>
      </c>
      <c r="C1097" s="126">
        <v>0</v>
      </c>
    </row>
    <row r="1098" spans="1:4" x14ac:dyDescent="0.25">
      <c r="A1098" s="121" t="s">
        <v>2611</v>
      </c>
      <c r="B1098" s="122" t="s">
        <v>2612</v>
      </c>
      <c r="C1098" s="126">
        <v>0</v>
      </c>
    </row>
    <row r="1099" spans="1:4" x14ac:dyDescent="0.25">
      <c r="A1099" s="121" t="s">
        <v>2613</v>
      </c>
      <c r="B1099" s="122" t="s">
        <v>2614</v>
      </c>
      <c r="C1099" s="126">
        <v>0</v>
      </c>
    </row>
    <row r="1100" spans="1:4" x14ac:dyDescent="0.25">
      <c r="A1100" s="121" t="s">
        <v>2615</v>
      </c>
      <c r="B1100" s="122" t="s">
        <v>2616</v>
      </c>
      <c r="C1100" s="126">
        <v>0</v>
      </c>
    </row>
    <row r="1101" spans="1:4" x14ac:dyDescent="0.25">
      <c r="A1101" s="121" t="s">
        <v>2617</v>
      </c>
      <c r="B1101" s="122" t="s">
        <v>2618</v>
      </c>
      <c r="C1101" s="126">
        <v>0</v>
      </c>
    </row>
    <row r="1102" spans="1:4" x14ac:dyDescent="0.25">
      <c r="A1102" s="121" t="s">
        <v>2619</v>
      </c>
      <c r="B1102" s="122" t="s">
        <v>2620</v>
      </c>
      <c r="C1102" s="126">
        <v>0</v>
      </c>
    </row>
    <row r="1103" spans="1:4" x14ac:dyDescent="0.25">
      <c r="A1103" s="121" t="s">
        <v>2621</v>
      </c>
      <c r="B1103" s="122" t="s">
        <v>2622</v>
      </c>
      <c r="C1103" s="126">
        <v>0</v>
      </c>
    </row>
    <row r="1104" spans="1:4" x14ac:dyDescent="0.25">
      <c r="A1104" s="121" t="s">
        <v>2623</v>
      </c>
      <c r="B1104" s="122" t="s">
        <v>2624</v>
      </c>
      <c r="C1104" s="127">
        <v>0</v>
      </c>
      <c r="D1104" s="124">
        <f>SUM(C1096:C1104)</f>
        <v>0</v>
      </c>
    </row>
    <row r="1105" spans="1:4" x14ac:dyDescent="0.25">
      <c r="A1105" s="121"/>
      <c r="B1105" s="122"/>
      <c r="C1105" s="126"/>
    </row>
    <row r="1106" spans="1:4" x14ac:dyDescent="0.25">
      <c r="A1106" s="833" t="s">
        <v>2625</v>
      </c>
      <c r="B1106" s="833"/>
      <c r="C1106" s="126"/>
    </row>
    <row r="1107" spans="1:4" x14ac:dyDescent="0.25">
      <c r="A1107" s="121" t="s">
        <v>1348</v>
      </c>
      <c r="B1107" s="122" t="s">
        <v>2625</v>
      </c>
      <c r="C1107" s="127">
        <v>0</v>
      </c>
      <c r="D1107" s="124">
        <f>SUM(C1107)</f>
        <v>0</v>
      </c>
    </row>
    <row r="1108" spans="1:4" x14ac:dyDescent="0.25">
      <c r="A1108" s="121"/>
      <c r="B1108" s="122"/>
      <c r="C1108" s="126"/>
    </row>
    <row r="1109" spans="1:4" x14ac:dyDescent="0.25">
      <c r="A1109" s="833" t="s">
        <v>2626</v>
      </c>
      <c r="B1109" s="833"/>
      <c r="C1109" s="126"/>
    </row>
    <row r="1110" spans="1:4" x14ac:dyDescent="0.25">
      <c r="A1110" s="121" t="s">
        <v>2627</v>
      </c>
      <c r="B1110" s="122" t="s">
        <v>2628</v>
      </c>
      <c r="C1110" s="127">
        <v>0</v>
      </c>
      <c r="D1110" s="124">
        <f>SUM(C1110)</f>
        <v>0</v>
      </c>
    </row>
    <row r="1111" spans="1:4" x14ac:dyDescent="0.25">
      <c r="A1111" s="121"/>
      <c r="B1111" s="122"/>
      <c r="C1111" s="126"/>
    </row>
    <row r="1112" spans="1:4" x14ac:dyDescent="0.25">
      <c r="A1112" s="121"/>
      <c r="B1112" s="122"/>
      <c r="C1112" s="126"/>
    </row>
    <row r="1113" spans="1:4" x14ac:dyDescent="0.25">
      <c r="A1113" s="121"/>
      <c r="B1113" s="122"/>
      <c r="C1113" s="126"/>
    </row>
    <row r="1114" spans="1:4" x14ac:dyDescent="0.25">
      <c r="A1114" s="121"/>
      <c r="B1114" s="122"/>
      <c r="C1114" s="126"/>
    </row>
    <row r="1115" spans="1:4" x14ac:dyDescent="0.25">
      <c r="A1115" s="833" t="s">
        <v>2629</v>
      </c>
      <c r="B1115" s="833"/>
      <c r="C1115" s="126"/>
    </row>
    <row r="1116" spans="1:4" ht="26.4" x14ac:dyDescent="0.25">
      <c r="A1116" s="121" t="s">
        <v>1370</v>
      </c>
      <c r="B1116" s="122" t="s">
        <v>2630</v>
      </c>
      <c r="C1116" s="126">
        <f>'SCH B - SWM6.2'!K15</f>
        <v>0</v>
      </c>
    </row>
    <row r="1117" spans="1:4" x14ac:dyDescent="0.25">
      <c r="A1117" s="121" t="s">
        <v>1741</v>
      </c>
      <c r="B1117" s="122" t="s">
        <v>2631</v>
      </c>
      <c r="C1117" s="126">
        <v>0</v>
      </c>
    </row>
    <row r="1118" spans="1:4" x14ac:dyDescent="0.25">
      <c r="A1118" s="121" t="s">
        <v>2632</v>
      </c>
      <c r="B1118" s="122" t="s">
        <v>2633</v>
      </c>
      <c r="C1118" s="126">
        <v>0</v>
      </c>
    </row>
    <row r="1119" spans="1:4" x14ac:dyDescent="0.25">
      <c r="A1119" s="121" t="s">
        <v>1449</v>
      </c>
      <c r="B1119" s="122" t="s">
        <v>2634</v>
      </c>
      <c r="C1119" s="126">
        <v>0</v>
      </c>
    </row>
    <row r="1120" spans="1:4" x14ac:dyDescent="0.25">
      <c r="A1120" s="121" t="s">
        <v>1507</v>
      </c>
      <c r="B1120" s="122" t="s">
        <v>2635</v>
      </c>
      <c r="C1120" s="126">
        <v>0</v>
      </c>
    </row>
    <row r="1121" spans="1:4" x14ac:dyDescent="0.25">
      <c r="A1121" s="121" t="s">
        <v>1577</v>
      </c>
      <c r="B1121" s="122" t="s">
        <v>2636</v>
      </c>
      <c r="C1121" s="126">
        <v>0</v>
      </c>
    </row>
    <row r="1122" spans="1:4" x14ac:dyDescent="0.25">
      <c r="A1122" s="121" t="s">
        <v>1631</v>
      </c>
      <c r="B1122" s="122" t="s">
        <v>2637</v>
      </c>
      <c r="C1122" s="126">
        <v>0</v>
      </c>
    </row>
    <row r="1123" spans="1:4" x14ac:dyDescent="0.25">
      <c r="A1123" s="121" t="s">
        <v>1670</v>
      </c>
      <c r="B1123" s="122" t="s">
        <v>2638</v>
      </c>
      <c r="C1123" s="126">
        <v>0</v>
      </c>
    </row>
    <row r="1124" spans="1:4" x14ac:dyDescent="0.25">
      <c r="A1124" s="121" t="s">
        <v>1682</v>
      </c>
      <c r="B1124" s="122" t="s">
        <v>2639</v>
      </c>
      <c r="C1124" s="127">
        <v>0</v>
      </c>
      <c r="D1124" s="124">
        <f>SUM(C1116:C1124)</f>
        <v>0</v>
      </c>
    </row>
    <row r="1125" spans="1:4" x14ac:dyDescent="0.25">
      <c r="A1125" s="121"/>
      <c r="B1125" s="122"/>
      <c r="C1125" s="126"/>
    </row>
    <row r="1126" spans="1:4" x14ac:dyDescent="0.25">
      <c r="A1126" s="833" t="s">
        <v>2640</v>
      </c>
      <c r="B1126" s="833"/>
      <c r="C1126" s="126"/>
    </row>
    <row r="1127" spans="1:4" x14ac:dyDescent="0.25">
      <c r="A1127" s="121" t="s">
        <v>2641</v>
      </c>
      <c r="B1127" s="122" t="s">
        <v>2642</v>
      </c>
      <c r="C1127" s="126">
        <v>0</v>
      </c>
    </row>
    <row r="1128" spans="1:4" x14ac:dyDescent="0.25">
      <c r="A1128" s="121" t="s">
        <v>2643</v>
      </c>
      <c r="B1128" s="122" t="s">
        <v>2644</v>
      </c>
      <c r="C1128" s="126">
        <v>0</v>
      </c>
    </row>
    <row r="1129" spans="1:4" x14ac:dyDescent="0.25">
      <c r="A1129" s="121" t="s">
        <v>2645</v>
      </c>
      <c r="B1129" s="122" t="s">
        <v>2646</v>
      </c>
      <c r="C1129" s="126">
        <v>0</v>
      </c>
    </row>
    <row r="1130" spans="1:4" x14ac:dyDescent="0.25">
      <c r="A1130" s="121" t="s">
        <v>2647</v>
      </c>
      <c r="B1130" s="122" t="s">
        <v>2648</v>
      </c>
      <c r="C1130" s="126">
        <v>0</v>
      </c>
    </row>
    <row r="1131" spans="1:4" x14ac:dyDescent="0.25">
      <c r="A1131" s="121" t="s">
        <v>2649</v>
      </c>
      <c r="B1131" s="122" t="s">
        <v>2650</v>
      </c>
      <c r="C1131" s="126">
        <v>0</v>
      </c>
    </row>
    <row r="1132" spans="1:4" x14ac:dyDescent="0.25">
      <c r="A1132" s="121" t="s">
        <v>2651</v>
      </c>
      <c r="B1132" s="122" t="s">
        <v>2652</v>
      </c>
      <c r="C1132" s="126">
        <v>0</v>
      </c>
    </row>
    <row r="1133" spans="1:4" x14ac:dyDescent="0.25">
      <c r="A1133" s="121" t="s">
        <v>2653</v>
      </c>
      <c r="B1133" s="122" t="s">
        <v>2654</v>
      </c>
      <c r="C1133" s="126">
        <v>0</v>
      </c>
    </row>
    <row r="1134" spans="1:4" x14ac:dyDescent="0.25">
      <c r="A1134" s="121" t="s">
        <v>2655</v>
      </c>
      <c r="B1134" s="122" t="s">
        <v>2656</v>
      </c>
      <c r="C1134" s="126">
        <v>0</v>
      </c>
    </row>
    <row r="1135" spans="1:4" x14ac:dyDescent="0.25">
      <c r="A1135" s="121" t="s">
        <v>2657</v>
      </c>
      <c r="B1135" s="122" t="s">
        <v>2658</v>
      </c>
      <c r="C1135" s="126">
        <v>0</v>
      </c>
    </row>
    <row r="1136" spans="1:4" x14ac:dyDescent="0.25">
      <c r="A1136" s="121" t="s">
        <v>2659</v>
      </c>
      <c r="B1136" s="122" t="s">
        <v>2660</v>
      </c>
      <c r="C1136" s="126">
        <v>0</v>
      </c>
    </row>
    <row r="1137" spans="1:4" x14ac:dyDescent="0.25">
      <c r="A1137" s="121" t="s">
        <v>2661</v>
      </c>
      <c r="B1137" s="122" t="s">
        <v>2662</v>
      </c>
      <c r="C1137" s="126">
        <v>0</v>
      </c>
    </row>
    <row r="1138" spans="1:4" x14ac:dyDescent="0.25">
      <c r="A1138" s="121" t="s">
        <v>2663</v>
      </c>
      <c r="B1138" s="122" t="s">
        <v>2664</v>
      </c>
      <c r="C1138" s="127">
        <v>0</v>
      </c>
      <c r="D1138" s="124">
        <f>SUM(C1127:C1138)</f>
        <v>0</v>
      </c>
    </row>
    <row r="1139" spans="1:4" x14ac:dyDescent="0.25">
      <c r="A1139" s="121"/>
      <c r="B1139" s="122"/>
      <c r="C1139" s="126"/>
    </row>
    <row r="1140" spans="1:4" x14ac:dyDescent="0.25">
      <c r="A1140" s="125" t="s">
        <v>2665</v>
      </c>
      <c r="B1140" s="122"/>
      <c r="C1140" s="126"/>
    </row>
    <row r="1141" spans="1:4" x14ac:dyDescent="0.25">
      <c r="A1141" s="121" t="s">
        <v>1788</v>
      </c>
      <c r="B1141" s="122" t="s">
        <v>2666</v>
      </c>
      <c r="C1141" s="126">
        <f>'SCH B - SWM6.2'!K40</f>
        <v>0</v>
      </c>
    </row>
    <row r="1142" spans="1:4" x14ac:dyDescent="0.25">
      <c r="A1142" s="121" t="s">
        <v>1809</v>
      </c>
      <c r="B1142" s="122" t="s">
        <v>2667</v>
      </c>
      <c r="C1142" s="126">
        <f>'SCH B - SWM6.2'!K67</f>
        <v>0</v>
      </c>
    </row>
    <row r="1143" spans="1:4" x14ac:dyDescent="0.25">
      <c r="A1143" s="121" t="s">
        <v>1818</v>
      </c>
      <c r="B1143" s="122" t="s">
        <v>2668</v>
      </c>
      <c r="C1143" s="126">
        <f>'SCH B - SWM6.2'!K82</f>
        <v>0</v>
      </c>
    </row>
    <row r="1144" spans="1:4" x14ac:dyDescent="0.25">
      <c r="A1144" s="121" t="s">
        <v>1843</v>
      </c>
      <c r="B1144" s="122" t="s">
        <v>2669</v>
      </c>
      <c r="C1144" s="126">
        <f>'SCH B - SWM6.2'!K111</f>
        <v>0</v>
      </c>
    </row>
    <row r="1145" spans="1:4" x14ac:dyDescent="0.25">
      <c r="A1145" s="121" t="s">
        <v>2670</v>
      </c>
      <c r="B1145" s="122" t="s">
        <v>2671</v>
      </c>
      <c r="C1145" s="126">
        <v>0</v>
      </c>
    </row>
    <row r="1146" spans="1:4" x14ac:dyDescent="0.25">
      <c r="A1146" s="121" t="s">
        <v>1852</v>
      </c>
      <c r="B1146" s="122" t="s">
        <v>2672</v>
      </c>
      <c r="C1146" s="126">
        <f>'SCH B - SWM6.2'!K122</f>
        <v>0</v>
      </c>
    </row>
    <row r="1147" spans="1:4" x14ac:dyDescent="0.25">
      <c r="A1147" s="121" t="s">
        <v>1866</v>
      </c>
      <c r="B1147" s="122" t="s">
        <v>2673</v>
      </c>
      <c r="C1147" s="126">
        <f>'SCH B - SWM6.2'!K139</f>
        <v>0</v>
      </c>
    </row>
    <row r="1148" spans="1:4" x14ac:dyDescent="0.25">
      <c r="A1148" s="121" t="s">
        <v>1895</v>
      </c>
      <c r="B1148" s="122" t="s">
        <v>2674</v>
      </c>
      <c r="C1148" s="126">
        <f>'SCH B - SWM6.2'!K160</f>
        <v>0</v>
      </c>
    </row>
    <row r="1149" spans="1:4" x14ac:dyDescent="0.25">
      <c r="A1149" s="121" t="s">
        <v>2675</v>
      </c>
      <c r="B1149" s="122" t="s">
        <v>2676</v>
      </c>
      <c r="C1149" s="126">
        <v>0</v>
      </c>
    </row>
    <row r="1150" spans="1:4" x14ac:dyDescent="0.25">
      <c r="A1150" s="121" t="s">
        <v>2677</v>
      </c>
      <c r="B1150" s="122" t="s">
        <v>2678</v>
      </c>
      <c r="C1150" s="126">
        <v>0</v>
      </c>
    </row>
    <row r="1151" spans="1:4" x14ac:dyDescent="0.25">
      <c r="A1151" s="121" t="s">
        <v>2126</v>
      </c>
      <c r="B1151" s="122" t="s">
        <v>2679</v>
      </c>
      <c r="C1151" s="126">
        <v>0</v>
      </c>
    </row>
    <row r="1152" spans="1:4" x14ac:dyDescent="0.25">
      <c r="A1152" s="121" t="s">
        <v>2133</v>
      </c>
      <c r="B1152" s="122" t="s">
        <v>2680</v>
      </c>
      <c r="C1152" s="126">
        <v>0</v>
      </c>
    </row>
    <row r="1153" spans="1:4" x14ac:dyDescent="0.25">
      <c r="A1153" s="121" t="s">
        <v>2681</v>
      </c>
      <c r="B1153" s="122" t="s">
        <v>2682</v>
      </c>
      <c r="C1153" s="126">
        <v>0</v>
      </c>
    </row>
    <row r="1154" spans="1:4" x14ac:dyDescent="0.25">
      <c r="A1154" s="121" t="s">
        <v>2683</v>
      </c>
      <c r="B1154" s="122" t="s">
        <v>2684</v>
      </c>
      <c r="C1154" s="127">
        <v>0</v>
      </c>
      <c r="D1154" s="124">
        <f>SUM(C1141:C1154)</f>
        <v>0</v>
      </c>
    </row>
    <row r="1155" spans="1:4" x14ac:dyDescent="0.25">
      <c r="A1155" s="121"/>
      <c r="B1155" s="122"/>
      <c r="C1155" s="126"/>
    </row>
    <row r="1156" spans="1:4" x14ac:dyDescent="0.25">
      <c r="A1156" s="833" t="s">
        <v>2685</v>
      </c>
      <c r="B1156" s="833"/>
      <c r="C1156" s="126"/>
    </row>
    <row r="1157" spans="1:4" x14ac:dyDescent="0.25">
      <c r="A1157" s="121" t="s">
        <v>2686</v>
      </c>
      <c r="B1157" s="122" t="s">
        <v>2687</v>
      </c>
      <c r="C1157" s="126">
        <v>0</v>
      </c>
    </row>
    <row r="1158" spans="1:4" ht="26.4" x14ac:dyDescent="0.25">
      <c r="A1158" s="121" t="s">
        <v>2688</v>
      </c>
      <c r="B1158" s="122" t="s">
        <v>2689</v>
      </c>
      <c r="C1158" s="126">
        <v>0</v>
      </c>
    </row>
    <row r="1159" spans="1:4" x14ac:dyDescent="0.25">
      <c r="A1159" s="121" t="s">
        <v>1901</v>
      </c>
      <c r="B1159" s="122" t="s">
        <v>2690</v>
      </c>
      <c r="C1159" s="124">
        <v>0</v>
      </c>
    </row>
    <row r="1160" spans="1:4" x14ac:dyDescent="0.25">
      <c r="A1160" s="121" t="s">
        <v>2691</v>
      </c>
      <c r="B1160" s="122" t="s">
        <v>2692</v>
      </c>
      <c r="C1160" s="126">
        <v>0</v>
      </c>
    </row>
    <row r="1161" spans="1:4" x14ac:dyDescent="0.25">
      <c r="A1161" s="121" t="s">
        <v>2181</v>
      </c>
      <c r="B1161" s="122" t="s">
        <v>2693</v>
      </c>
      <c r="C1161" s="126">
        <v>0</v>
      </c>
    </row>
    <row r="1162" spans="1:4" x14ac:dyDescent="0.25">
      <c r="A1162" s="121" t="s">
        <v>2694</v>
      </c>
      <c r="B1162" s="122" t="s">
        <v>2695</v>
      </c>
      <c r="C1162" s="126">
        <v>0</v>
      </c>
    </row>
    <row r="1163" spans="1:4" x14ac:dyDescent="0.25">
      <c r="A1163" s="121" t="s">
        <v>2696</v>
      </c>
      <c r="B1163" s="122" t="s">
        <v>2697</v>
      </c>
      <c r="C1163" s="126">
        <v>0</v>
      </c>
    </row>
    <row r="1164" spans="1:4" x14ac:dyDescent="0.25">
      <c r="A1164" s="121" t="s">
        <v>2698</v>
      </c>
      <c r="B1164" s="122" t="s">
        <v>2699</v>
      </c>
      <c r="C1164" s="126">
        <v>0</v>
      </c>
    </row>
    <row r="1165" spans="1:4" x14ac:dyDescent="0.25">
      <c r="A1165" s="121" t="s">
        <v>2700</v>
      </c>
      <c r="B1165" s="122" t="s">
        <v>2701</v>
      </c>
      <c r="C1165" s="126">
        <v>0</v>
      </c>
    </row>
    <row r="1166" spans="1:4" x14ac:dyDescent="0.25">
      <c r="A1166" s="121" t="s">
        <v>2702</v>
      </c>
      <c r="B1166" s="122" t="s">
        <v>2703</v>
      </c>
      <c r="C1166" s="126">
        <v>0</v>
      </c>
    </row>
    <row r="1167" spans="1:4" x14ac:dyDescent="0.25">
      <c r="A1167" s="121" t="s">
        <v>2704</v>
      </c>
      <c r="B1167" s="122" t="s">
        <v>2705</v>
      </c>
      <c r="C1167" s="127">
        <v>0</v>
      </c>
      <c r="D1167" s="124">
        <f>SUM(C1157:C1167)</f>
        <v>0</v>
      </c>
    </row>
    <row r="1168" spans="1:4" x14ac:dyDescent="0.25">
      <c r="A1168" s="121"/>
      <c r="B1168" s="122"/>
      <c r="C1168" s="126"/>
    </row>
    <row r="1169" spans="1:4" x14ac:dyDescent="0.25">
      <c r="A1169" s="833" t="s">
        <v>2706</v>
      </c>
      <c r="B1169" s="833"/>
      <c r="C1169" s="126"/>
    </row>
    <row r="1170" spans="1:4" x14ac:dyDescent="0.25">
      <c r="A1170" s="121" t="s">
        <v>1703</v>
      </c>
      <c r="B1170" s="122" t="s">
        <v>2707</v>
      </c>
      <c r="C1170" s="127">
        <v>0</v>
      </c>
      <c r="D1170" s="124">
        <f>SUM(C1170)</f>
        <v>0</v>
      </c>
    </row>
    <row r="1171" spans="1:4" x14ac:dyDescent="0.25">
      <c r="A1171" s="121"/>
      <c r="B1171" s="122"/>
      <c r="C1171" s="126"/>
    </row>
    <row r="1172" spans="1:4" x14ac:dyDescent="0.25">
      <c r="B1172" s="125" t="s">
        <v>2724</v>
      </c>
      <c r="C1172" s="133">
        <f>SUM(D1056+D1062+D1067+D1074+D1081+D1085+D1093+D1104+D1107+D1110+D1124+D1138+D1154+D1167+D1170)</f>
        <v>0</v>
      </c>
      <c r="D1172" s="124"/>
    </row>
    <row r="1173" spans="1:4" x14ac:dyDescent="0.25">
      <c r="B1173" s="121"/>
    </row>
    <row r="1174" spans="1:4" x14ac:dyDescent="0.25">
      <c r="B1174" s="121"/>
    </row>
    <row r="1175" spans="1:4" x14ac:dyDescent="0.25">
      <c r="A1175" s="140" t="s">
        <v>2725</v>
      </c>
      <c r="B1175" s="128"/>
    </row>
    <row r="1176" spans="1:4" x14ac:dyDescent="0.25">
      <c r="A1176" s="141" t="s">
        <v>2726</v>
      </c>
      <c r="B1176" s="121"/>
    </row>
    <row r="1177" spans="1:4" x14ac:dyDescent="0.25">
      <c r="A1177" s="128"/>
      <c r="B1177" s="128"/>
    </row>
    <row r="1178" spans="1:4" x14ac:dyDescent="0.25">
      <c r="A1178" s="834" t="s">
        <v>2559</v>
      </c>
      <c r="B1178" s="834"/>
    </row>
    <row r="1179" spans="1:4" x14ac:dyDescent="0.25">
      <c r="A1179" s="121" t="s">
        <v>116</v>
      </c>
      <c r="B1179" s="122" t="s">
        <v>2560</v>
      </c>
      <c r="C1179" s="126">
        <v>0</v>
      </c>
    </row>
    <row r="1180" spans="1:4" x14ac:dyDescent="0.25">
      <c r="A1180" s="121" t="s">
        <v>143</v>
      </c>
      <c r="B1180" s="122" t="s">
        <v>2561</v>
      </c>
      <c r="C1180" s="126">
        <v>0</v>
      </c>
    </row>
    <row r="1181" spans="1:4" x14ac:dyDescent="0.25">
      <c r="A1181" s="121" t="s">
        <v>333</v>
      </c>
      <c r="B1181" s="122" t="s">
        <v>2562</v>
      </c>
      <c r="C1181" s="126">
        <v>0</v>
      </c>
    </row>
    <row r="1182" spans="1:4" x14ac:dyDescent="0.25">
      <c r="A1182" s="121" t="s">
        <v>490</v>
      </c>
      <c r="B1182" s="122" t="s">
        <v>2563</v>
      </c>
      <c r="C1182" s="126">
        <v>0</v>
      </c>
    </row>
    <row r="1183" spans="1:4" x14ac:dyDescent="0.25">
      <c r="A1183" s="121" t="s">
        <v>563</v>
      </c>
      <c r="B1183" s="122" t="s">
        <v>2564</v>
      </c>
      <c r="C1183" s="126">
        <f>'SCH B - S6 SW CH'!K21</f>
        <v>0</v>
      </c>
    </row>
    <row r="1184" spans="1:4" x14ac:dyDescent="0.25">
      <c r="A1184" s="121" t="s">
        <v>583</v>
      </c>
      <c r="B1184" s="122" t="s">
        <v>2565</v>
      </c>
      <c r="C1184" s="127">
        <f>'SCH B - S6 SW CH'!K39</f>
        <v>0</v>
      </c>
      <c r="D1184" s="124">
        <f>SUM(C1179:C1184)</f>
        <v>0</v>
      </c>
    </row>
    <row r="1185" spans="1:4" x14ac:dyDescent="0.25">
      <c r="A1185" s="121"/>
      <c r="B1185" s="122"/>
      <c r="C1185" s="126"/>
    </row>
    <row r="1186" spans="1:4" x14ac:dyDescent="0.25">
      <c r="A1186" s="833" t="s">
        <v>2566</v>
      </c>
      <c r="B1186" s="833"/>
      <c r="C1186" s="126"/>
    </row>
    <row r="1187" spans="1:4" x14ac:dyDescent="0.25">
      <c r="A1187" s="121" t="s">
        <v>636</v>
      </c>
      <c r="B1187" s="122" t="s">
        <v>2567</v>
      </c>
      <c r="C1187" s="126">
        <f>'SCH B - S6 SW CH'!K62</f>
        <v>550000</v>
      </c>
    </row>
    <row r="1188" spans="1:4" x14ac:dyDescent="0.25">
      <c r="A1188" s="121" t="s">
        <v>673</v>
      </c>
      <c r="B1188" s="122" t="s">
        <v>2568</v>
      </c>
      <c r="C1188" s="126">
        <v>0</v>
      </c>
    </row>
    <row r="1189" spans="1:4" x14ac:dyDescent="0.25">
      <c r="A1189" s="121" t="s">
        <v>2569</v>
      </c>
      <c r="B1189" s="122" t="s">
        <v>2570</v>
      </c>
      <c r="C1189" s="126">
        <v>0</v>
      </c>
    </row>
    <row r="1190" spans="1:4" x14ac:dyDescent="0.25">
      <c r="A1190" s="121" t="s">
        <v>2571</v>
      </c>
      <c r="B1190" s="122" t="s">
        <v>2572</v>
      </c>
      <c r="C1190" s="127">
        <v>0</v>
      </c>
      <c r="D1190" s="124">
        <f>SUM(C1187:C1190)</f>
        <v>550000</v>
      </c>
    </row>
    <row r="1191" spans="1:4" x14ac:dyDescent="0.25">
      <c r="A1191" s="121"/>
      <c r="B1191" s="122"/>
      <c r="C1191" s="126"/>
    </row>
    <row r="1192" spans="1:4" x14ac:dyDescent="0.25">
      <c r="A1192" s="833" t="s">
        <v>2573</v>
      </c>
      <c r="B1192" s="833"/>
      <c r="C1192" s="126"/>
    </row>
    <row r="1193" spans="1:4" x14ac:dyDescent="0.25">
      <c r="A1193" s="121" t="s">
        <v>764</v>
      </c>
      <c r="B1193" s="122" t="s">
        <v>2574</v>
      </c>
      <c r="C1193" s="126">
        <f>'SCH B - S6 SW CH'!K81</f>
        <v>0</v>
      </c>
    </row>
    <row r="1194" spans="1:4" x14ac:dyDescent="0.25">
      <c r="A1194" s="121" t="s">
        <v>850</v>
      </c>
      <c r="B1194" s="122" t="s">
        <v>2575</v>
      </c>
      <c r="C1194" s="126">
        <v>0</v>
      </c>
    </row>
    <row r="1195" spans="1:4" ht="39.6" x14ac:dyDescent="0.25">
      <c r="A1195" s="121" t="s">
        <v>913</v>
      </c>
      <c r="B1195" s="122" t="s">
        <v>2576</v>
      </c>
      <c r="C1195" s="129">
        <f>'SCH B - S6 SW CH'!K100</f>
        <v>0</v>
      </c>
      <c r="D1195" s="124">
        <f>SUM(C1193:C1195)</f>
        <v>0</v>
      </c>
    </row>
    <row r="1196" spans="1:4" x14ac:dyDescent="0.25">
      <c r="A1196" s="121"/>
      <c r="B1196" s="122"/>
      <c r="C1196" s="126"/>
    </row>
    <row r="1197" spans="1:4" x14ac:dyDescent="0.25">
      <c r="A1197" s="833" t="s">
        <v>2577</v>
      </c>
      <c r="B1197" s="833"/>
      <c r="C1197" s="126"/>
    </row>
    <row r="1198" spans="1:4" x14ac:dyDescent="0.25">
      <c r="A1198" s="121" t="s">
        <v>977</v>
      </c>
      <c r="B1198" s="122" t="s">
        <v>2578</v>
      </c>
      <c r="C1198" s="126">
        <v>0</v>
      </c>
    </row>
    <row r="1199" spans="1:4" x14ac:dyDescent="0.25">
      <c r="A1199" s="121" t="s">
        <v>1014</v>
      </c>
      <c r="B1199" s="122" t="s">
        <v>2579</v>
      </c>
      <c r="C1199" s="126">
        <v>0</v>
      </c>
    </row>
    <row r="1200" spans="1:4" x14ac:dyDescent="0.25">
      <c r="A1200" s="121" t="s">
        <v>1061</v>
      </c>
      <c r="B1200" s="122" t="s">
        <v>2580</v>
      </c>
      <c r="C1200" s="126">
        <v>0</v>
      </c>
    </row>
    <row r="1201" spans="1:4" x14ac:dyDescent="0.25">
      <c r="A1201" s="121" t="s">
        <v>1092</v>
      </c>
      <c r="B1201" s="122" t="s">
        <v>2581</v>
      </c>
      <c r="C1201" s="126">
        <v>0</v>
      </c>
    </row>
    <row r="1202" spans="1:4" x14ac:dyDescent="0.25">
      <c r="A1202" s="121" t="s">
        <v>2582</v>
      </c>
      <c r="B1202" s="122" t="s">
        <v>2583</v>
      </c>
      <c r="C1202" s="127">
        <v>0</v>
      </c>
      <c r="D1202" s="124">
        <f>SUM(C1198:C1202)</f>
        <v>0</v>
      </c>
    </row>
    <row r="1203" spans="1:4" x14ac:dyDescent="0.25">
      <c r="A1203" s="121"/>
      <c r="B1203" s="122"/>
      <c r="C1203" s="126"/>
    </row>
    <row r="1204" spans="1:4" x14ac:dyDescent="0.25">
      <c r="A1204" s="833" t="s">
        <v>2584</v>
      </c>
      <c r="B1204" s="833"/>
      <c r="C1204" s="126"/>
    </row>
    <row r="1205" spans="1:4" x14ac:dyDescent="0.25">
      <c r="A1205" s="121" t="s">
        <v>1133</v>
      </c>
      <c r="B1205" s="122" t="s">
        <v>2585</v>
      </c>
      <c r="C1205" s="126">
        <v>0</v>
      </c>
    </row>
    <row r="1206" spans="1:4" x14ac:dyDescent="0.25">
      <c r="A1206" s="121" t="s">
        <v>1148</v>
      </c>
      <c r="B1206" s="122" t="s">
        <v>2586</v>
      </c>
      <c r="C1206" s="126">
        <v>0</v>
      </c>
    </row>
    <row r="1207" spans="1:4" x14ac:dyDescent="0.25">
      <c r="A1207" s="121" t="s">
        <v>1192</v>
      </c>
      <c r="B1207" s="122" t="s">
        <v>2587</v>
      </c>
      <c r="C1207" s="126">
        <v>0</v>
      </c>
    </row>
    <row r="1208" spans="1:4" x14ac:dyDescent="0.25">
      <c r="A1208" s="121" t="s">
        <v>1211</v>
      </c>
      <c r="B1208" s="122" t="s">
        <v>2588</v>
      </c>
      <c r="C1208" s="126">
        <v>0</v>
      </c>
    </row>
    <row r="1209" spans="1:4" x14ac:dyDescent="0.25">
      <c r="A1209" s="121" t="s">
        <v>2589</v>
      </c>
      <c r="B1209" s="122" t="s">
        <v>2590</v>
      </c>
      <c r="C1209" s="127">
        <v>0</v>
      </c>
      <c r="D1209" s="124">
        <f>SUM(C1205:C1209)</f>
        <v>0</v>
      </c>
    </row>
    <row r="1210" spans="1:4" x14ac:dyDescent="0.25">
      <c r="A1210" s="121"/>
      <c r="B1210" s="122"/>
      <c r="C1210" s="126"/>
    </row>
    <row r="1211" spans="1:4" x14ac:dyDescent="0.25">
      <c r="A1211" s="833" t="s">
        <v>2591</v>
      </c>
      <c r="B1211" s="833"/>
      <c r="C1211" s="126"/>
    </row>
    <row r="1212" spans="1:4" x14ac:dyDescent="0.25">
      <c r="A1212" s="121" t="s">
        <v>1244</v>
      </c>
      <c r="B1212" s="122" t="s">
        <v>2592</v>
      </c>
      <c r="C1212" s="126">
        <v>0</v>
      </c>
    </row>
    <row r="1213" spans="1:4" x14ac:dyDescent="0.25">
      <c r="A1213" s="121" t="s">
        <v>1262</v>
      </c>
      <c r="B1213" s="122" t="s">
        <v>2593</v>
      </c>
      <c r="C1213" s="127">
        <v>0</v>
      </c>
      <c r="D1213" s="124">
        <f>SUM(C1212:C1213)</f>
        <v>0</v>
      </c>
    </row>
    <row r="1214" spans="1:4" x14ac:dyDescent="0.25">
      <c r="A1214" s="121"/>
      <c r="B1214" s="122"/>
      <c r="C1214" s="126"/>
    </row>
    <row r="1215" spans="1:4" x14ac:dyDescent="0.25">
      <c r="A1215" s="833" t="s">
        <v>2594</v>
      </c>
      <c r="B1215" s="833"/>
      <c r="C1215" s="126"/>
    </row>
    <row r="1216" spans="1:4" x14ac:dyDescent="0.25">
      <c r="A1216" s="121" t="s">
        <v>2595</v>
      </c>
      <c r="B1216" s="122" t="s">
        <v>2596</v>
      </c>
      <c r="C1216" s="126">
        <v>0</v>
      </c>
    </row>
    <row r="1217" spans="1:4" ht="26.4" x14ac:dyDescent="0.25">
      <c r="A1217" s="121" t="s">
        <v>2597</v>
      </c>
      <c r="B1217" s="122" t="s">
        <v>2598</v>
      </c>
      <c r="C1217" s="126">
        <v>0</v>
      </c>
    </row>
    <row r="1218" spans="1:4" x14ac:dyDescent="0.25">
      <c r="A1218" s="121" t="s">
        <v>2599</v>
      </c>
      <c r="B1218" s="122" t="s">
        <v>2600</v>
      </c>
      <c r="C1218" s="126">
        <v>0</v>
      </c>
    </row>
    <row r="1219" spans="1:4" x14ac:dyDescent="0.25">
      <c r="A1219" s="121" t="s">
        <v>2601</v>
      </c>
      <c r="B1219" s="122" t="s">
        <v>2602</v>
      </c>
      <c r="C1219" s="126">
        <v>0</v>
      </c>
    </row>
    <row r="1220" spans="1:4" x14ac:dyDescent="0.25">
      <c r="A1220" s="121" t="s">
        <v>2603</v>
      </c>
      <c r="B1220" s="122" t="s">
        <v>2604</v>
      </c>
      <c r="C1220" s="126">
        <v>0</v>
      </c>
    </row>
    <row r="1221" spans="1:4" x14ac:dyDescent="0.25">
      <c r="A1221" s="121" t="s">
        <v>2605</v>
      </c>
      <c r="B1221" s="122" t="s">
        <v>2606</v>
      </c>
      <c r="C1221" s="127">
        <v>0</v>
      </c>
      <c r="D1221" s="124">
        <f>SUM(C1216:C1221)</f>
        <v>0</v>
      </c>
    </row>
    <row r="1222" spans="1:4" x14ac:dyDescent="0.25">
      <c r="A1222" s="121"/>
      <c r="B1222" s="122"/>
      <c r="C1222" s="126"/>
    </row>
    <row r="1223" spans="1:4" x14ac:dyDescent="0.25">
      <c r="A1223" s="833" t="s">
        <v>2607</v>
      </c>
      <c r="B1223" s="833"/>
      <c r="C1223" s="126"/>
    </row>
    <row r="1224" spans="1:4" x14ac:dyDescent="0.25">
      <c r="A1224" s="121" t="s">
        <v>1273</v>
      </c>
      <c r="B1224" s="122" t="s">
        <v>2608</v>
      </c>
      <c r="C1224" s="126">
        <v>0</v>
      </c>
    </row>
    <row r="1225" spans="1:4" x14ac:dyDescent="0.25">
      <c r="A1225" s="121" t="s">
        <v>2609</v>
      </c>
      <c r="B1225" s="122" t="s">
        <v>2610</v>
      </c>
      <c r="C1225" s="126">
        <v>0</v>
      </c>
    </row>
    <row r="1226" spans="1:4" x14ac:dyDescent="0.25">
      <c r="A1226" s="121" t="s">
        <v>2611</v>
      </c>
      <c r="B1226" s="122" t="s">
        <v>2612</v>
      </c>
      <c r="C1226" s="126">
        <v>0</v>
      </c>
    </row>
    <row r="1227" spans="1:4" x14ac:dyDescent="0.25">
      <c r="A1227" s="121" t="s">
        <v>2613</v>
      </c>
      <c r="B1227" s="122" t="s">
        <v>2614</v>
      </c>
      <c r="C1227" s="126">
        <v>0</v>
      </c>
    </row>
    <row r="1228" spans="1:4" x14ac:dyDescent="0.25">
      <c r="A1228" s="121" t="s">
        <v>2615</v>
      </c>
      <c r="B1228" s="122" t="s">
        <v>2616</v>
      </c>
      <c r="C1228" s="126">
        <v>0</v>
      </c>
    </row>
    <row r="1229" spans="1:4" x14ac:dyDescent="0.25">
      <c r="A1229" s="121" t="s">
        <v>2617</v>
      </c>
      <c r="B1229" s="122" t="s">
        <v>2618</v>
      </c>
      <c r="C1229" s="126">
        <v>0</v>
      </c>
    </row>
    <row r="1230" spans="1:4" x14ac:dyDescent="0.25">
      <c r="A1230" s="121" t="s">
        <v>2619</v>
      </c>
      <c r="B1230" s="122" t="s">
        <v>2620</v>
      </c>
      <c r="C1230" s="126">
        <v>0</v>
      </c>
    </row>
    <row r="1231" spans="1:4" x14ac:dyDescent="0.25">
      <c r="A1231" s="121" t="s">
        <v>2621</v>
      </c>
      <c r="B1231" s="122" t="s">
        <v>2622</v>
      </c>
      <c r="C1231" s="126">
        <v>0</v>
      </c>
    </row>
    <row r="1232" spans="1:4" x14ac:dyDescent="0.25">
      <c r="A1232" s="121" t="s">
        <v>2623</v>
      </c>
      <c r="B1232" s="122" t="s">
        <v>2624</v>
      </c>
      <c r="C1232" s="127">
        <v>0</v>
      </c>
      <c r="D1232" s="124">
        <f>SUM(C1224:C1232)</f>
        <v>0</v>
      </c>
    </row>
    <row r="1233" spans="1:4" x14ac:dyDescent="0.25">
      <c r="A1233" s="121"/>
      <c r="B1233" s="122"/>
      <c r="C1233" s="126"/>
    </row>
    <row r="1234" spans="1:4" x14ac:dyDescent="0.25">
      <c r="A1234" s="833" t="s">
        <v>2625</v>
      </c>
      <c r="B1234" s="833"/>
      <c r="C1234" s="126"/>
    </row>
    <row r="1235" spans="1:4" x14ac:dyDescent="0.25">
      <c r="A1235" s="121" t="s">
        <v>1348</v>
      </c>
      <c r="B1235" s="122" t="s">
        <v>2625</v>
      </c>
      <c r="C1235" s="127">
        <v>0</v>
      </c>
      <c r="D1235" s="124">
        <f>SUM(C1235)</f>
        <v>0</v>
      </c>
    </row>
    <row r="1236" spans="1:4" x14ac:dyDescent="0.25">
      <c r="A1236" s="121"/>
      <c r="B1236" s="122"/>
      <c r="C1236" s="126"/>
    </row>
    <row r="1237" spans="1:4" x14ac:dyDescent="0.25">
      <c r="A1237" s="833" t="s">
        <v>2626</v>
      </c>
      <c r="B1237" s="833"/>
      <c r="C1237" s="126"/>
    </row>
    <row r="1238" spans="1:4" x14ac:dyDescent="0.25">
      <c r="A1238" s="121" t="s">
        <v>2627</v>
      </c>
      <c r="B1238" s="122" t="s">
        <v>2628</v>
      </c>
      <c r="C1238" s="127">
        <v>0</v>
      </c>
      <c r="D1238" s="124">
        <f>SUM(C1238)</f>
        <v>0</v>
      </c>
    </row>
    <row r="1239" spans="1:4" x14ac:dyDescent="0.25">
      <c r="A1239" s="121"/>
      <c r="B1239" s="122"/>
      <c r="C1239" s="126"/>
    </row>
    <row r="1240" spans="1:4" x14ac:dyDescent="0.25">
      <c r="A1240" s="121"/>
      <c r="B1240" s="122"/>
      <c r="C1240" s="126"/>
    </row>
    <row r="1241" spans="1:4" x14ac:dyDescent="0.25">
      <c r="A1241" s="121"/>
      <c r="B1241" s="122"/>
      <c r="C1241" s="126"/>
    </row>
    <row r="1242" spans="1:4" x14ac:dyDescent="0.25">
      <c r="A1242" s="833" t="s">
        <v>2629</v>
      </c>
      <c r="B1242" s="833"/>
      <c r="C1242" s="126"/>
    </row>
    <row r="1243" spans="1:4" ht="26.4" x14ac:dyDescent="0.25">
      <c r="A1243" s="121" t="s">
        <v>1370</v>
      </c>
      <c r="B1243" s="122" t="s">
        <v>2630</v>
      </c>
      <c r="C1243" s="126">
        <v>0</v>
      </c>
    </row>
    <row r="1244" spans="1:4" x14ac:dyDescent="0.25">
      <c r="A1244" s="121" t="s">
        <v>1741</v>
      </c>
      <c r="B1244" s="122" t="s">
        <v>2631</v>
      </c>
      <c r="C1244" s="126">
        <v>0</v>
      </c>
    </row>
    <row r="1245" spans="1:4" x14ac:dyDescent="0.25">
      <c r="A1245" s="121" t="s">
        <v>2632</v>
      </c>
      <c r="B1245" s="122" t="s">
        <v>2633</v>
      </c>
      <c r="C1245" s="126">
        <v>0</v>
      </c>
    </row>
    <row r="1246" spans="1:4" x14ac:dyDescent="0.25">
      <c r="A1246" s="121" t="s">
        <v>1449</v>
      </c>
      <c r="B1246" s="122" t="s">
        <v>2634</v>
      </c>
      <c r="C1246" s="126">
        <v>0</v>
      </c>
    </row>
    <row r="1247" spans="1:4" x14ac:dyDescent="0.25">
      <c r="A1247" s="121" t="s">
        <v>1507</v>
      </c>
      <c r="B1247" s="122" t="s">
        <v>2635</v>
      </c>
      <c r="C1247" s="126">
        <v>0</v>
      </c>
    </row>
    <row r="1248" spans="1:4" x14ac:dyDescent="0.25">
      <c r="A1248" s="121" t="s">
        <v>1577</v>
      </c>
      <c r="B1248" s="122" t="s">
        <v>2636</v>
      </c>
      <c r="C1248" s="126">
        <v>0</v>
      </c>
    </row>
    <row r="1249" spans="1:4" x14ac:dyDescent="0.25">
      <c r="A1249" s="121" t="s">
        <v>1631</v>
      </c>
      <c r="B1249" s="122" t="s">
        <v>2637</v>
      </c>
      <c r="C1249" s="126">
        <v>0</v>
      </c>
    </row>
    <row r="1250" spans="1:4" x14ac:dyDescent="0.25">
      <c r="A1250" s="121" t="s">
        <v>1670</v>
      </c>
      <c r="B1250" s="122" t="s">
        <v>2638</v>
      </c>
      <c r="C1250" s="126">
        <f>'SCH B - S6 SW CH'!K121</f>
        <v>0</v>
      </c>
    </row>
    <row r="1251" spans="1:4" x14ac:dyDescent="0.25">
      <c r="A1251" s="121" t="s">
        <v>1682</v>
      </c>
      <c r="B1251" s="122" t="s">
        <v>2639</v>
      </c>
      <c r="C1251" s="127">
        <v>0</v>
      </c>
      <c r="D1251" s="124">
        <f>SUM(C1243:C1251)</f>
        <v>0</v>
      </c>
    </row>
    <row r="1252" spans="1:4" x14ac:dyDescent="0.25">
      <c r="A1252" s="121"/>
      <c r="B1252" s="122"/>
      <c r="C1252" s="126"/>
    </row>
    <row r="1253" spans="1:4" x14ac:dyDescent="0.25">
      <c r="A1253" s="833" t="s">
        <v>2640</v>
      </c>
      <c r="B1253" s="833"/>
      <c r="C1253" s="126"/>
    </row>
    <row r="1254" spans="1:4" x14ac:dyDescent="0.25">
      <c r="A1254" s="121" t="s">
        <v>2641</v>
      </c>
      <c r="B1254" s="122" t="s">
        <v>2642</v>
      </c>
      <c r="C1254" s="126">
        <v>0</v>
      </c>
    </row>
    <row r="1255" spans="1:4" x14ac:dyDescent="0.25">
      <c r="A1255" s="121" t="s">
        <v>2643</v>
      </c>
      <c r="B1255" s="122" t="s">
        <v>2644</v>
      </c>
      <c r="C1255" s="126">
        <v>0</v>
      </c>
    </row>
    <row r="1256" spans="1:4" x14ac:dyDescent="0.25">
      <c r="A1256" s="121" t="s">
        <v>2645</v>
      </c>
      <c r="B1256" s="122" t="s">
        <v>2646</v>
      </c>
      <c r="C1256" s="126">
        <v>0</v>
      </c>
    </row>
    <row r="1257" spans="1:4" x14ac:dyDescent="0.25">
      <c r="A1257" s="121" t="s">
        <v>2647</v>
      </c>
      <c r="B1257" s="122" t="s">
        <v>2648</v>
      </c>
      <c r="C1257" s="126">
        <v>0</v>
      </c>
    </row>
    <row r="1258" spans="1:4" x14ac:dyDescent="0.25">
      <c r="A1258" s="121" t="s">
        <v>2649</v>
      </c>
      <c r="B1258" s="122" t="s">
        <v>2650</v>
      </c>
      <c r="C1258" s="126">
        <v>0</v>
      </c>
    </row>
    <row r="1259" spans="1:4" x14ac:dyDescent="0.25">
      <c r="A1259" s="121" t="s">
        <v>2651</v>
      </c>
      <c r="B1259" s="122" t="s">
        <v>2652</v>
      </c>
      <c r="C1259" s="126">
        <v>0</v>
      </c>
    </row>
    <row r="1260" spans="1:4" x14ac:dyDescent="0.25">
      <c r="A1260" s="121" t="s">
        <v>2653</v>
      </c>
      <c r="B1260" s="122" t="s">
        <v>2654</v>
      </c>
      <c r="C1260" s="126">
        <v>0</v>
      </c>
    </row>
    <row r="1261" spans="1:4" x14ac:dyDescent="0.25">
      <c r="A1261" s="121" t="s">
        <v>2655</v>
      </c>
      <c r="B1261" s="122" t="s">
        <v>2656</v>
      </c>
      <c r="C1261" s="126">
        <v>0</v>
      </c>
    </row>
    <row r="1262" spans="1:4" x14ac:dyDescent="0.25">
      <c r="A1262" s="121" t="s">
        <v>2657</v>
      </c>
      <c r="B1262" s="122" t="s">
        <v>2658</v>
      </c>
      <c r="C1262" s="126">
        <v>0</v>
      </c>
    </row>
    <row r="1263" spans="1:4" x14ac:dyDescent="0.25">
      <c r="A1263" s="121" t="s">
        <v>2659</v>
      </c>
      <c r="B1263" s="122" t="s">
        <v>2660</v>
      </c>
      <c r="C1263" s="126">
        <v>0</v>
      </c>
    </row>
    <row r="1264" spans="1:4" x14ac:dyDescent="0.25">
      <c r="A1264" s="121" t="s">
        <v>2661</v>
      </c>
      <c r="B1264" s="122" t="s">
        <v>2662</v>
      </c>
      <c r="C1264" s="126">
        <v>0</v>
      </c>
    </row>
    <row r="1265" spans="1:4" x14ac:dyDescent="0.25">
      <c r="A1265" s="121" t="s">
        <v>2663</v>
      </c>
      <c r="B1265" s="122" t="s">
        <v>2664</v>
      </c>
      <c r="C1265" s="127">
        <v>0</v>
      </c>
      <c r="D1265" s="124">
        <f>SUM(C1254:C1265)</f>
        <v>0</v>
      </c>
    </row>
    <row r="1266" spans="1:4" x14ac:dyDescent="0.25">
      <c r="A1266" s="121"/>
      <c r="B1266" s="122"/>
      <c r="C1266" s="126"/>
    </row>
    <row r="1267" spans="1:4" x14ac:dyDescent="0.25">
      <c r="A1267" s="125" t="s">
        <v>2665</v>
      </c>
      <c r="B1267" s="122"/>
      <c r="C1267" s="126"/>
    </row>
    <row r="1268" spans="1:4" x14ac:dyDescent="0.25">
      <c r="A1268" s="121" t="s">
        <v>1788</v>
      </c>
      <c r="B1268" s="122" t="s">
        <v>2666</v>
      </c>
      <c r="C1268" s="126">
        <v>0</v>
      </c>
    </row>
    <row r="1269" spans="1:4" x14ac:dyDescent="0.25">
      <c r="A1269" s="121" t="s">
        <v>1809</v>
      </c>
      <c r="B1269" s="122" t="s">
        <v>2667</v>
      </c>
      <c r="C1269" s="126">
        <v>0</v>
      </c>
    </row>
    <row r="1270" spans="1:4" x14ac:dyDescent="0.25">
      <c r="A1270" s="121" t="s">
        <v>1818</v>
      </c>
      <c r="B1270" s="122" t="s">
        <v>2668</v>
      </c>
      <c r="C1270" s="126">
        <f>'SCH B - S6 SW CH'!K138</f>
        <v>0</v>
      </c>
    </row>
    <row r="1271" spans="1:4" x14ac:dyDescent="0.25">
      <c r="A1271" s="121" t="s">
        <v>1843</v>
      </c>
      <c r="B1271" s="122" t="s">
        <v>2669</v>
      </c>
      <c r="C1271" s="126">
        <f>'SCH B - S6 SW CH'!K147</f>
        <v>0</v>
      </c>
    </row>
    <row r="1272" spans="1:4" x14ac:dyDescent="0.25">
      <c r="A1272" s="121" t="s">
        <v>2670</v>
      </c>
      <c r="B1272" s="122" t="s">
        <v>2671</v>
      </c>
      <c r="C1272" s="126">
        <v>0</v>
      </c>
    </row>
    <row r="1273" spans="1:4" x14ac:dyDescent="0.25">
      <c r="A1273" s="121" t="s">
        <v>1852</v>
      </c>
      <c r="B1273" s="122" t="s">
        <v>2672</v>
      </c>
      <c r="C1273" s="126">
        <f>'SCH B - S6 SW CH'!K158</f>
        <v>0</v>
      </c>
    </row>
    <row r="1274" spans="1:4" x14ac:dyDescent="0.25">
      <c r="A1274" s="121" t="s">
        <v>1866</v>
      </c>
      <c r="B1274" s="122" t="s">
        <v>2673</v>
      </c>
      <c r="C1274" s="126">
        <f>'SCH B - S6 SW CH'!K181</f>
        <v>0</v>
      </c>
    </row>
    <row r="1275" spans="1:4" x14ac:dyDescent="0.25">
      <c r="A1275" s="121" t="s">
        <v>1895</v>
      </c>
      <c r="B1275" s="122" t="s">
        <v>2674</v>
      </c>
      <c r="C1275" s="126">
        <v>0</v>
      </c>
    </row>
    <row r="1276" spans="1:4" x14ac:dyDescent="0.25">
      <c r="A1276" s="121" t="s">
        <v>2675</v>
      </c>
      <c r="B1276" s="122" t="s">
        <v>2676</v>
      </c>
      <c r="C1276" s="126">
        <v>0</v>
      </c>
    </row>
    <row r="1277" spans="1:4" x14ac:dyDescent="0.25">
      <c r="A1277" s="121" t="s">
        <v>2677</v>
      </c>
      <c r="B1277" s="122" t="s">
        <v>2678</v>
      </c>
      <c r="C1277" s="126">
        <v>0</v>
      </c>
    </row>
    <row r="1278" spans="1:4" x14ac:dyDescent="0.25">
      <c r="A1278" s="121" t="s">
        <v>2126</v>
      </c>
      <c r="B1278" s="122" t="s">
        <v>2679</v>
      </c>
      <c r="C1278" s="126">
        <v>0</v>
      </c>
    </row>
    <row r="1279" spans="1:4" x14ac:dyDescent="0.25">
      <c r="A1279" s="121" t="s">
        <v>2133</v>
      </c>
      <c r="B1279" s="122" t="s">
        <v>2680</v>
      </c>
      <c r="C1279" s="126">
        <v>0</v>
      </c>
    </row>
    <row r="1280" spans="1:4" x14ac:dyDescent="0.25">
      <c r="A1280" s="121" t="s">
        <v>2681</v>
      </c>
      <c r="B1280" s="122" t="s">
        <v>2682</v>
      </c>
      <c r="C1280" s="126">
        <v>0</v>
      </c>
    </row>
    <row r="1281" spans="1:4" x14ac:dyDescent="0.25">
      <c r="A1281" s="121" t="s">
        <v>2683</v>
      </c>
      <c r="B1281" s="122" t="s">
        <v>2684</v>
      </c>
      <c r="C1281" s="127">
        <v>0</v>
      </c>
      <c r="D1281" s="124">
        <f>SUM(C1268:C1281)</f>
        <v>0</v>
      </c>
    </row>
    <row r="1282" spans="1:4" x14ac:dyDescent="0.25">
      <c r="A1282" s="121"/>
      <c r="B1282" s="122"/>
      <c r="C1282" s="126"/>
    </row>
    <row r="1283" spans="1:4" x14ac:dyDescent="0.25">
      <c r="A1283" s="833" t="s">
        <v>2685</v>
      </c>
      <c r="B1283" s="833"/>
      <c r="C1283" s="126"/>
    </row>
    <row r="1284" spans="1:4" x14ac:dyDescent="0.25">
      <c r="A1284" s="121" t="s">
        <v>2686</v>
      </c>
      <c r="B1284" s="122" t="s">
        <v>2687</v>
      </c>
      <c r="C1284" s="126">
        <v>0</v>
      </c>
    </row>
    <row r="1285" spans="1:4" ht="26.4" x14ac:dyDescent="0.25">
      <c r="A1285" s="121" t="s">
        <v>2688</v>
      </c>
      <c r="B1285" s="122" t="s">
        <v>2689</v>
      </c>
      <c r="C1285" s="126">
        <v>0</v>
      </c>
    </row>
    <row r="1286" spans="1:4" x14ac:dyDescent="0.25">
      <c r="A1286" s="121" t="s">
        <v>1901</v>
      </c>
      <c r="B1286" s="122" t="s">
        <v>2690</v>
      </c>
      <c r="C1286" s="124">
        <v>0</v>
      </c>
    </row>
    <row r="1287" spans="1:4" x14ac:dyDescent="0.25">
      <c r="A1287" s="121" t="s">
        <v>2691</v>
      </c>
      <c r="B1287" s="122" t="s">
        <v>2692</v>
      </c>
      <c r="C1287" s="126">
        <v>0</v>
      </c>
    </row>
    <row r="1288" spans="1:4" x14ac:dyDescent="0.25">
      <c r="A1288" s="121" t="s">
        <v>2181</v>
      </c>
      <c r="B1288" s="122" t="s">
        <v>2693</v>
      </c>
      <c r="C1288" s="126">
        <v>0</v>
      </c>
    </row>
    <row r="1289" spans="1:4" x14ac:dyDescent="0.25">
      <c r="A1289" s="121" t="s">
        <v>2694</v>
      </c>
      <c r="B1289" s="122" t="s">
        <v>2695</v>
      </c>
      <c r="C1289" s="126">
        <v>0</v>
      </c>
    </row>
    <row r="1290" spans="1:4" x14ac:dyDescent="0.25">
      <c r="A1290" s="121" t="s">
        <v>2696</v>
      </c>
      <c r="B1290" s="122" t="s">
        <v>2697</v>
      </c>
      <c r="C1290" s="126">
        <v>0</v>
      </c>
    </row>
    <row r="1291" spans="1:4" x14ac:dyDescent="0.25">
      <c r="A1291" s="121" t="s">
        <v>2698</v>
      </c>
      <c r="B1291" s="122" t="s">
        <v>2699</v>
      </c>
      <c r="C1291" s="126">
        <v>0</v>
      </c>
    </row>
    <row r="1292" spans="1:4" x14ac:dyDescent="0.25">
      <c r="A1292" s="121" t="s">
        <v>2700</v>
      </c>
      <c r="B1292" s="122" t="s">
        <v>2701</v>
      </c>
      <c r="C1292" s="126">
        <v>0</v>
      </c>
    </row>
    <row r="1293" spans="1:4" x14ac:dyDescent="0.25">
      <c r="A1293" s="121" t="s">
        <v>2702</v>
      </c>
      <c r="B1293" s="122" t="s">
        <v>2703</v>
      </c>
      <c r="C1293" s="126">
        <v>0</v>
      </c>
    </row>
    <row r="1294" spans="1:4" x14ac:dyDescent="0.25">
      <c r="A1294" s="121" t="s">
        <v>2704</v>
      </c>
      <c r="B1294" s="122" t="s">
        <v>2705</v>
      </c>
      <c r="C1294" s="127">
        <v>0</v>
      </c>
      <c r="D1294" s="124">
        <f>SUM(C1284:C1294)</f>
        <v>0</v>
      </c>
    </row>
    <row r="1295" spans="1:4" x14ac:dyDescent="0.25">
      <c r="A1295" s="121"/>
      <c r="B1295" s="122"/>
      <c r="C1295" s="126"/>
    </row>
    <row r="1296" spans="1:4" x14ac:dyDescent="0.25">
      <c r="A1296" s="833" t="s">
        <v>2706</v>
      </c>
      <c r="B1296" s="833"/>
      <c r="C1296" s="126"/>
    </row>
    <row r="1297" spans="1:4" x14ac:dyDescent="0.25">
      <c r="A1297" s="121" t="s">
        <v>1703</v>
      </c>
      <c r="B1297" s="122" t="s">
        <v>2707</v>
      </c>
      <c r="C1297" s="127">
        <v>0</v>
      </c>
      <c r="D1297" s="124">
        <f>SUM(C1297)</f>
        <v>0</v>
      </c>
    </row>
    <row r="1298" spans="1:4" x14ac:dyDescent="0.25">
      <c r="A1298" s="121"/>
      <c r="B1298" s="122"/>
      <c r="C1298" s="126"/>
    </row>
    <row r="1299" spans="1:4" s="135" customFormat="1" ht="39.6" x14ac:dyDescent="0.25">
      <c r="B1299" s="136" t="s">
        <v>2727</v>
      </c>
      <c r="C1299" s="137">
        <f>SUM(D1184+D1190+D1195+D1202+D1209+D1213+D1221+D1232+D1235+D1238+D1251+D1265+D1281+D1294+D1297)</f>
        <v>550000</v>
      </c>
      <c r="D1299" s="138"/>
    </row>
    <row r="1300" spans="1:4" x14ac:dyDescent="0.25">
      <c r="B1300" s="121"/>
    </row>
    <row r="1301" spans="1:4" x14ac:dyDescent="0.25">
      <c r="B1301" s="125" t="s">
        <v>2728</v>
      </c>
      <c r="C1301" s="133">
        <f>C259+C394+C529+C664+C791+C918+C1045+C1172+C1299</f>
        <v>1200000</v>
      </c>
      <c r="D1301" s="124"/>
    </row>
    <row r="1302" spans="1:4" x14ac:dyDescent="0.25">
      <c r="B1302" s="121"/>
    </row>
    <row r="1303" spans="1:4" ht="13.8" thickBot="1" x14ac:dyDescent="0.3">
      <c r="B1303" s="121"/>
    </row>
    <row r="1304" spans="1:4" ht="13.2" customHeight="1" x14ac:dyDescent="0.25">
      <c r="A1304" s="832" t="s">
        <v>2230</v>
      </c>
      <c r="B1304" s="832"/>
      <c r="C1304" s="139"/>
      <c r="D1304" s="132"/>
    </row>
    <row r="1305" spans="1:4" x14ac:dyDescent="0.25">
      <c r="A1305" s="121" t="s">
        <v>2729</v>
      </c>
      <c r="B1305" s="122" t="s">
        <v>2730</v>
      </c>
      <c r="C1305" s="126">
        <f>'SCH C - ELEC'!G143</f>
        <v>1797500</v>
      </c>
    </row>
    <row r="1306" spans="1:4" x14ac:dyDescent="0.25">
      <c r="A1306" s="121" t="s">
        <v>2731</v>
      </c>
      <c r="B1306" s="122" t="s">
        <v>2732</v>
      </c>
      <c r="C1306" s="126">
        <f>'SCH C - ELEC'!G219</f>
        <v>10000</v>
      </c>
    </row>
    <row r="1307" spans="1:4" x14ac:dyDescent="0.25">
      <c r="A1307" s="121" t="s">
        <v>2733</v>
      </c>
      <c r="B1307" s="122" t="s">
        <v>2734</v>
      </c>
      <c r="C1307" s="126">
        <f>'SCH C - ELEC'!G347</f>
        <v>95000</v>
      </c>
    </row>
    <row r="1308" spans="1:4" x14ac:dyDescent="0.25">
      <c r="A1308" s="121" t="s">
        <v>2735</v>
      </c>
      <c r="B1308" s="122" t="s">
        <v>2736</v>
      </c>
      <c r="C1308" s="127">
        <f>'SCH C - ELEC'!G460</f>
        <v>3861000</v>
      </c>
      <c r="D1308" s="124">
        <f>SUM(C1305:C1308)</f>
        <v>5763500</v>
      </c>
    </row>
    <row r="1309" spans="1:4" x14ac:dyDescent="0.25">
      <c r="B1309" s="121"/>
    </row>
    <row r="1310" spans="1:4" x14ac:dyDescent="0.25">
      <c r="B1310" s="125" t="s">
        <v>2737</v>
      </c>
      <c r="C1310" s="133">
        <f>D1308</f>
        <v>5763500</v>
      </c>
    </row>
    <row r="1311" spans="1:4" x14ac:dyDescent="0.25">
      <c r="B1311" s="121"/>
    </row>
    <row r="1312" spans="1:4" x14ac:dyDescent="0.25">
      <c r="B1312" s="121"/>
    </row>
    <row r="1313" spans="1:3" x14ac:dyDescent="0.25">
      <c r="B1313" s="121"/>
    </row>
    <row r="1314" spans="1:3" x14ac:dyDescent="0.25">
      <c r="B1314" s="121"/>
    </row>
    <row r="1315" spans="1:3" x14ac:dyDescent="0.25">
      <c r="B1315" s="121"/>
    </row>
    <row r="1316" spans="1:3" x14ac:dyDescent="0.25">
      <c r="A1316" s="121"/>
      <c r="B1316" s="122"/>
      <c r="C1316" s="126"/>
    </row>
    <row r="1317" spans="1:3" x14ac:dyDescent="0.25">
      <c r="B1317" s="121"/>
    </row>
    <row r="1318" spans="1:3" x14ac:dyDescent="0.25">
      <c r="B1318" s="121"/>
    </row>
    <row r="1319" spans="1:3" x14ac:dyDescent="0.25">
      <c r="B1319" s="121"/>
    </row>
    <row r="1320" spans="1:3" x14ac:dyDescent="0.25">
      <c r="B1320" s="121"/>
    </row>
    <row r="1321" spans="1:3" x14ac:dyDescent="0.25">
      <c r="B1321" s="121"/>
    </row>
    <row r="1322" spans="1:3" x14ac:dyDescent="0.25">
      <c r="B1322" s="121"/>
    </row>
    <row r="1323" spans="1:3" x14ac:dyDescent="0.25">
      <c r="B1323" s="121"/>
    </row>
    <row r="1324" spans="1:3" x14ac:dyDescent="0.25">
      <c r="B1324" s="121"/>
    </row>
    <row r="1325" spans="1:3" x14ac:dyDescent="0.25">
      <c r="A1325" s="121"/>
      <c r="B1325" s="122"/>
      <c r="C1325" s="126"/>
    </row>
    <row r="1326" spans="1:3" x14ac:dyDescent="0.25">
      <c r="B1326" s="121"/>
    </row>
    <row r="1327" spans="1:3" x14ac:dyDescent="0.25">
      <c r="B1327" s="121"/>
    </row>
    <row r="1328" spans="1:3" x14ac:dyDescent="0.25">
      <c r="B1328" s="121"/>
    </row>
    <row r="1329" spans="2:2" x14ac:dyDescent="0.25">
      <c r="B1329" s="121"/>
    </row>
    <row r="1330" spans="2:2" x14ac:dyDescent="0.25">
      <c r="B1330" s="121"/>
    </row>
    <row r="1331" spans="2:2" x14ac:dyDescent="0.25">
      <c r="B1331" s="121"/>
    </row>
    <row r="1332" spans="2:2" x14ac:dyDescent="0.25">
      <c r="B1332" s="121"/>
    </row>
    <row r="1333" spans="2:2" x14ac:dyDescent="0.25">
      <c r="B1333" s="121"/>
    </row>
    <row r="1334" spans="2:2" x14ac:dyDescent="0.25">
      <c r="B1334" s="121"/>
    </row>
    <row r="1335" spans="2:2" x14ac:dyDescent="0.25">
      <c r="B1335" s="121"/>
    </row>
    <row r="1336" spans="2:2" x14ac:dyDescent="0.25">
      <c r="B1336" s="121"/>
    </row>
    <row r="1337" spans="2:2" x14ac:dyDescent="0.25">
      <c r="B1337" s="121"/>
    </row>
    <row r="1338" spans="2:2" x14ac:dyDescent="0.25">
      <c r="B1338" s="121"/>
    </row>
    <row r="1339" spans="2:2" x14ac:dyDescent="0.25">
      <c r="B1339" s="121"/>
    </row>
    <row r="1340" spans="2:2" x14ac:dyDescent="0.25">
      <c r="B1340" s="121"/>
    </row>
    <row r="1341" spans="2:2" x14ac:dyDescent="0.25">
      <c r="B1341" s="121"/>
    </row>
    <row r="1342" spans="2:2" x14ac:dyDescent="0.25">
      <c r="B1342" s="121"/>
    </row>
    <row r="1343" spans="2:2" x14ac:dyDescent="0.25">
      <c r="B1343" s="121"/>
    </row>
    <row r="1344" spans="2:2" x14ac:dyDescent="0.25">
      <c r="B1344" s="121"/>
    </row>
    <row r="1345" spans="1:3" x14ac:dyDescent="0.25">
      <c r="B1345" s="121"/>
    </row>
    <row r="1346" spans="1:3" x14ac:dyDescent="0.25">
      <c r="B1346" s="121"/>
    </row>
    <row r="1347" spans="1:3" x14ac:dyDescent="0.25">
      <c r="B1347" s="121"/>
    </row>
    <row r="1348" spans="1:3" x14ac:dyDescent="0.25">
      <c r="B1348" s="121"/>
    </row>
    <row r="1349" spans="1:3" x14ac:dyDescent="0.25">
      <c r="B1349" s="121"/>
    </row>
    <row r="1350" spans="1:3" x14ac:dyDescent="0.25">
      <c r="B1350" s="121"/>
    </row>
    <row r="1351" spans="1:3" x14ac:dyDescent="0.25">
      <c r="A1351" s="121"/>
      <c r="B1351" s="122"/>
      <c r="C1351" s="126"/>
    </row>
    <row r="1352" spans="1:3" x14ac:dyDescent="0.25">
      <c r="B1352" s="121"/>
    </row>
    <row r="1353" spans="1:3" x14ac:dyDescent="0.25">
      <c r="B1353" s="121"/>
    </row>
    <row r="1354" spans="1:3" x14ac:dyDescent="0.25">
      <c r="B1354" s="121"/>
    </row>
    <row r="1355" spans="1:3" x14ac:dyDescent="0.25">
      <c r="B1355" s="121"/>
    </row>
    <row r="1356" spans="1:3" x14ac:dyDescent="0.25">
      <c r="B1356" s="121"/>
    </row>
    <row r="1357" spans="1:3" x14ac:dyDescent="0.25">
      <c r="B1357" s="121"/>
    </row>
    <row r="1358" spans="1:3" x14ac:dyDescent="0.25">
      <c r="B1358" s="121"/>
    </row>
    <row r="1359" spans="1:3" x14ac:dyDescent="0.25">
      <c r="B1359" s="121"/>
    </row>
    <row r="1360" spans="1:3" x14ac:dyDescent="0.25">
      <c r="B1360" s="121"/>
    </row>
    <row r="1361" spans="1:4" x14ac:dyDescent="0.25">
      <c r="B1361" s="121"/>
    </row>
    <row r="1362" spans="1:4" x14ac:dyDescent="0.25">
      <c r="B1362" s="121"/>
    </row>
    <row r="1363" spans="1:4" x14ac:dyDescent="0.25">
      <c r="B1363" s="121"/>
    </row>
    <row r="1364" spans="1:4" x14ac:dyDescent="0.25">
      <c r="B1364" s="121"/>
    </row>
    <row r="1365" spans="1:4" x14ac:dyDescent="0.25">
      <c r="B1365" s="121"/>
    </row>
    <row r="1366" spans="1:4" x14ac:dyDescent="0.25">
      <c r="B1366" s="121"/>
    </row>
    <row r="1367" spans="1:4" x14ac:dyDescent="0.25">
      <c r="B1367" s="121"/>
    </row>
    <row r="1368" spans="1:4" x14ac:dyDescent="0.25">
      <c r="B1368" s="121"/>
    </row>
    <row r="1369" spans="1:4" x14ac:dyDescent="0.25">
      <c r="B1369" s="121"/>
    </row>
    <row r="1370" spans="1:4" x14ac:dyDescent="0.25">
      <c r="B1370" s="121"/>
    </row>
    <row r="1371" spans="1:4" x14ac:dyDescent="0.25">
      <c r="B1371" s="121"/>
    </row>
    <row r="1372" spans="1:4" x14ac:dyDescent="0.25">
      <c r="B1372" s="121"/>
    </row>
    <row r="1373" spans="1:4" ht="13.8" thickBot="1" x14ac:dyDescent="0.3">
      <c r="A1373" s="121"/>
      <c r="B1373" s="122"/>
      <c r="C1373" s="126"/>
    </row>
    <row r="1374" spans="1:4" ht="24" customHeight="1" x14ac:dyDescent="0.25">
      <c r="A1374" s="832" t="s">
        <v>2738</v>
      </c>
      <c r="B1374" s="832"/>
      <c r="C1374" s="139"/>
      <c r="D1374" s="132"/>
    </row>
    <row r="1375" spans="1:4" x14ac:dyDescent="0.25">
      <c r="A1375" s="121" t="s">
        <v>2557</v>
      </c>
      <c r="B1375" s="122" t="s">
        <v>2739</v>
      </c>
      <c r="C1375" s="127">
        <f>'SCH D - SCL + TL + TE'!K61</f>
        <v>34207600.457000002</v>
      </c>
      <c r="D1375" s="124">
        <f>SUM(C1375)</f>
        <v>34207600.457000002</v>
      </c>
    </row>
    <row r="1376" spans="1:4" x14ac:dyDescent="0.25">
      <c r="B1376" s="121"/>
    </row>
    <row r="1377" spans="1:3" ht="39.6" x14ac:dyDescent="0.25">
      <c r="B1377" s="136" t="s">
        <v>2740</v>
      </c>
      <c r="C1377" s="133">
        <f>D1375</f>
        <v>34207600.457000002</v>
      </c>
    </row>
    <row r="1378" spans="1:3" x14ac:dyDescent="0.25">
      <c r="B1378" s="121"/>
    </row>
    <row r="1379" spans="1:3" x14ac:dyDescent="0.25">
      <c r="B1379" s="121"/>
    </row>
    <row r="1380" spans="1:3" x14ac:dyDescent="0.25">
      <c r="B1380" s="121"/>
    </row>
    <row r="1381" spans="1:3" x14ac:dyDescent="0.25">
      <c r="B1381" s="121"/>
    </row>
    <row r="1382" spans="1:3" x14ac:dyDescent="0.25">
      <c r="B1382" s="121"/>
    </row>
    <row r="1383" spans="1:3" x14ac:dyDescent="0.25">
      <c r="B1383" s="121"/>
    </row>
    <row r="1384" spans="1:3" x14ac:dyDescent="0.25">
      <c r="B1384" s="121"/>
    </row>
    <row r="1385" spans="1:3" x14ac:dyDescent="0.25">
      <c r="B1385" s="121"/>
    </row>
    <row r="1386" spans="1:3" x14ac:dyDescent="0.25">
      <c r="B1386" s="121"/>
    </row>
    <row r="1387" spans="1:3" x14ac:dyDescent="0.25">
      <c r="A1387" s="121"/>
      <c r="B1387" s="122"/>
      <c r="C1387" s="126"/>
    </row>
    <row r="1388" spans="1:3" x14ac:dyDescent="0.25">
      <c r="B1388" s="121"/>
    </row>
    <row r="1389" spans="1:3" x14ac:dyDescent="0.25">
      <c r="B1389" s="121"/>
    </row>
    <row r="1390" spans="1:3" x14ac:dyDescent="0.25">
      <c r="B1390" s="121"/>
    </row>
    <row r="1391" spans="1:3" x14ac:dyDescent="0.25">
      <c r="B1391" s="121"/>
    </row>
    <row r="1392" spans="1:3" x14ac:dyDescent="0.25">
      <c r="B1392" s="121"/>
    </row>
    <row r="1393" spans="1:3" x14ac:dyDescent="0.25">
      <c r="B1393" s="121"/>
    </row>
    <row r="1394" spans="1:3" x14ac:dyDescent="0.25">
      <c r="B1394" s="121"/>
    </row>
    <row r="1395" spans="1:3" x14ac:dyDescent="0.25">
      <c r="B1395" s="121"/>
    </row>
    <row r="1396" spans="1:3" x14ac:dyDescent="0.25">
      <c r="A1396" s="121"/>
      <c r="B1396" s="122"/>
      <c r="C1396" s="126"/>
    </row>
    <row r="1397" spans="1:3" x14ac:dyDescent="0.25">
      <c r="B1397" s="121"/>
    </row>
    <row r="1398" spans="1:3" x14ac:dyDescent="0.25">
      <c r="B1398" s="121"/>
    </row>
    <row r="1399" spans="1:3" x14ac:dyDescent="0.25">
      <c r="B1399" s="121"/>
    </row>
    <row r="1400" spans="1:3" x14ac:dyDescent="0.25">
      <c r="B1400" s="121"/>
    </row>
    <row r="1401" spans="1:3" x14ac:dyDescent="0.25">
      <c r="B1401" s="121"/>
    </row>
    <row r="1402" spans="1:3" x14ac:dyDescent="0.25">
      <c r="B1402" s="121"/>
    </row>
    <row r="1403" spans="1:3" x14ac:dyDescent="0.25">
      <c r="B1403" s="121"/>
    </row>
    <row r="1404" spans="1:3" x14ac:dyDescent="0.25">
      <c r="B1404" s="121"/>
    </row>
    <row r="1405" spans="1:3" x14ac:dyDescent="0.25">
      <c r="B1405" s="121"/>
    </row>
    <row r="1406" spans="1:3" x14ac:dyDescent="0.25">
      <c r="B1406" s="121"/>
    </row>
    <row r="1407" spans="1:3" x14ac:dyDescent="0.25">
      <c r="B1407" s="121"/>
    </row>
    <row r="1408" spans="1:3" x14ac:dyDescent="0.25">
      <c r="B1408" s="121"/>
    </row>
    <row r="1409" spans="2:2" x14ac:dyDescent="0.25">
      <c r="B1409" s="121"/>
    </row>
    <row r="1410" spans="2:2" x14ac:dyDescent="0.25">
      <c r="B1410" s="121"/>
    </row>
    <row r="1411" spans="2:2" x14ac:dyDescent="0.25">
      <c r="B1411" s="121"/>
    </row>
    <row r="1412" spans="2:2" x14ac:dyDescent="0.25">
      <c r="B1412" s="121"/>
    </row>
    <row r="1413" spans="2:2" x14ac:dyDescent="0.25">
      <c r="B1413" s="121"/>
    </row>
    <row r="1414" spans="2:2" x14ac:dyDescent="0.25">
      <c r="B1414" s="121"/>
    </row>
    <row r="1415" spans="2:2" x14ac:dyDescent="0.25">
      <c r="B1415" s="121"/>
    </row>
    <row r="1416" spans="2:2" x14ac:dyDescent="0.25">
      <c r="B1416" s="121"/>
    </row>
    <row r="1417" spans="2:2" x14ac:dyDescent="0.25">
      <c r="B1417" s="121"/>
    </row>
    <row r="1418" spans="2:2" x14ac:dyDescent="0.25">
      <c r="B1418" s="121"/>
    </row>
    <row r="1419" spans="2:2" x14ac:dyDescent="0.25">
      <c r="B1419" s="121"/>
    </row>
    <row r="1420" spans="2:2" x14ac:dyDescent="0.25">
      <c r="B1420" s="121"/>
    </row>
    <row r="1421" spans="2:2" x14ac:dyDescent="0.25">
      <c r="B1421" s="121"/>
    </row>
    <row r="1422" spans="2:2" x14ac:dyDescent="0.25">
      <c r="B1422" s="121"/>
    </row>
    <row r="1423" spans="2:2" x14ac:dyDescent="0.25">
      <c r="B1423" s="121"/>
    </row>
    <row r="1424" spans="2:2" x14ac:dyDescent="0.25">
      <c r="B1424" s="121"/>
    </row>
    <row r="1425" spans="1:3" x14ac:dyDescent="0.25">
      <c r="B1425" s="121"/>
    </row>
    <row r="1426" spans="1:3" x14ac:dyDescent="0.25">
      <c r="B1426" s="121"/>
    </row>
    <row r="1427" spans="1:3" x14ac:dyDescent="0.25">
      <c r="B1427" s="121"/>
    </row>
    <row r="1428" spans="1:3" x14ac:dyDescent="0.25">
      <c r="B1428" s="121"/>
    </row>
    <row r="1429" spans="1:3" x14ac:dyDescent="0.25">
      <c r="B1429" s="121"/>
    </row>
    <row r="1430" spans="1:3" x14ac:dyDescent="0.25">
      <c r="B1430" s="121"/>
    </row>
    <row r="1431" spans="1:3" x14ac:dyDescent="0.25">
      <c r="B1431" s="121"/>
    </row>
    <row r="1432" spans="1:3" x14ac:dyDescent="0.25">
      <c r="B1432" s="121"/>
    </row>
    <row r="1433" spans="1:3" x14ac:dyDescent="0.25">
      <c r="B1433" s="121"/>
    </row>
    <row r="1434" spans="1:3" x14ac:dyDescent="0.25">
      <c r="B1434" s="121"/>
    </row>
    <row r="1435" spans="1:3" x14ac:dyDescent="0.25">
      <c r="A1435" s="121"/>
      <c r="B1435" s="122"/>
      <c r="C1435" s="126"/>
    </row>
    <row r="1436" spans="1:3" x14ac:dyDescent="0.25">
      <c r="B1436" s="121"/>
    </row>
    <row r="1437" spans="1:3" x14ac:dyDescent="0.25">
      <c r="B1437" s="121"/>
    </row>
    <row r="1438" spans="1:3" x14ac:dyDescent="0.25">
      <c r="B1438" s="121"/>
    </row>
    <row r="1439" spans="1:3" x14ac:dyDescent="0.25">
      <c r="B1439" s="121"/>
    </row>
    <row r="1440" spans="1:3" x14ac:dyDescent="0.25">
      <c r="B1440" s="121"/>
    </row>
    <row r="1441" spans="2:2" x14ac:dyDescent="0.25">
      <c r="B1441" s="121"/>
    </row>
    <row r="1442" spans="2:2" x14ac:dyDescent="0.25">
      <c r="B1442" s="121"/>
    </row>
    <row r="1443" spans="2:2" x14ac:dyDescent="0.25">
      <c r="B1443" s="121"/>
    </row>
    <row r="1444" spans="2:2" x14ac:dyDescent="0.25">
      <c r="B1444" s="121"/>
    </row>
    <row r="1445" spans="2:2" x14ac:dyDescent="0.25">
      <c r="B1445" s="121"/>
    </row>
    <row r="1446" spans="2:2" x14ac:dyDescent="0.25">
      <c r="B1446" s="121"/>
    </row>
    <row r="1447" spans="2:2" x14ac:dyDescent="0.25">
      <c r="B1447" s="121"/>
    </row>
    <row r="1448" spans="2:2" x14ac:dyDescent="0.25">
      <c r="B1448" s="121"/>
    </row>
    <row r="1449" spans="2:2" x14ac:dyDescent="0.25">
      <c r="B1449" s="121"/>
    </row>
    <row r="1450" spans="2:2" x14ac:dyDescent="0.25">
      <c r="B1450" s="121"/>
    </row>
    <row r="1451" spans="2:2" x14ac:dyDescent="0.25">
      <c r="B1451" s="121"/>
    </row>
    <row r="1452" spans="2:2" x14ac:dyDescent="0.25">
      <c r="B1452" s="121"/>
    </row>
    <row r="1453" spans="2:2" x14ac:dyDescent="0.25">
      <c r="B1453" s="121"/>
    </row>
    <row r="1454" spans="2:2" x14ac:dyDescent="0.25">
      <c r="B1454" s="121"/>
    </row>
    <row r="1455" spans="2:2" x14ac:dyDescent="0.25">
      <c r="B1455" s="121"/>
    </row>
    <row r="1456" spans="2:2" x14ac:dyDescent="0.25">
      <c r="B1456" s="121"/>
    </row>
    <row r="1457" spans="1:3" x14ac:dyDescent="0.25">
      <c r="B1457" s="121"/>
    </row>
    <row r="1458" spans="1:3" x14ac:dyDescent="0.25">
      <c r="B1458" s="121"/>
    </row>
    <row r="1459" spans="1:3" x14ac:dyDescent="0.25">
      <c r="B1459" s="121"/>
    </row>
    <row r="1460" spans="1:3" x14ac:dyDescent="0.25">
      <c r="B1460" s="121"/>
    </row>
    <row r="1461" spans="1:3" x14ac:dyDescent="0.25">
      <c r="B1461" s="121"/>
    </row>
    <row r="1462" spans="1:3" x14ac:dyDescent="0.25">
      <c r="B1462" s="121"/>
    </row>
    <row r="1463" spans="1:3" x14ac:dyDescent="0.25">
      <c r="B1463" s="121"/>
    </row>
    <row r="1464" spans="1:3" x14ac:dyDescent="0.25">
      <c r="A1464" s="121"/>
      <c r="B1464" s="122"/>
      <c r="C1464" s="126"/>
    </row>
    <row r="1465" spans="1:3" x14ac:dyDescent="0.25">
      <c r="B1465" s="121"/>
    </row>
    <row r="1466" spans="1:3" x14ac:dyDescent="0.25">
      <c r="B1466" s="121"/>
    </row>
  </sheetData>
  <sheetProtection algorithmName="SHA-512" hashValue="TdphfcxLaNMZTw0pfD3YDdo9u4azLPKSFiSxi7OUWU1dbqz/wV0svtF6Gl8k+BFApVvpUTWp0rKOHOnx/mJ1HA==" saltValue="aLGs90drV3ILaNE/LUDysw==" spinCount="100000" sheet="1" objects="1" scenarios="1"/>
  <mergeCells count="145">
    <mergeCell ref="A22:B22"/>
    <mergeCell ref="A1:B1"/>
    <mergeCell ref="A3:B3"/>
    <mergeCell ref="A4:B4"/>
    <mergeCell ref="A8:B8"/>
    <mergeCell ref="A16:B16"/>
    <mergeCell ref="A27:B27"/>
    <mergeCell ref="A34:B34"/>
    <mergeCell ref="A41:B41"/>
    <mergeCell ref="A45:B45"/>
    <mergeCell ref="A53:B53"/>
    <mergeCell ref="A64:B64"/>
    <mergeCell ref="A67:B67"/>
    <mergeCell ref="A70:B70"/>
    <mergeCell ref="A81:B81"/>
    <mergeCell ref="A139:B139"/>
    <mergeCell ref="A147:B147"/>
    <mergeCell ref="A153:B153"/>
    <mergeCell ref="A158:B158"/>
    <mergeCell ref="A165:B165"/>
    <mergeCell ref="A172:B172"/>
    <mergeCell ref="A111:B111"/>
    <mergeCell ref="A124:B124"/>
    <mergeCell ref="A1304:B1304"/>
    <mergeCell ref="A243:B243"/>
    <mergeCell ref="A256:B256"/>
    <mergeCell ref="A272:B272"/>
    <mergeCell ref="A280:B280"/>
    <mergeCell ref="A286:B286"/>
    <mergeCell ref="A291:B291"/>
    <mergeCell ref="A176:B176"/>
    <mergeCell ref="A184:B184"/>
    <mergeCell ref="A195:B195"/>
    <mergeCell ref="A198:B198"/>
    <mergeCell ref="A202:B202"/>
    <mergeCell ref="A213:B213"/>
    <mergeCell ref="A337:B337"/>
    <mergeCell ref="A348:B348"/>
    <mergeCell ref="A378:B378"/>
    <mergeCell ref="A391:B391"/>
    <mergeCell ref="A407:B407"/>
    <mergeCell ref="A415:B415"/>
    <mergeCell ref="A298:B298"/>
    <mergeCell ref="A305:B305"/>
    <mergeCell ref="A309:B309"/>
    <mergeCell ref="A317:B317"/>
    <mergeCell ref="A328:B328"/>
    <mergeCell ref="A331:B331"/>
    <mergeCell ref="A463:B463"/>
    <mergeCell ref="A466:B466"/>
    <mergeCell ref="A472:B472"/>
    <mergeCell ref="A483:B483"/>
    <mergeCell ref="A513:B513"/>
    <mergeCell ref="A526:B526"/>
    <mergeCell ref="A421:B421"/>
    <mergeCell ref="A426:B426"/>
    <mergeCell ref="A433:B433"/>
    <mergeCell ref="A440:B440"/>
    <mergeCell ref="A444:B444"/>
    <mergeCell ref="A452:B452"/>
    <mergeCell ref="A579:B579"/>
    <mergeCell ref="A587:B587"/>
    <mergeCell ref="A598:B598"/>
    <mergeCell ref="A601:B601"/>
    <mergeCell ref="A607:B607"/>
    <mergeCell ref="A618:B618"/>
    <mergeCell ref="A542:B542"/>
    <mergeCell ref="A550:B550"/>
    <mergeCell ref="A556:B556"/>
    <mergeCell ref="A561:B561"/>
    <mergeCell ref="A568:B568"/>
    <mergeCell ref="A575:B575"/>
    <mergeCell ref="A695:B695"/>
    <mergeCell ref="A702:B702"/>
    <mergeCell ref="A706:B706"/>
    <mergeCell ref="A714:B714"/>
    <mergeCell ref="A725:B725"/>
    <mergeCell ref="A728:B728"/>
    <mergeCell ref="A648:B648"/>
    <mergeCell ref="A661:B661"/>
    <mergeCell ref="A669:B669"/>
    <mergeCell ref="A677:B677"/>
    <mergeCell ref="A683:B683"/>
    <mergeCell ref="A688:B688"/>
    <mergeCell ref="A810:B810"/>
    <mergeCell ref="A815:B815"/>
    <mergeCell ref="A822:B822"/>
    <mergeCell ref="A829:B829"/>
    <mergeCell ref="A833:B833"/>
    <mergeCell ref="A841:B841"/>
    <mergeCell ref="A734:B734"/>
    <mergeCell ref="A745:B745"/>
    <mergeCell ref="A775:B775"/>
    <mergeCell ref="A788:B788"/>
    <mergeCell ref="A796:B796"/>
    <mergeCell ref="A804:B804"/>
    <mergeCell ref="A923:B923"/>
    <mergeCell ref="A931:B931"/>
    <mergeCell ref="A937:B937"/>
    <mergeCell ref="A942:B942"/>
    <mergeCell ref="A949:B949"/>
    <mergeCell ref="A956:B956"/>
    <mergeCell ref="A852:B852"/>
    <mergeCell ref="A855:B855"/>
    <mergeCell ref="A861:B861"/>
    <mergeCell ref="A872:B872"/>
    <mergeCell ref="A902:B902"/>
    <mergeCell ref="A915:B915"/>
    <mergeCell ref="A1029:B1029"/>
    <mergeCell ref="A1042:B1042"/>
    <mergeCell ref="A1050:B1050"/>
    <mergeCell ref="A1058:B1058"/>
    <mergeCell ref="A1064:B1064"/>
    <mergeCell ref="A1069:B1069"/>
    <mergeCell ref="A960:B960"/>
    <mergeCell ref="A968:B968"/>
    <mergeCell ref="A979:B979"/>
    <mergeCell ref="A982:B982"/>
    <mergeCell ref="A988:B988"/>
    <mergeCell ref="A999:B999"/>
    <mergeCell ref="A1115:B1115"/>
    <mergeCell ref="A1126:B1126"/>
    <mergeCell ref="A1156:B1156"/>
    <mergeCell ref="A1169:B1169"/>
    <mergeCell ref="A1178:B1178"/>
    <mergeCell ref="A1186:B1186"/>
    <mergeCell ref="A1076:B1076"/>
    <mergeCell ref="A1083:B1083"/>
    <mergeCell ref="A1087:B1087"/>
    <mergeCell ref="A1095:B1095"/>
    <mergeCell ref="A1106:B1106"/>
    <mergeCell ref="A1109:B1109"/>
    <mergeCell ref="A1374:B1374"/>
    <mergeCell ref="A1234:B1234"/>
    <mergeCell ref="A1237:B1237"/>
    <mergeCell ref="A1242:B1242"/>
    <mergeCell ref="A1253:B1253"/>
    <mergeCell ref="A1283:B1283"/>
    <mergeCell ref="A1296:B1296"/>
    <mergeCell ref="A1192:B1192"/>
    <mergeCell ref="A1197:B1197"/>
    <mergeCell ref="A1204:B1204"/>
    <mergeCell ref="A1211:B1211"/>
    <mergeCell ref="A1215:B1215"/>
    <mergeCell ref="A1223:B1223"/>
  </mergeCells>
  <pageMargins left="0.70866141732283472" right="0.70866141732283472" top="0.74803149606299213" bottom="0.74803149606299213" header="0.31496062992125984" footer="0.31496062992125984"/>
  <pageSetup scale="72" firstPageNumber="149" orientation="portrait" useFirstPageNumber="1" r:id="rId1"/>
  <headerFooter>
    <oddFooter>&amp;RC3-&amp;P</oddFooter>
  </headerFooter>
  <rowBreaks count="9" manualBreakCount="9">
    <brk id="666" max="3" man="1"/>
    <brk id="733" max="3" man="1"/>
    <brk id="793" max="3" man="1"/>
    <brk id="860" max="3" man="1"/>
    <brk id="920" max="3" man="1"/>
    <brk id="1047" max="3" man="1"/>
    <brk id="1173" max="3" man="1"/>
    <brk id="1240" max="3" man="1"/>
    <brk id="1303" max="3" man="1"/>
  </row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ECAE3-A3CE-4DD2-A5E7-2EA34B59BD3A}">
  <sheetPr>
    <tabColor rgb="FFFFFF00"/>
  </sheetPr>
  <dimension ref="A1:D30"/>
  <sheetViews>
    <sheetView view="pageBreakPreview" zoomScaleNormal="100" zoomScaleSheetLayoutView="100" workbookViewId="0">
      <selection activeCell="A23" sqref="A23"/>
    </sheetView>
  </sheetViews>
  <sheetFormatPr defaultColWidth="8.88671875" defaultRowHeight="13.2" x14ac:dyDescent="0.25"/>
  <cols>
    <col min="1" max="1" width="17.6640625" style="123" customWidth="1"/>
    <col min="2" max="2" width="56.33203125" style="123" customWidth="1"/>
    <col min="3" max="3" width="21.5546875" style="123" customWidth="1"/>
    <col min="4" max="4" width="20.6640625" style="123" customWidth="1"/>
    <col min="5" max="16384" width="8.88671875" style="123"/>
  </cols>
  <sheetData>
    <row r="1" spans="1:4" ht="18" customHeight="1" x14ac:dyDescent="0.25">
      <c r="A1" s="833" t="s">
        <v>2741</v>
      </c>
      <c r="B1" s="833"/>
    </row>
    <row r="2" spans="1:4" x14ac:dyDescent="0.25">
      <c r="A2" s="836"/>
      <c r="B2" s="836"/>
      <c r="C2" s="836"/>
    </row>
    <row r="3" spans="1:4" x14ac:dyDescent="0.25">
      <c r="A3" s="837" t="s">
        <v>1</v>
      </c>
      <c r="B3" s="837"/>
    </row>
    <row r="4" spans="1:4" s="135" customFormat="1" ht="26.4" customHeight="1" x14ac:dyDescent="0.25">
      <c r="A4" s="837" t="s">
        <v>2</v>
      </c>
      <c r="B4" s="837"/>
    </row>
    <row r="5" spans="1:4" x14ac:dyDescent="0.25">
      <c r="A5" s="128"/>
      <c r="B5" s="128"/>
    </row>
    <row r="6" spans="1:4" x14ac:dyDescent="0.25">
      <c r="A6" s="834"/>
      <c r="B6" s="834"/>
    </row>
    <row r="7" spans="1:4" x14ac:dyDescent="0.25">
      <c r="A7" s="121" t="s">
        <v>2742</v>
      </c>
      <c r="B7" s="122" t="s">
        <v>2743</v>
      </c>
      <c r="C7" s="126">
        <f>Summary!C127</f>
        <v>77540000</v>
      </c>
    </row>
    <row r="8" spans="1:4" x14ac:dyDescent="0.25">
      <c r="A8" s="121"/>
      <c r="B8" s="122"/>
      <c r="C8" s="126"/>
    </row>
    <row r="9" spans="1:4" x14ac:dyDescent="0.25">
      <c r="A9" s="121" t="s">
        <v>2744</v>
      </c>
      <c r="B9" s="122" t="s">
        <v>2665</v>
      </c>
      <c r="C9" s="126">
        <f>Summary!C1301</f>
        <v>1200000</v>
      </c>
    </row>
    <row r="10" spans="1:4" x14ac:dyDescent="0.25">
      <c r="A10" s="121"/>
      <c r="B10" s="122"/>
      <c r="C10" s="126"/>
    </row>
    <row r="11" spans="1:4" x14ac:dyDescent="0.25">
      <c r="A11" s="121" t="s">
        <v>2745</v>
      </c>
      <c r="B11" s="122" t="s">
        <v>2746</v>
      </c>
      <c r="C11" s="126">
        <f>Summary!C1310</f>
        <v>5763500</v>
      </c>
      <c r="D11" s="124"/>
    </row>
    <row r="12" spans="1:4" x14ac:dyDescent="0.25">
      <c r="A12" s="121"/>
      <c r="B12" s="122"/>
      <c r="C12" s="126"/>
    </row>
    <row r="13" spans="1:4" ht="39.6" x14ac:dyDescent="0.25">
      <c r="A13" s="121" t="s">
        <v>2747</v>
      </c>
      <c r="B13" s="122" t="s">
        <v>2748</v>
      </c>
      <c r="C13" s="126">
        <f>Summary!C1377</f>
        <v>34207600.457000002</v>
      </c>
      <c r="D13" s="146"/>
    </row>
    <row r="14" spans="1:4" x14ac:dyDescent="0.25">
      <c r="A14" s="121"/>
      <c r="B14" s="122"/>
      <c r="C14" s="126"/>
    </row>
    <row r="15" spans="1:4" x14ac:dyDescent="0.25">
      <c r="B15" s="121"/>
    </row>
    <row r="16" spans="1:4" x14ac:dyDescent="0.25">
      <c r="A16" s="134" t="s">
        <v>2749</v>
      </c>
      <c r="B16" s="125"/>
      <c r="C16" s="145">
        <f>C7+C9+C11+C13</f>
        <v>118711100.457</v>
      </c>
      <c r="D16" s="124"/>
    </row>
    <row r="17" spans="1:4" x14ac:dyDescent="0.25">
      <c r="B17" s="121"/>
      <c r="D17" s="124"/>
    </row>
    <row r="18" spans="1:4" x14ac:dyDescent="0.25">
      <c r="B18" s="121"/>
    </row>
    <row r="19" spans="1:4" x14ac:dyDescent="0.25">
      <c r="B19" s="121"/>
    </row>
    <row r="20" spans="1:4" x14ac:dyDescent="0.25">
      <c r="A20" s="125" t="s">
        <v>2750</v>
      </c>
    </row>
    <row r="21" spans="1:4" x14ac:dyDescent="0.25">
      <c r="A21" s="121" t="s">
        <v>2751</v>
      </c>
      <c r="C21" s="145">
        <f>C16*0.15</f>
        <v>17806665.068549998</v>
      </c>
    </row>
    <row r="22" spans="1:4" x14ac:dyDescent="0.25">
      <c r="B22" s="121"/>
    </row>
    <row r="23" spans="1:4" ht="30.6" customHeight="1" x14ac:dyDescent="0.25">
      <c r="A23" s="144" t="s">
        <v>2752</v>
      </c>
      <c r="B23" s="143"/>
      <c r="C23" s="142">
        <f>C16+C21</f>
        <v>136517765.52555001</v>
      </c>
    </row>
    <row r="24" spans="1:4" x14ac:dyDescent="0.25">
      <c r="B24" s="121"/>
    </row>
    <row r="25" spans="1:4" x14ac:dyDescent="0.25">
      <c r="B25" s="121"/>
    </row>
    <row r="26" spans="1:4" x14ac:dyDescent="0.25">
      <c r="B26" s="121"/>
    </row>
    <row r="27" spans="1:4" x14ac:dyDescent="0.25">
      <c r="B27" s="121"/>
    </row>
    <row r="28" spans="1:4" x14ac:dyDescent="0.25">
      <c r="B28" s="121"/>
    </row>
    <row r="29" spans="1:4" ht="30" customHeight="1" x14ac:dyDescent="0.25">
      <c r="A29" s="123" t="s">
        <v>2753</v>
      </c>
    </row>
    <row r="30" spans="1:4" x14ac:dyDescent="0.25">
      <c r="A30" s="121"/>
    </row>
  </sheetData>
  <sheetProtection algorithmName="SHA-512" hashValue="JrsDT1G9q2AIn42kUJIAmIh9cfntqHtcfewvTLo73Ad3GBH8BoGffW+vhV7JISbtAuAe5dWGwWRVih8R0MlwSA==" saltValue="Lw4aDeCheBBbSisyVrritA==" spinCount="100000" sheet="1" objects="1" scenarios="1"/>
  <mergeCells count="5">
    <mergeCell ref="A1:B1"/>
    <mergeCell ref="A2:C2"/>
    <mergeCell ref="A3:B3"/>
    <mergeCell ref="A4:B4"/>
    <mergeCell ref="A6:B6"/>
  </mergeCells>
  <pageMargins left="0.70866141732283472" right="0.70866141732283472" top="0.74803149606299213" bottom="0.74803149606299213" header="0.31496062992125984" footer="0.31496062992125984"/>
  <pageSetup scale="74" firstPageNumber="172" orientation="portrait" useFirstPageNumber="1" r:id="rId1"/>
  <headerFooter>
    <oddFooter>&amp;RC3-&amp;P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562DBD8454A1A46840B9BFFC2D365CB" ma:contentTypeVersion="12" ma:contentTypeDescription="Create a new document." ma:contentTypeScope="" ma:versionID="d56381083172acb7e7c165fac7679b95">
  <xsd:schema xmlns:xsd="http://www.w3.org/2001/XMLSchema" xmlns:xs="http://www.w3.org/2001/XMLSchema" xmlns:p="http://schemas.microsoft.com/office/2006/metadata/properties" xmlns:ns2="eca8ea74-ef67-410a-8494-988c6a379764" xmlns:ns3="bf468bf2-e8eb-4cd2-9c25-2ca4eba484ab" targetNamespace="http://schemas.microsoft.com/office/2006/metadata/properties" ma:root="true" ma:fieldsID="a454c3a29ec58a564fe6249d4f8f0e05" ns2:_="" ns3:_="">
    <xsd:import namespace="eca8ea74-ef67-410a-8494-988c6a379764"/>
    <xsd:import namespace="bf468bf2-e8eb-4cd2-9c25-2ca4eba484ab"/>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ca8ea74-ef67-410a-8494-988c6a37976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c166aa50-2606-4bee-b14b-7e98c91f201a"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SearchProperties" ma:index="17" nillable="true" ma:displayName="MediaServiceSearchProperties" ma:hidden="true" ma:internalName="MediaServiceSearchProperties" ma:readOnly="true">
      <xsd:simpleType>
        <xsd:restriction base="dms:Note"/>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Location" ma:index="19"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f468bf2-e8eb-4cd2-9c25-2ca4eba484ab"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46b7bbf9-ceff-4fd1-be34-4b44be850abb}" ma:internalName="TaxCatchAll" ma:showField="CatchAllData" ma:web="bf468bf2-e8eb-4cd2-9c25-2ca4eba484a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bf468bf2-e8eb-4cd2-9c25-2ca4eba484ab" xsi:nil="true"/>
    <lcf76f155ced4ddcb4097134ff3c332f xmlns="eca8ea74-ef67-410a-8494-988c6a37976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C3AE5D5-6DC8-42B1-9CF0-19535E587B3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ca8ea74-ef67-410a-8494-988c6a379764"/>
    <ds:schemaRef ds:uri="bf468bf2-e8eb-4cd2-9c25-2ca4eba484a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5B9F5D1-7CF6-4109-BBCB-7D20E167376C}">
  <ds:schemaRefs>
    <ds:schemaRef ds:uri="http://schemas.microsoft.com/sharepoint/v3/contenttype/forms"/>
  </ds:schemaRefs>
</ds:datastoreItem>
</file>

<file path=customXml/itemProps3.xml><?xml version="1.0" encoding="utf-8"?>
<ds:datastoreItem xmlns:ds="http://schemas.openxmlformats.org/officeDocument/2006/customXml" ds:itemID="{EDBCCF84-B350-4FA2-BC41-2D04BFDFC5AC}">
  <ds:schemaRefs>
    <ds:schemaRef ds:uri="http://purl.org/dc/dcmitype/"/>
    <ds:schemaRef ds:uri="http://purl.org/dc/terms/"/>
    <ds:schemaRef ds:uri="http://schemas.microsoft.com/office/2006/metadata/properties"/>
    <ds:schemaRef ds:uri="http://schemas.microsoft.com/office/infopath/2007/PartnerControls"/>
    <ds:schemaRef ds:uri="http://schemas.microsoft.com/office/2006/documentManagement/types"/>
    <ds:schemaRef ds:uri="http://purl.org/dc/elements/1.1/"/>
    <ds:schemaRef ds:uri="bf468bf2-e8eb-4cd2-9c25-2ca4eba484ab"/>
    <ds:schemaRef ds:uri="http://www.w3.org/XML/1998/namespace"/>
    <ds:schemaRef ds:uri="http://schemas.openxmlformats.org/package/2006/metadata/core-properties"/>
    <ds:schemaRef ds:uri="eca8ea74-ef67-410a-8494-988c6a379764"/>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27</vt:i4>
      </vt:variant>
      <vt:variant>
        <vt:lpstr>Named Ranges</vt:lpstr>
      </vt:variant>
      <vt:variant>
        <vt:i4>44</vt:i4>
      </vt:variant>
    </vt:vector>
  </HeadingPairs>
  <TitlesOfParts>
    <vt:vector size="71" baseType="lpstr">
      <vt:lpstr>C2.2 ROADWORKS</vt:lpstr>
      <vt:lpstr>SCH A - ROADWORKS</vt:lpstr>
      <vt:lpstr>C2.2 STRUCTURES</vt:lpstr>
      <vt:lpstr>B0510</vt:lpstr>
      <vt:lpstr>SCH B - B0510</vt:lpstr>
      <vt:lpstr>C0728</vt:lpstr>
      <vt:lpstr>SCH B - C0728</vt:lpstr>
      <vt:lpstr>C0707</vt:lpstr>
      <vt:lpstr>SCH B - C0707</vt:lpstr>
      <vt:lpstr>C0708</vt:lpstr>
      <vt:lpstr>SCH B - C0708</vt:lpstr>
      <vt:lpstr>C0746</vt:lpstr>
      <vt:lpstr>SCH B - C0746</vt:lpstr>
      <vt:lpstr>PB - KWAGGA</vt:lpstr>
      <vt:lpstr>SCH B - PB - KWAGGA</vt:lpstr>
      <vt:lpstr>MED BAR</vt:lpstr>
      <vt:lpstr>SCH B - MED BAR </vt:lpstr>
      <vt:lpstr>SWM6.2</vt:lpstr>
      <vt:lpstr>SCH B - SWM6.2</vt:lpstr>
      <vt:lpstr>S6 SW CH</vt:lpstr>
      <vt:lpstr>SCH B - S6 SW CH</vt:lpstr>
      <vt:lpstr>C2.2 ELECTRICAL</vt:lpstr>
      <vt:lpstr>SCH C - ELEC</vt:lpstr>
      <vt:lpstr>C2.2 SCL + TL + TE</vt:lpstr>
      <vt:lpstr>SCH D - SCL + TL + TE</vt:lpstr>
      <vt:lpstr>Summary</vt:lpstr>
      <vt:lpstr>Form C2.3 Summary of Pricing Sc</vt:lpstr>
      <vt:lpstr>'Form C2.3 Summary of Pricing Sc'!_Toc391906137</vt:lpstr>
      <vt:lpstr>Summary!_Toc391906137</vt:lpstr>
      <vt:lpstr>'Form C2.3 Summary of Pricing Sc'!_Toc407010575</vt:lpstr>
      <vt:lpstr>Summary!_Toc407010575</vt:lpstr>
      <vt:lpstr>Summary!_Toc42260028</vt:lpstr>
      <vt:lpstr>'B0510'!Print_Area</vt:lpstr>
      <vt:lpstr>'C0707'!Print_Area</vt:lpstr>
      <vt:lpstr>'C0708'!Print_Area</vt:lpstr>
      <vt:lpstr>'C0728'!Print_Area</vt:lpstr>
      <vt:lpstr>'C0746'!Print_Area</vt:lpstr>
      <vt:lpstr>'C2.2 ELECTRICAL'!Print_Area</vt:lpstr>
      <vt:lpstr>'C2.2 ROADWORKS'!Print_Area</vt:lpstr>
      <vt:lpstr>'C2.2 SCL + TL + TE'!Print_Area</vt:lpstr>
      <vt:lpstr>'C2.2 STRUCTURES'!Print_Area</vt:lpstr>
      <vt:lpstr>'Form C2.3 Summary of Pricing Sc'!Print_Area</vt:lpstr>
      <vt:lpstr>'MED BAR'!Print_Area</vt:lpstr>
      <vt:lpstr>'PB - KWAGGA'!Print_Area</vt:lpstr>
      <vt:lpstr>'S6 SW CH'!Print_Area</vt:lpstr>
      <vt:lpstr>'SCH A - ROADWORKS'!Print_Area</vt:lpstr>
      <vt:lpstr>'SCH B - B0510'!Print_Area</vt:lpstr>
      <vt:lpstr>'SCH B - C0707'!Print_Area</vt:lpstr>
      <vt:lpstr>'SCH B - C0708'!Print_Area</vt:lpstr>
      <vt:lpstr>'SCH B - C0728'!Print_Area</vt:lpstr>
      <vt:lpstr>'SCH B - C0746'!Print_Area</vt:lpstr>
      <vt:lpstr>'SCH B - MED BAR '!Print_Area</vt:lpstr>
      <vt:lpstr>'SCH B - PB - KWAGGA'!Print_Area</vt:lpstr>
      <vt:lpstr>'SCH B - S6 SW CH'!Print_Area</vt:lpstr>
      <vt:lpstr>'SCH B - SWM6.2'!Print_Area</vt:lpstr>
      <vt:lpstr>'SCH C - ELEC'!Print_Area</vt:lpstr>
      <vt:lpstr>'SCH D - SCL + TL + TE'!Print_Area</vt:lpstr>
      <vt:lpstr>Summary!Print_Area</vt:lpstr>
      <vt:lpstr>SWM6.2!Print_Area</vt:lpstr>
      <vt:lpstr>'SCH A - ROADWORKS'!Print_Titles</vt:lpstr>
      <vt:lpstr>'SCH B - B0510'!Print_Titles</vt:lpstr>
      <vt:lpstr>'SCH B - C0707'!Print_Titles</vt:lpstr>
      <vt:lpstr>'SCH B - C0708'!Print_Titles</vt:lpstr>
      <vt:lpstr>'SCH B - C0728'!Print_Titles</vt:lpstr>
      <vt:lpstr>'SCH B - C0746'!Print_Titles</vt:lpstr>
      <vt:lpstr>'SCH B - MED BAR '!Print_Titles</vt:lpstr>
      <vt:lpstr>'SCH B - PB - KWAGGA'!Print_Titles</vt:lpstr>
      <vt:lpstr>'SCH B - S6 SW CH'!Print_Titles</vt:lpstr>
      <vt:lpstr>'SCH B - SWM6.2'!Print_Titles</vt:lpstr>
      <vt:lpstr>'SCH C - ELEC'!Print_Titles</vt:lpstr>
      <vt:lpstr>'SCH D - SCL + TL + TE'!Print_Titles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Ramnath, Ugesh</dc:creator>
  <cp:keywords/>
  <dc:description/>
  <cp:lastModifiedBy>Eugene King (NR)</cp:lastModifiedBy>
  <cp:revision/>
  <cp:lastPrinted>2025-06-02T11:28:22Z</cp:lastPrinted>
  <dcterms:created xsi:type="dcterms:W3CDTF">2022-07-04T11:55:09Z</dcterms:created>
  <dcterms:modified xsi:type="dcterms:W3CDTF">2025-07-03T13:34:38Z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0x0101007562DBD8454A1A46840B9BFFC2D365CB</vt:lpwstr>
  </property>
  <property fmtid="{D5CDD505-2E9C-101B-9397-08002B2CF9AE}" pid="3" name="Folder_Number">
    <vt:lpwstr/>
  </property>
  <property fmtid="{D5CDD505-2E9C-101B-9397-08002B2CF9AE}" pid="4" name="Folder_Code">
    <vt:lpwstr/>
  </property>
  <property fmtid="{D5CDD505-2E9C-101B-9397-08002B2CF9AE}" pid="5" name="Folder_Name">
    <vt:lpwstr/>
  </property>
  <property fmtid="{D5CDD505-2E9C-101B-9397-08002B2CF9AE}" pid="6" name="Folder_Description">
    <vt:lpwstr/>
  </property>
  <property fmtid="{D5CDD505-2E9C-101B-9397-08002B2CF9AE}" pid="7" name="/Folder_Name/">
    <vt:lpwstr/>
  </property>
  <property fmtid="{D5CDD505-2E9C-101B-9397-08002B2CF9AE}" pid="8" name="/Folder_Description/">
    <vt:lpwstr/>
  </property>
  <property fmtid="{D5CDD505-2E9C-101B-9397-08002B2CF9AE}" pid="9" name="Folder_Version">
    <vt:lpwstr/>
  </property>
  <property fmtid="{D5CDD505-2E9C-101B-9397-08002B2CF9AE}" pid="10" name="Folder_VersionSeq">
    <vt:lpwstr/>
  </property>
  <property fmtid="{D5CDD505-2E9C-101B-9397-08002B2CF9AE}" pid="11" name="Folder_Manager">
    <vt:lpwstr/>
  </property>
  <property fmtid="{D5CDD505-2E9C-101B-9397-08002B2CF9AE}" pid="12" name="Folder_ManagerDesc">
    <vt:lpwstr/>
  </property>
  <property fmtid="{D5CDD505-2E9C-101B-9397-08002B2CF9AE}" pid="13" name="Folder_Storage">
    <vt:lpwstr/>
  </property>
  <property fmtid="{D5CDD505-2E9C-101B-9397-08002B2CF9AE}" pid="14" name="Folder_StorageDesc">
    <vt:lpwstr/>
  </property>
  <property fmtid="{D5CDD505-2E9C-101B-9397-08002B2CF9AE}" pid="15" name="Folder_Creator">
    <vt:lpwstr/>
  </property>
  <property fmtid="{D5CDD505-2E9C-101B-9397-08002B2CF9AE}" pid="16" name="Folder_CreatorDesc">
    <vt:lpwstr/>
  </property>
  <property fmtid="{D5CDD505-2E9C-101B-9397-08002B2CF9AE}" pid="17" name="Folder_CreateDate">
    <vt:lpwstr/>
  </property>
  <property fmtid="{D5CDD505-2E9C-101B-9397-08002B2CF9AE}" pid="18" name="Folder_Updater">
    <vt:lpwstr/>
  </property>
  <property fmtid="{D5CDD505-2E9C-101B-9397-08002B2CF9AE}" pid="19" name="Folder_UpdaterDesc">
    <vt:lpwstr/>
  </property>
  <property fmtid="{D5CDD505-2E9C-101B-9397-08002B2CF9AE}" pid="20" name="Folder_UpdateDate">
    <vt:lpwstr/>
  </property>
  <property fmtid="{D5CDD505-2E9C-101B-9397-08002B2CF9AE}" pid="21" name="Document_Number">
    <vt:lpwstr/>
  </property>
  <property fmtid="{D5CDD505-2E9C-101B-9397-08002B2CF9AE}" pid="22" name="Document_Name">
    <vt:lpwstr/>
  </property>
  <property fmtid="{D5CDD505-2E9C-101B-9397-08002B2CF9AE}" pid="23" name="Document_FileName">
    <vt:lpwstr/>
  </property>
  <property fmtid="{D5CDD505-2E9C-101B-9397-08002B2CF9AE}" pid="24" name="Document_Version">
    <vt:lpwstr/>
  </property>
  <property fmtid="{D5CDD505-2E9C-101B-9397-08002B2CF9AE}" pid="25" name="Document_VersionSeq">
    <vt:lpwstr/>
  </property>
  <property fmtid="{D5CDD505-2E9C-101B-9397-08002B2CF9AE}" pid="26" name="Document_Creator">
    <vt:lpwstr/>
  </property>
  <property fmtid="{D5CDD505-2E9C-101B-9397-08002B2CF9AE}" pid="27" name="Document_CreatorDesc">
    <vt:lpwstr/>
  </property>
  <property fmtid="{D5CDD505-2E9C-101B-9397-08002B2CF9AE}" pid="28" name="Document_CreateDate">
    <vt:lpwstr/>
  </property>
  <property fmtid="{D5CDD505-2E9C-101B-9397-08002B2CF9AE}" pid="29" name="Document_Updater">
    <vt:lpwstr/>
  </property>
  <property fmtid="{D5CDD505-2E9C-101B-9397-08002B2CF9AE}" pid="30" name="Document_UpdaterDesc">
    <vt:lpwstr/>
  </property>
  <property fmtid="{D5CDD505-2E9C-101B-9397-08002B2CF9AE}" pid="31" name="Document_UpdateDate">
    <vt:lpwstr/>
  </property>
  <property fmtid="{D5CDD505-2E9C-101B-9397-08002B2CF9AE}" pid="32" name="Document_Size">
    <vt:lpwstr/>
  </property>
  <property fmtid="{D5CDD505-2E9C-101B-9397-08002B2CF9AE}" pid="33" name="Document_Storage">
    <vt:lpwstr/>
  </property>
  <property fmtid="{D5CDD505-2E9C-101B-9397-08002B2CF9AE}" pid="34" name="Document_StorageDesc">
    <vt:lpwstr/>
  </property>
  <property fmtid="{D5CDD505-2E9C-101B-9397-08002B2CF9AE}" pid="35" name="Document_Department">
    <vt:lpwstr/>
  </property>
  <property fmtid="{D5CDD505-2E9C-101B-9397-08002B2CF9AE}" pid="36" name="Document_DepartmentDesc">
    <vt:lpwstr/>
  </property>
  <property fmtid="{D5CDD505-2E9C-101B-9397-08002B2CF9AE}" pid="37" name="MSIP_Label_5a024da7-7918-49c2-a744-b84d0bf2c679_Enabled">
    <vt:lpwstr>true</vt:lpwstr>
  </property>
  <property fmtid="{D5CDD505-2E9C-101B-9397-08002B2CF9AE}" pid="38" name="MSIP_Label_5a024da7-7918-49c2-a744-b84d0bf2c679_SetDate">
    <vt:lpwstr>2022-12-12T10:06:25Z</vt:lpwstr>
  </property>
  <property fmtid="{D5CDD505-2E9C-101B-9397-08002B2CF9AE}" pid="39" name="MSIP_Label_5a024da7-7918-49c2-a744-b84d0bf2c679_Method">
    <vt:lpwstr>Standard</vt:lpwstr>
  </property>
  <property fmtid="{D5CDD505-2E9C-101B-9397-08002B2CF9AE}" pid="40" name="MSIP_Label_5a024da7-7918-49c2-a744-b84d0bf2c679_Name">
    <vt:lpwstr>General</vt:lpwstr>
  </property>
  <property fmtid="{D5CDD505-2E9C-101B-9397-08002B2CF9AE}" pid="41" name="MSIP_Label_5a024da7-7918-49c2-a744-b84d0bf2c679_SiteId">
    <vt:lpwstr>24236235-bb51-454e-8f47-206699c7e33b</vt:lpwstr>
  </property>
  <property fmtid="{D5CDD505-2E9C-101B-9397-08002B2CF9AE}" pid="42" name="MSIP_Label_5a024da7-7918-49c2-a744-b84d0bf2c679_ActionId">
    <vt:lpwstr>9d6050b9-1ad0-449c-a931-126bb4aa40ab</vt:lpwstr>
  </property>
  <property fmtid="{D5CDD505-2E9C-101B-9397-08002B2CF9AE}" pid="43" name="MSIP_Label_5a024da7-7918-49c2-a744-b84d0bf2c679_ContentBits">
    <vt:lpwstr>1</vt:lpwstr>
  </property>
  <property fmtid="{D5CDD505-2E9C-101B-9397-08002B2CF9AE}" pid="44" name="MediaServiceImageTags">
    <vt:lpwstr/>
  </property>
</Properties>
</file>