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defaultThemeVersion="124226"/>
  <mc:AlternateContent xmlns:mc="http://schemas.openxmlformats.org/markup-compatibility/2006">
    <mc:Choice Requires="x15">
      <x15ac:absPath xmlns:x15ac="http://schemas.microsoft.com/office/spreadsheetml/2010/11/ac" url="R:\Request for Quotes\2023 - 2024\022 - RFQ Insurance Broker\RFQ Documents\"/>
    </mc:Choice>
  </mc:AlternateContent>
  <xr:revisionPtr revIDLastSave="0" documentId="8_{09E9E5D0-D2C6-4F87-854B-2FAB7E930530}" xr6:coauthVersionLast="47" xr6:coauthVersionMax="47" xr10:uidLastSave="{00000000-0000-0000-0000-000000000000}"/>
  <bookViews>
    <workbookView xWindow="-120" yWindow="-120" windowWidth="29040" windowHeight="15720" xr2:uid="{00000000-000D-0000-FFFF-FFFF00000000}"/>
  </bookViews>
  <sheets>
    <sheet name="Sheet1" sheetId="1" r:id="rId1"/>
    <sheet name="Sheet2" sheetId="2" r:id="rId2"/>
    <sheet name="Sheet3" sheetId="3" r:id="rId3"/>
  </sheets>
  <definedNames>
    <definedName name="_xlnm.Print_Area" localSheetId="0">Sheet1!$A$1:$H$166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133" i="1" l="1"/>
  <c r="E79" i="1"/>
  <c r="E78" i="1"/>
  <c r="E77" i="1"/>
  <c r="E76" i="1"/>
  <c r="E75" i="1"/>
  <c r="E74" i="1"/>
  <c r="E73" i="1"/>
  <c r="E72" i="1"/>
  <c r="E71" i="1"/>
  <c r="E70" i="1"/>
  <c r="E69" i="1"/>
  <c r="E68" i="1"/>
  <c r="E67" i="1"/>
  <c r="J66" i="1"/>
  <c r="E66" i="1"/>
  <c r="J65" i="1"/>
  <c r="E65" i="1"/>
  <c r="J64" i="1"/>
  <c r="E64" i="1"/>
  <c r="J63" i="1"/>
  <c r="E63" i="1"/>
  <c r="J62" i="1"/>
  <c r="E62" i="1"/>
  <c r="J61" i="1"/>
  <c r="E61" i="1"/>
  <c r="J60" i="1"/>
  <c r="E60" i="1"/>
  <c r="J59" i="1"/>
  <c r="E59" i="1"/>
  <c r="J58" i="1"/>
  <c r="E58" i="1"/>
  <c r="J57" i="1"/>
  <c r="E57" i="1"/>
  <c r="J56" i="1"/>
  <c r="E56" i="1"/>
  <c r="J55" i="1"/>
  <c r="E55" i="1"/>
  <c r="J54" i="1"/>
  <c r="E54" i="1"/>
  <c r="J53" i="1"/>
  <c r="E53" i="1"/>
  <c r="L52" i="1"/>
  <c r="J52" i="1"/>
  <c r="E52" i="1"/>
  <c r="L51" i="1"/>
  <c r="J51" i="1"/>
  <c r="E51" i="1"/>
  <c r="L50" i="1"/>
  <c r="J50" i="1"/>
  <c r="E50" i="1"/>
  <c r="L49" i="1"/>
  <c r="J49" i="1"/>
  <c r="E49" i="1"/>
  <c r="L48" i="1"/>
  <c r="J48" i="1"/>
  <c r="E48" i="1"/>
  <c r="L47" i="1"/>
  <c r="J47" i="1"/>
  <c r="E47" i="1"/>
  <c r="L46" i="1"/>
  <c r="J46" i="1"/>
  <c r="E46" i="1"/>
  <c r="L45" i="1"/>
  <c r="J45" i="1"/>
  <c r="E45" i="1"/>
  <c r="L44" i="1"/>
  <c r="J44" i="1"/>
  <c r="E44" i="1"/>
  <c r="L43" i="1"/>
  <c r="J43" i="1"/>
  <c r="E43" i="1"/>
  <c r="L42" i="1"/>
  <c r="J42" i="1"/>
  <c r="E42" i="1"/>
  <c r="L41" i="1"/>
  <c r="J41" i="1"/>
  <c r="E41" i="1"/>
  <c r="L40" i="1"/>
  <c r="J40" i="1"/>
  <c r="E40" i="1"/>
  <c r="L39" i="1"/>
  <c r="J39" i="1"/>
  <c r="E39" i="1"/>
  <c r="L38" i="1"/>
  <c r="J38" i="1"/>
  <c r="E38" i="1"/>
  <c r="L37" i="1"/>
  <c r="J37" i="1"/>
  <c r="E37" i="1"/>
  <c r="L36" i="1"/>
  <c r="J36" i="1"/>
  <c r="E36" i="1"/>
  <c r="L35" i="1"/>
  <c r="J35" i="1"/>
  <c r="E35" i="1"/>
  <c r="L34" i="1"/>
  <c r="J34" i="1"/>
  <c r="E34" i="1"/>
  <c r="L33" i="1"/>
  <c r="J33" i="1"/>
  <c r="E33" i="1"/>
  <c r="L32" i="1"/>
  <c r="J32" i="1"/>
  <c r="E32" i="1"/>
  <c r="E117" i="1" l="1"/>
  <c r="E136" i="1"/>
  <c r="E101" i="1"/>
  <c r="E97" i="1"/>
  <c r="E92" i="1"/>
  <c r="E29" i="1"/>
  <c r="E25" i="1"/>
  <c r="E24" i="1"/>
  <c r="E23" i="1"/>
  <c r="E20" i="1"/>
  <c r="E17" i="1"/>
  <c r="D131" i="1"/>
  <c r="E128" i="1"/>
  <c r="E115" i="1"/>
  <c r="G131" i="1"/>
  <c r="E133" i="1" l="1"/>
  <c r="L132" i="1" l="1"/>
  <c r="C132" i="1"/>
  <c r="H132" i="1" l="1"/>
  <c r="E132" i="1"/>
  <c r="L97" i="1" l="1"/>
  <c r="L107" i="1"/>
  <c r="K18" i="1"/>
  <c r="L115" i="1"/>
  <c r="L136" i="1"/>
  <c r="L101" i="1"/>
  <c r="L92" i="1"/>
  <c r="L29" i="1"/>
  <c r="L20" i="1"/>
  <c r="L17" i="1"/>
  <c r="L148" i="1"/>
  <c r="K131" i="1"/>
  <c r="J148" i="1" l="1"/>
  <c r="H136" i="1"/>
  <c r="I131" i="1"/>
  <c r="H25" i="1" l="1"/>
  <c r="H24" i="1"/>
  <c r="H23" i="1"/>
  <c r="H148" i="1"/>
  <c r="L133" i="1" l="1"/>
  <c r="H133" i="1"/>
  <c r="E148" i="1" l="1"/>
  <c r="F131" i="1"/>
  <c r="C130" i="1"/>
  <c r="E130" i="1" s="1"/>
  <c r="C18" i="1"/>
  <c r="E18" i="1" s="1"/>
  <c r="C21" i="1"/>
  <c r="E21" i="1" s="1"/>
  <c r="C134" i="1"/>
  <c r="E134" i="1" s="1"/>
  <c r="L134" i="1" l="1"/>
  <c r="H134" i="1"/>
  <c r="H21" i="1"/>
  <c r="L21" i="1"/>
  <c r="H18" i="1"/>
  <c r="L18" i="1"/>
  <c r="L130" i="1"/>
  <c r="H130" i="1"/>
  <c r="C131" i="1"/>
  <c r="E131" i="1" s="1"/>
  <c r="E138" i="1" s="1"/>
  <c r="L131" i="1" l="1"/>
  <c r="L138" i="1" s="1"/>
  <c r="J138" i="1"/>
  <c r="H131" i="1"/>
  <c r="H138" i="1" s="1"/>
</calcChain>
</file>

<file path=xl/sharedStrings.xml><?xml version="1.0" encoding="utf-8"?>
<sst xmlns="http://schemas.openxmlformats.org/spreadsheetml/2006/main" count="295" uniqueCount="202">
  <si>
    <t>Sum Insured</t>
  </si>
  <si>
    <t>Legal defence costs</t>
  </si>
  <si>
    <t>Wrongful arrest</t>
  </si>
  <si>
    <t>Rate p/a</t>
  </si>
  <si>
    <t>Limit of Indemnity</t>
  </si>
  <si>
    <t>The Insured</t>
  </si>
  <si>
    <t>The Business</t>
  </si>
  <si>
    <t>Risk Address</t>
  </si>
  <si>
    <t>Renewal Date</t>
  </si>
  <si>
    <t>Present Insurer(s)</t>
  </si>
  <si>
    <t>Policy Outline</t>
  </si>
  <si>
    <t>Policy type: Office Contents</t>
  </si>
  <si>
    <t>Policy type: Employer's Liability</t>
  </si>
  <si>
    <t>Policy type: Electronic Equipment</t>
  </si>
  <si>
    <t>Increased cost of working</t>
  </si>
  <si>
    <t>Policy type: Motor</t>
  </si>
  <si>
    <t>Additional Increase in Cost of Working</t>
  </si>
  <si>
    <t>Claims preparation costs</t>
  </si>
  <si>
    <t>Policy type: Glass Breakage</t>
  </si>
  <si>
    <t>Goods supplied liability (products)</t>
  </si>
  <si>
    <t>Defective workmanship liability</t>
  </si>
  <si>
    <t>(Average Condition applies)</t>
  </si>
  <si>
    <t>Included</t>
  </si>
  <si>
    <t>Policy type: SASRIA Riot Strike Terrorism</t>
  </si>
  <si>
    <t>Third party liability limits:</t>
  </si>
  <si>
    <t xml:space="preserve">  Generally</t>
  </si>
  <si>
    <t xml:space="preserve">  Passenger liability cars</t>
  </si>
  <si>
    <t xml:space="preserve">  Passenger liability - goods vehicles (cab section only)</t>
  </si>
  <si>
    <t xml:space="preserve">  Contingent liability - non owned vehicles on company business</t>
  </si>
  <si>
    <t>Office Contents</t>
  </si>
  <si>
    <t>Electronic Equipment</t>
  </si>
  <si>
    <t>Glass</t>
  </si>
  <si>
    <t>Motor</t>
  </si>
  <si>
    <t>Others</t>
  </si>
  <si>
    <t>Accounts Receivable: inability to collect from debtors due to loss of accounts records.</t>
  </si>
  <si>
    <t xml:space="preserve">Credit risk: inability to collect on time from debtors due to their cashflow difficulties </t>
  </si>
  <si>
    <t>EXPLANATIONS - PLEASE NOTE</t>
  </si>
  <si>
    <t>Money: loss while on your premises, in transit to from bank, in possession of employess while on business</t>
  </si>
  <si>
    <t>Travel: individual, group, annual corporate</t>
  </si>
  <si>
    <t>Not insured</t>
  </si>
  <si>
    <t>See Fire</t>
  </si>
  <si>
    <t>VAT: NB. All insurances must include VAT, and all premiums indicated are VAT inclusive</t>
  </si>
  <si>
    <t xml:space="preserve">Business Interruption; from theft </t>
  </si>
  <si>
    <t>give rise to a claim is reported immediately.</t>
  </si>
  <si>
    <t>type equipment  (Average Condition applies)(Indemnity new for old if not more than 7 years old)</t>
  </si>
  <si>
    <t>Perils: fire, lightning, explosion, earthquake, malicious damage, storm, flood, water, impact from</t>
  </si>
  <si>
    <t>vehicles aircraft aerial devices trees animals aerials satellite dishes, and theft when following</t>
  </si>
  <si>
    <t>Following the occurrence of any of perils: fire, lightning, explosion, earthquake, malicious damage,</t>
  </si>
  <si>
    <t>storm, flood, water, impact from vehicles aircraft aerial devices trees animals aerials satellite</t>
  </si>
  <si>
    <t>dishes</t>
  </si>
  <si>
    <t>Accidental breakage to all internal or external glass, including frames, signwriting, shop displays</t>
  </si>
  <si>
    <t>10% Escalation</t>
  </si>
  <si>
    <t>Indemnity period 12 months</t>
  </si>
  <si>
    <t>Retroactive date 26.11.1999. Claims made wording. It is important that any incident which could</t>
  </si>
  <si>
    <t>Not Insured</t>
  </si>
  <si>
    <t>Occupier's, tenant's, &amp; work away incl Food &amp; Drink</t>
  </si>
  <si>
    <t>Excess: Nil</t>
  </si>
  <si>
    <t>Excesses:</t>
  </si>
  <si>
    <t>24 hour security</t>
  </si>
  <si>
    <t xml:space="preserve">All theft cover subject </t>
  </si>
  <si>
    <t xml:space="preserve">to dti Campus having </t>
  </si>
  <si>
    <t xml:space="preserve">Basic - 5% of claim min </t>
  </si>
  <si>
    <t>Accidental loss or damage (theft limited to when accompanied by forced entry)to:</t>
  </si>
  <si>
    <t>Laptops (includes full theft cover and worldwide):</t>
  </si>
  <si>
    <t>Policy type: Business Interruption (office contents perils other than theft)</t>
  </si>
  <si>
    <t>dti Campus, Mulayo Building, 77 Meintjies Street, Sunnyside, Pretoria</t>
  </si>
  <si>
    <t>Competition Tribunal South Africa</t>
  </si>
  <si>
    <t>Cost p.a.</t>
  </si>
  <si>
    <t>Excess: R500</t>
  </si>
  <si>
    <t>Excess: R1,000</t>
  </si>
  <si>
    <t>Extras for drivers under 25 or</t>
  </si>
  <si>
    <t>Sum unaltered</t>
  </si>
  <si>
    <t>Gross profit / revenue</t>
  </si>
  <si>
    <t xml:space="preserve">Contents excl. computers: perils except theft  </t>
  </si>
  <si>
    <t xml:space="preserve">Liability for documents damaged/lost while in your custody </t>
  </si>
  <si>
    <t xml:space="preserve">Computers, software, pabx, fax, configuration costs but excluding laptops and other portable </t>
  </si>
  <si>
    <t>Employee direct fraud or dishonesty with an intent to cause loss to the Tribunal</t>
  </si>
  <si>
    <t>Employee direct theft of assets of the Tribunal</t>
  </si>
  <si>
    <t>Computer fraud by third parties</t>
  </si>
  <si>
    <t>)</t>
  </si>
  <si>
    <t>Cost of recovery</t>
  </si>
  <si>
    <t xml:space="preserve">Expenses incurred in reinstating records </t>
  </si>
  <si>
    <t>Included in above</t>
  </si>
  <si>
    <t>Total cost general insurances</t>
  </si>
  <si>
    <t>Total cost business crime insurance</t>
  </si>
  <si>
    <t xml:space="preserve">Documents cover including reinstatement costs </t>
  </si>
  <si>
    <t>breaking in  (including at Metrofile premises or any other paper bank storage facility)</t>
  </si>
  <si>
    <r>
      <t>Average Condition:</t>
    </r>
    <r>
      <rPr>
        <sz val="9"/>
        <rFont val="Arial"/>
        <family val="2"/>
      </rPr>
      <t xml:space="preserve">  This clause frequently included in policies insuring fire risk requires the sum insured per item to represent the true value at risk based on whatever the indemnity provided in the policy is, which can vary from market to replacement as new, with the latter being the usual default indemnity. If you are insured for say 75% of true value at the time of loss, the claim you have will be settled at 75% of whatever is the indemnity value of it - e.g. on a new for old indemnity basis: if sum insured R3,000,000 and true value found to be R4,000,000, with a claim of R100,000, the settlement will be R75,000.</t>
    </r>
  </si>
  <si>
    <r>
      <t>Replacement Value Conditions:</t>
    </r>
    <r>
      <rPr>
        <sz val="9"/>
        <rFont val="Arial"/>
        <family val="2"/>
      </rPr>
      <t xml:space="preserve"> Where these are included in a Fire Policy, they require you to actually replace the goods damaged. If you do not do so, the indemnity falls back to market value at the time of loss.</t>
    </r>
  </si>
  <si>
    <t>Competition Adjudicative Body</t>
  </si>
  <si>
    <t>Warranted that there is 24 hour security at the dti campus.</t>
  </si>
  <si>
    <t xml:space="preserve">  Loss of keys/replacement of locks (special excess of 10%/R100)</t>
  </si>
  <si>
    <t xml:space="preserve">  Wreckage removal</t>
  </si>
  <si>
    <t xml:space="preserve">  Car hire following theft, hijacking, or total loss is included - upt o R230 per day.</t>
  </si>
  <si>
    <t xml:space="preserve">  Window glass claims - special excess of 25% min R500 applied</t>
  </si>
  <si>
    <t>Main limit is per loss but aggregate is twice main limit.</t>
  </si>
  <si>
    <t>UNINSURED RISKS (in addition to ones already mentioned above):</t>
  </si>
  <si>
    <t>Subsidence and landslip perils</t>
  </si>
  <si>
    <t>Personal accident - group of individual</t>
  </si>
  <si>
    <t>Professional Indemnity: Indemnity for errors and omissions in carrying out one's professional duties</t>
  </si>
  <si>
    <t>Employment Practices Liability: indemnity for costs incurred in attending to labour disputes other than unionised labour</t>
  </si>
  <si>
    <t>Accidental Damage: damage to assets otherwise insured by other policy sections, with possible extension for leakage of liquids</t>
  </si>
  <si>
    <t>Cyber risks: downtime and damage caused by viruses or deliberate intrusion, liability arising from websites, media messaging, loss of the personal information of clients and trade partners.</t>
  </si>
  <si>
    <t>Kidnap and extortion</t>
  </si>
  <si>
    <t>Documents reinstatement costs.</t>
  </si>
  <si>
    <t>Liabilities: property owner's, goods supplied, defective workmanship, property in your custody or control.</t>
  </si>
  <si>
    <t>Claims Preparation Costs (applicable to all sections of the Hollard policy)</t>
  </si>
  <si>
    <t xml:space="preserve">when caused by glass breakage </t>
  </si>
  <si>
    <t>with full licence under 2 yrs</t>
  </si>
  <si>
    <t>Policy type:   Combined</t>
  </si>
  <si>
    <t>Infiniti</t>
  </si>
  <si>
    <t xml:space="preserve">Theft limit  </t>
  </si>
  <si>
    <t>Policy type: Business All Risks</t>
  </si>
  <si>
    <t>Accidental loss or damage anywhere in the world:-</t>
  </si>
  <si>
    <t>Indemnity is new replacement value where a total loss</t>
  </si>
  <si>
    <t>8 x Surveillance cameras (in equal proportions)</t>
  </si>
  <si>
    <t>Excess: 10% of claim min R250</t>
  </si>
  <si>
    <t>Portables 10% min R1,000</t>
  </si>
  <si>
    <t xml:space="preserve">Excesses: </t>
  </si>
  <si>
    <t>H/ware 10% of claim min R500</t>
  </si>
  <si>
    <t>Policy type: Combined Liability</t>
  </si>
  <si>
    <t>Renasa</t>
  </si>
  <si>
    <t>Basic 10% min R500</t>
  </si>
  <si>
    <t>Above max. To R10,000 /claim</t>
  </si>
  <si>
    <t>Hold up add 10% min R1,000</t>
  </si>
  <si>
    <t>Excess: 10% min R500</t>
  </si>
  <si>
    <t>Workaway 10% min R2,500</t>
  </si>
  <si>
    <t xml:space="preserve">R2,500 Theft/Hijacking - Nil </t>
  </si>
  <si>
    <t>Excess: Lightning/power surge</t>
  </si>
  <si>
    <t>10% min R500</t>
  </si>
  <si>
    <t>Business All Risks</t>
  </si>
  <si>
    <t>Santam</t>
  </si>
  <si>
    <t>Excess: 10% of claim min R500</t>
  </si>
  <si>
    <t>Excess: 10% of claim min R1,000/</t>
  </si>
  <si>
    <t>max R25,000</t>
  </si>
  <si>
    <t>Basic - 5% of claim min R3,000</t>
  </si>
  <si>
    <t>Theft/Hijacking - 5% min R3,000</t>
  </si>
  <si>
    <t>Power surge: add 10% min R2,000</t>
  </si>
  <si>
    <t>All employees and part time judges - total 30 persons at renewal 2020</t>
  </si>
  <si>
    <t xml:space="preserve">Broker's commission included in premiums at 20% </t>
  </si>
  <si>
    <t xml:space="preserve">2021 Suzuki Ciaz 1.5 GL MT Comprehensive </t>
  </si>
  <si>
    <t>to the premises being fitted</t>
  </si>
  <si>
    <t>with a monitored alarm</t>
  </si>
  <si>
    <t>Excess: R1,000; Theft 10% min R1,000</t>
  </si>
  <si>
    <t>Portables 10% min R3,000</t>
  </si>
  <si>
    <t xml:space="preserve">                                                                                                                                                                                                                                                                                                                                                                                                                                                                                                                                                                                                                                                                                                 </t>
  </si>
  <si>
    <t>Excess: R2,500</t>
  </si>
  <si>
    <t>Excess: 10% min R1,500</t>
  </si>
  <si>
    <t>Other 5% min R3,500</t>
  </si>
  <si>
    <t>Excesses: Theft 10%/R3,500</t>
  </si>
  <si>
    <t>Excess: 10% min R1,250</t>
  </si>
  <si>
    <t xml:space="preserve">    </t>
  </si>
  <si>
    <t>Excess: 10% min R1,750</t>
  </si>
  <si>
    <t xml:space="preserve">R4,500 Theft/Hijacking - 10% </t>
  </si>
  <si>
    <t>Policy type: Business Crime - Underwriter Camargue for Lloyds Policy 2021/82133</t>
  </si>
  <si>
    <t>Excess: R400,000</t>
  </si>
  <si>
    <t>Bryte</t>
  </si>
  <si>
    <t>Excess: 10% min R1,000</t>
  </si>
  <si>
    <t>Excess: 10% min R750</t>
  </si>
  <si>
    <t>Excess: R1,500</t>
  </si>
  <si>
    <t>Excesses: Theft 10%/R1,000</t>
  </si>
  <si>
    <t>Other 10% min R1,000</t>
  </si>
  <si>
    <t xml:space="preserve">R3,000 Theft/Hijacking - 10% </t>
  </si>
  <si>
    <t>INSURANCE REVIEW: 2023</t>
  </si>
  <si>
    <t>Claims since 1.4.20:</t>
  </si>
  <si>
    <t>16.09.22: Dell laptop stolen - paid R20,850.00</t>
  </si>
  <si>
    <t>Broker's commission included in premiums at 11.5% SASRIA, 20% non motor, and 12.5% motor</t>
  </si>
  <si>
    <t xml:space="preserve">   Epson Projector </t>
  </si>
  <si>
    <t xml:space="preserve">  Dell Latitude </t>
  </si>
  <si>
    <t xml:space="preserve">  Dell Latitude</t>
  </si>
  <si>
    <t xml:space="preserve">  Dell Latitude E45470</t>
  </si>
  <si>
    <t xml:space="preserve">  Dell Latitude E5470 </t>
  </si>
  <si>
    <t xml:space="preserve">  Dell Latitude 5480 Intel Core i5 s/n 66Q32H2 including Targus Notebook Case</t>
  </si>
  <si>
    <t xml:space="preserve">  Dell Latitude E5480 s/n CSW63H2 including Business Case</t>
  </si>
  <si>
    <t xml:space="preserve">  Dell Latitude 5480 i5 s/n 4L2KV82</t>
  </si>
  <si>
    <t xml:space="preserve">  Dell Latitude 5480 i5 s/n CK2KV82</t>
  </si>
  <si>
    <t xml:space="preserve">  Dell Latitude 5490 laptop</t>
  </si>
  <si>
    <t xml:space="preserve">  HP 640 G4 laptop s/n 5CG9250R9D with Targus CitySmart bag</t>
  </si>
  <si>
    <t xml:space="preserve">  HP 640 G4 laptop s/n 5CG9250RCT with Targus CitySmart bag</t>
  </si>
  <si>
    <t xml:space="preserve">  HP 640 G4 laptop s/n 5CG9250RHW with Targus CitySmart bag</t>
  </si>
  <si>
    <t xml:space="preserve">  HP 640 G4 laptop s/n 5CG9250RJ2 with Targus CitySmart bag</t>
  </si>
  <si>
    <t xml:space="preserve">  Dell Latitude 3400 laptop</t>
  </si>
  <si>
    <t xml:space="preserve">  HP Laptop</t>
  </si>
  <si>
    <t xml:space="preserve">  HP Pro Book 450 G7</t>
  </si>
  <si>
    <t xml:space="preserve">  Dell Latitude 3401 laptop</t>
  </si>
  <si>
    <t xml:space="preserve">  Dell Latitude 3402 laptop</t>
  </si>
  <si>
    <t xml:space="preserve">  Dell Latitude 3403 laptop</t>
  </si>
  <si>
    <t xml:space="preserve">  Dell Latitude 3404 laptop  </t>
  </si>
  <si>
    <t xml:space="preserve">  Dell Latitude 3405 laptop</t>
  </si>
  <si>
    <t>HP ProBook x360 laptop s/n 5CG2273CJY including Targus Classic Toploading Notebook Case</t>
  </si>
  <si>
    <t>HP ProBook x360 laptop s/n 5CG2273CJV including Targus Classic Toploading Notebook Case</t>
  </si>
  <si>
    <t>HP ProBook x360 laptop s/n 5CG2273CKO including Targus Classic Toploading Notebook Case</t>
  </si>
  <si>
    <t>Dell Latitude 3520 laptop s/n HNMMXL3 including Targus Classic Clamshell case</t>
  </si>
  <si>
    <t>Dell Latitude 3520 laptop s/n FNMMXL3 including Targus Classic Clamshell case</t>
  </si>
  <si>
    <t>Dell Latitude 3520 laptop s/n 3R789S3 including Targus Classic Clamshell case</t>
  </si>
  <si>
    <t>Dell Latitude 3520 laptop s/n 7Q789S3 including Targus Clamshell case</t>
  </si>
  <si>
    <t>Dell Latitude 3520 laptop s/n 7R789S3 including Targus Clamshell case</t>
  </si>
  <si>
    <t>Dell Latitude 3520 laptop s/n HQ789S3 including Targus Clamshell case</t>
  </si>
  <si>
    <t>Dell Latitude 3520 laptop s/n CQ789S3 including Targus Clamshell case</t>
  </si>
  <si>
    <t>Dell Latitude 3520 laptop s/n 8Q789S3 including Targus Clamshell case</t>
  </si>
  <si>
    <t>Dell Latitude 3520 laptop s/n 1R789S3 including Targus Clamshell case</t>
  </si>
  <si>
    <t xml:space="preserve">Dell Latitude 5430 Notebook s/n 8LKS3T3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</si>
</sst>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quot;R&quot;\ #,##0"/>
    <numFmt numFmtId="165" formatCode="0.000%"/>
    <numFmt numFmtId="166" formatCode="&quot;R&quot;\ #,##0.00"/>
    <numFmt numFmtId="167" formatCode="0.0000%"/>
    <numFmt numFmtId="168" formatCode="0.0%"/>
    <numFmt numFmtId="169" formatCode="&quot;R&quot;#,##0.00"/>
    <numFmt numFmtId="170" formatCode="0.00000%"/>
    <numFmt numFmtId="171" formatCode="0.000000%"/>
  </numFmts>
  <fonts count="10" x14ac:knownFonts="1">
    <font>
      <sz val="10"/>
      <name val="Arial"/>
    </font>
    <font>
      <b/>
      <sz val="12"/>
      <name val="Arial"/>
      <family val="2"/>
    </font>
    <font>
      <sz val="9"/>
      <name val="Arial"/>
      <family val="2"/>
    </font>
    <font>
      <b/>
      <sz val="9"/>
      <name val="Arial"/>
      <family val="2"/>
    </font>
    <font>
      <b/>
      <u val="double"/>
      <sz val="9"/>
      <name val="Arial"/>
      <family val="2"/>
    </font>
    <font>
      <sz val="12"/>
      <name val="Arial"/>
      <family val="2"/>
    </font>
    <font>
      <b/>
      <u val="double"/>
      <sz val="10"/>
      <name val="Calibri"/>
      <family val="2"/>
      <scheme val="minor"/>
    </font>
    <font>
      <sz val="8"/>
      <name val="Calibri"/>
      <family val="2"/>
      <scheme val="minor"/>
    </font>
    <font>
      <b/>
      <sz val="8"/>
      <name val="Calibri"/>
      <family val="2"/>
      <scheme val="minor"/>
    </font>
    <font>
      <b/>
      <sz val="7"/>
      <name val="Calibri"/>
      <family val="2"/>
      <scheme val="minor"/>
    </font>
  </fonts>
  <fills count="8">
    <fill>
      <patternFill patternType="none"/>
    </fill>
    <fill>
      <patternFill patternType="gray125"/>
    </fill>
    <fill>
      <patternFill patternType="solid">
        <fgColor indexed="22"/>
        <bgColor indexed="64"/>
      </patternFill>
    </fill>
    <fill>
      <patternFill patternType="solid">
        <fgColor indexed="22"/>
        <bgColor indexed="9"/>
      </patternFill>
    </fill>
    <fill>
      <patternFill patternType="solid">
        <fgColor indexed="9"/>
        <bgColor indexed="9"/>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s>
  <borders count="29">
    <border>
      <left/>
      <right/>
      <top/>
      <bottom/>
      <diagonal/>
    </border>
    <border>
      <left/>
      <right/>
      <top/>
      <bottom style="thin">
        <color indexed="64"/>
      </bottom>
      <diagonal/>
    </border>
    <border>
      <left/>
      <right/>
      <top style="thin">
        <color indexed="64"/>
      </top>
      <bottom style="thin">
        <color indexed="64"/>
      </bottom>
      <diagonal/>
    </border>
    <border>
      <left/>
      <right/>
      <top style="medium">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s>
  <cellStyleXfs count="1">
    <xf numFmtId="0" fontId="0" fillId="0" borderId="0"/>
  </cellStyleXfs>
  <cellXfs count="159">
    <xf numFmtId="0" fontId="0" fillId="0" borderId="0" xfId="0"/>
    <xf numFmtId="0" fontId="6" fillId="0" borderId="0" xfId="0" applyFont="1" applyAlignment="1">
      <alignment horizontal="center" vertical="center"/>
    </xf>
    <xf numFmtId="0" fontId="0" fillId="5" borderId="0" xfId="0" applyFill="1"/>
    <xf numFmtId="166" fontId="7" fillId="0" borderId="0" xfId="0" applyNumberFormat="1" applyFont="1" applyAlignment="1">
      <alignment vertical="center"/>
    </xf>
    <xf numFmtId="0" fontId="8" fillId="0" borderId="0" xfId="0" applyFont="1" applyAlignment="1">
      <alignment horizontal="center" vertical="center"/>
    </xf>
    <xf numFmtId="166" fontId="7" fillId="0" borderId="3" xfId="0" applyNumberFormat="1" applyFont="1" applyBorder="1" applyAlignment="1">
      <alignment vertical="center"/>
    </xf>
    <xf numFmtId="166" fontId="8" fillId="0" borderId="1" xfId="0" applyNumberFormat="1" applyFont="1" applyBorder="1" applyAlignment="1">
      <alignment horizontal="center" vertical="center"/>
    </xf>
    <xf numFmtId="165" fontId="7" fillId="2" borderId="4" xfId="0" applyNumberFormat="1" applyFont="1" applyFill="1" applyBorder="1" applyAlignment="1">
      <alignment horizontal="right" vertical="center"/>
    </xf>
    <xf numFmtId="165" fontId="9" fillId="0" borderId="2" xfId="0" applyNumberFormat="1" applyFont="1" applyBorder="1" applyAlignment="1">
      <alignment horizontal="center" vertical="center"/>
    </xf>
    <xf numFmtId="165" fontId="9" fillId="0" borderId="4" xfId="0" applyNumberFormat="1" applyFont="1" applyBorder="1" applyAlignment="1">
      <alignment horizontal="center" vertical="center"/>
    </xf>
    <xf numFmtId="165" fontId="7" fillId="0" borderId="4" xfId="0" applyNumberFormat="1" applyFont="1" applyBorder="1" applyAlignment="1">
      <alignment horizontal="right" vertical="center"/>
    </xf>
    <xf numFmtId="165" fontId="9" fillId="0" borderId="4" xfId="0" applyNumberFormat="1" applyFont="1" applyBorder="1" applyAlignment="1">
      <alignment horizontal="left" vertical="center"/>
    </xf>
    <xf numFmtId="165" fontId="9" fillId="2" borderId="2" xfId="0" applyNumberFormat="1" applyFont="1" applyFill="1" applyBorder="1" applyAlignment="1">
      <alignment horizontal="center" vertical="center"/>
    </xf>
    <xf numFmtId="165" fontId="9" fillId="2" borderId="4" xfId="0" applyNumberFormat="1" applyFont="1" applyFill="1" applyBorder="1" applyAlignment="1">
      <alignment horizontal="left" vertical="center"/>
    </xf>
    <xf numFmtId="165" fontId="7" fillId="3" borderId="4" xfId="0" applyNumberFormat="1" applyFont="1" applyFill="1" applyBorder="1" applyAlignment="1">
      <alignment horizontal="right" vertical="center"/>
    </xf>
    <xf numFmtId="168" fontId="7" fillId="4" borderId="4" xfId="0" applyNumberFormat="1" applyFont="1" applyFill="1" applyBorder="1" applyAlignment="1">
      <alignment horizontal="right" vertical="center"/>
    </xf>
    <xf numFmtId="168" fontId="9" fillId="4" borderId="4" xfId="0" applyNumberFormat="1" applyFont="1" applyFill="1" applyBorder="1" applyAlignment="1">
      <alignment horizontal="left" vertical="center"/>
    </xf>
    <xf numFmtId="166" fontId="7" fillId="2" borderId="4" xfId="0" applyNumberFormat="1" applyFont="1" applyFill="1" applyBorder="1" applyAlignment="1">
      <alignment horizontal="right" vertical="center"/>
    </xf>
    <xf numFmtId="166" fontId="7" fillId="0" borderId="4" xfId="0" applyNumberFormat="1" applyFont="1" applyBorder="1" applyAlignment="1">
      <alignment horizontal="right" vertical="center"/>
    </xf>
    <xf numFmtId="166" fontId="9" fillId="0" borderId="4" xfId="0" applyNumberFormat="1" applyFont="1" applyBorder="1" applyAlignment="1">
      <alignment horizontal="left" vertical="center"/>
    </xf>
    <xf numFmtId="167" fontId="7" fillId="0" borderId="4" xfId="0" applyNumberFormat="1" applyFont="1" applyBorder="1" applyAlignment="1">
      <alignment horizontal="right" vertical="center"/>
    </xf>
    <xf numFmtId="166" fontId="7" fillId="0" borderId="2" xfId="0" applyNumberFormat="1" applyFont="1" applyBorder="1" applyAlignment="1">
      <alignment horizontal="right" vertical="center"/>
    </xf>
    <xf numFmtId="166" fontId="8" fillId="2" borderId="4" xfId="0" applyNumberFormat="1" applyFont="1" applyFill="1" applyBorder="1" applyAlignment="1">
      <alignment horizontal="right" vertical="center"/>
    </xf>
    <xf numFmtId="166" fontId="8" fillId="2" borderId="5" xfId="0" applyNumberFormat="1" applyFont="1" applyFill="1" applyBorder="1" applyAlignment="1">
      <alignment horizontal="right" vertical="center"/>
    </xf>
    <xf numFmtId="0" fontId="1" fillId="0" borderId="0" xfId="0" applyFont="1" applyAlignment="1">
      <alignment horizontal="right" vertical="center"/>
    </xf>
    <xf numFmtId="0" fontId="1" fillId="0" borderId="0" xfId="0" applyFont="1" applyAlignment="1">
      <alignment vertical="center"/>
    </xf>
    <xf numFmtId="0" fontId="2" fillId="0" borderId="0" xfId="0" applyFont="1" applyAlignment="1">
      <alignment vertical="center"/>
    </xf>
    <xf numFmtId="166" fontId="2" fillId="0" borderId="0" xfId="0" applyNumberFormat="1" applyFont="1" applyAlignment="1">
      <alignment vertical="center"/>
    </xf>
    <xf numFmtId="0" fontId="2" fillId="0" borderId="0" xfId="0" applyFont="1" applyAlignment="1">
      <alignment horizontal="right" vertical="center"/>
    </xf>
    <xf numFmtId="0" fontId="3" fillId="0" borderId="0" xfId="0" applyFont="1" applyAlignment="1">
      <alignment horizontal="center" vertical="center"/>
    </xf>
    <xf numFmtId="0" fontId="3" fillId="0" borderId="0" xfId="0" applyFont="1" applyAlignment="1">
      <alignment horizontal="right" vertical="center"/>
    </xf>
    <xf numFmtId="0" fontId="3" fillId="0" borderId="0" xfId="0" applyFont="1" applyAlignment="1">
      <alignment vertical="center"/>
    </xf>
    <xf numFmtId="15" fontId="2" fillId="0" borderId="0" xfId="0" applyNumberFormat="1" applyFont="1" applyAlignment="1">
      <alignment horizontal="left" vertical="center"/>
    </xf>
    <xf numFmtId="16" fontId="3" fillId="0" borderId="0" xfId="0" applyNumberFormat="1" applyFont="1" applyAlignment="1">
      <alignment horizontal="right" vertical="center"/>
    </xf>
    <xf numFmtId="16" fontId="3" fillId="0" borderId="0" xfId="0" applyNumberFormat="1" applyFont="1" applyAlignment="1">
      <alignment horizontal="left" vertical="center"/>
    </xf>
    <xf numFmtId="16" fontId="2" fillId="0" borderId="0" xfId="0" applyNumberFormat="1" applyFont="1" applyAlignment="1">
      <alignment horizontal="right" vertical="center"/>
    </xf>
    <xf numFmtId="16" fontId="2" fillId="0" borderId="0" xfId="0" applyNumberFormat="1" applyFont="1" applyAlignment="1">
      <alignment horizontal="left" vertical="center"/>
    </xf>
    <xf numFmtId="0" fontId="2" fillId="0" borderId="6" xfId="0" applyFont="1" applyBorder="1" applyAlignment="1">
      <alignment vertical="center"/>
    </xf>
    <xf numFmtId="0" fontId="2" fillId="0" borderId="7" xfId="0" applyFont="1" applyBorder="1" applyAlignment="1">
      <alignment vertical="center"/>
    </xf>
    <xf numFmtId="164" fontId="2" fillId="0" borderId="8" xfId="0" applyNumberFormat="1" applyFont="1" applyBorder="1" applyAlignment="1">
      <alignment vertical="center"/>
    </xf>
    <xf numFmtId="166" fontId="2" fillId="0" borderId="9" xfId="0" applyNumberFormat="1" applyFont="1" applyBorder="1" applyAlignment="1">
      <alignment vertical="center"/>
    </xf>
    <xf numFmtId="166" fontId="3" fillId="0" borderId="10" xfId="0" applyNumberFormat="1" applyFont="1" applyBorder="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164" fontId="3" fillId="0" borderId="13" xfId="0" applyNumberFormat="1" applyFont="1" applyBorder="1" applyAlignment="1">
      <alignment horizontal="center" vertical="center"/>
    </xf>
    <xf numFmtId="166" fontId="3" fillId="0" borderId="14" xfId="0" applyNumberFormat="1" applyFont="1" applyBorder="1" applyAlignment="1">
      <alignment horizontal="center" vertical="center"/>
    </xf>
    <xf numFmtId="166" fontId="3" fillId="0" borderId="15" xfId="0" applyNumberFormat="1" applyFont="1" applyBorder="1" applyAlignment="1">
      <alignment horizontal="center" vertical="center"/>
    </xf>
    <xf numFmtId="0" fontId="3" fillId="2" borderId="16" xfId="0" applyFont="1" applyFill="1" applyBorder="1" applyAlignment="1">
      <alignment horizontal="left" vertical="center"/>
    </xf>
    <xf numFmtId="0" fontId="3" fillId="2" borderId="4" xfId="0" applyFont="1" applyFill="1" applyBorder="1" applyAlignment="1">
      <alignment horizontal="left" vertical="center"/>
    </xf>
    <xf numFmtId="164" fontId="2" fillId="2" borderId="17" xfId="0" applyNumberFormat="1" applyFont="1" applyFill="1" applyBorder="1" applyAlignment="1">
      <alignment horizontal="right" vertical="center"/>
    </xf>
    <xf numFmtId="165" fontId="2" fillId="2" borderId="17" xfId="0" applyNumberFormat="1" applyFont="1" applyFill="1" applyBorder="1" applyAlignment="1">
      <alignment horizontal="right" vertical="center"/>
    </xf>
    <xf numFmtId="166" fontId="2" fillId="2" borderId="18" xfId="0" applyNumberFormat="1" applyFont="1" applyFill="1" applyBorder="1" applyAlignment="1">
      <alignment horizontal="right" vertical="center"/>
    </xf>
    <xf numFmtId="0" fontId="2" fillId="0" borderId="16" xfId="0" applyFont="1" applyBorder="1" applyAlignment="1">
      <alignment horizontal="left" vertical="center"/>
    </xf>
    <xf numFmtId="0" fontId="3" fillId="0" borderId="4" xfId="0" applyFont="1" applyBorder="1" applyAlignment="1">
      <alignment horizontal="left" vertical="center"/>
    </xf>
    <xf numFmtId="164" fontId="2" fillId="0" borderId="17" xfId="0" applyNumberFormat="1" applyFont="1" applyBorder="1" applyAlignment="1">
      <alignment horizontal="right" vertical="center"/>
    </xf>
    <xf numFmtId="165" fontId="3" fillId="0" borderId="19" xfId="0" applyNumberFormat="1" applyFont="1" applyBorder="1" applyAlignment="1">
      <alignment horizontal="center" vertical="center"/>
    </xf>
    <xf numFmtId="165" fontId="3" fillId="0" borderId="18" xfId="0" applyNumberFormat="1" applyFont="1" applyBorder="1" applyAlignment="1">
      <alignment horizontal="center" vertical="center"/>
    </xf>
    <xf numFmtId="165" fontId="3" fillId="0" borderId="17" xfId="0" applyNumberFormat="1" applyFont="1" applyBorder="1" applyAlignment="1">
      <alignment horizontal="center" vertical="center"/>
    </xf>
    <xf numFmtId="0" fontId="3" fillId="0" borderId="18" xfId="0" applyFont="1" applyBorder="1" applyAlignment="1">
      <alignment horizontal="center" vertical="center"/>
    </xf>
    <xf numFmtId="0" fontId="2" fillId="0" borderId="16" xfId="0" applyFont="1" applyBorder="1" applyAlignment="1">
      <alignment vertical="center"/>
    </xf>
    <xf numFmtId="0" fontId="2" fillId="0" borderId="4" xfId="0" applyFont="1" applyBorder="1" applyAlignment="1">
      <alignment vertical="center"/>
    </xf>
    <xf numFmtId="165" fontId="2" fillId="0" borderId="17" xfId="0" applyNumberFormat="1" applyFont="1" applyBorder="1" applyAlignment="1">
      <alignment horizontal="right" vertical="center"/>
    </xf>
    <xf numFmtId="166" fontId="2" fillId="0" borderId="18" xfId="0" applyNumberFormat="1" applyFont="1" applyBorder="1" applyAlignment="1">
      <alignment horizontal="right" vertical="center"/>
    </xf>
    <xf numFmtId="0" fontId="2" fillId="4" borderId="16" xfId="0" applyFont="1" applyFill="1" applyBorder="1" applyAlignment="1">
      <alignment vertical="center"/>
    </xf>
    <xf numFmtId="0" fontId="2" fillId="4" borderId="4" xfId="0" applyFont="1" applyFill="1" applyBorder="1" applyAlignment="1">
      <alignment vertical="center"/>
    </xf>
    <xf numFmtId="165" fontId="3" fillId="0" borderId="17" xfId="0" applyNumberFormat="1" applyFont="1" applyBorder="1" applyAlignment="1">
      <alignment horizontal="left" vertical="center"/>
    </xf>
    <xf numFmtId="166" fontId="3" fillId="0" borderId="18" xfId="0" applyNumberFormat="1" applyFont="1" applyBorder="1" applyAlignment="1">
      <alignment horizontal="left" vertical="center"/>
    </xf>
    <xf numFmtId="165" fontId="3" fillId="2" borderId="19" xfId="0" applyNumberFormat="1" applyFont="1" applyFill="1" applyBorder="1" applyAlignment="1">
      <alignment horizontal="center" vertical="center"/>
    </xf>
    <xf numFmtId="0" fontId="2" fillId="2" borderId="20" xfId="0" applyFont="1" applyFill="1" applyBorder="1" applyAlignment="1">
      <alignment horizontal="center" vertical="center"/>
    </xf>
    <xf numFmtId="164" fontId="2" fillId="0" borderId="17" xfId="0" applyNumberFormat="1" applyFont="1" applyBorder="1" applyAlignment="1">
      <alignment horizontal="center" vertical="center"/>
    </xf>
    <xf numFmtId="165" fontId="3" fillId="0" borderId="18" xfId="0" applyNumberFormat="1" applyFont="1" applyBorder="1" applyAlignment="1">
      <alignment horizontal="left" vertical="center"/>
    </xf>
    <xf numFmtId="165" fontId="3" fillId="0" borderId="16" xfId="0" applyNumberFormat="1" applyFont="1" applyBorder="1" applyAlignment="1">
      <alignment horizontal="center" vertical="center"/>
    </xf>
    <xf numFmtId="0" fontId="3" fillId="0" borderId="16" xfId="0" applyFont="1" applyBorder="1" applyAlignment="1">
      <alignment horizontal="center" vertical="center"/>
    </xf>
    <xf numFmtId="165" fontId="3" fillId="2" borderId="17" xfId="0" applyNumberFormat="1" applyFont="1" applyFill="1" applyBorder="1" applyAlignment="1">
      <alignment horizontal="left" vertical="center"/>
    </xf>
    <xf numFmtId="166" fontId="3" fillId="2" borderId="18" xfId="0" quotePrefix="1" applyNumberFormat="1" applyFont="1" applyFill="1" applyBorder="1" applyAlignment="1">
      <alignment horizontal="left" vertical="center"/>
    </xf>
    <xf numFmtId="0" fontId="3" fillId="0" borderId="16" xfId="0" applyFont="1" applyBorder="1" applyAlignment="1">
      <alignment horizontal="left" vertical="center"/>
    </xf>
    <xf numFmtId="164" fontId="2" fillId="3" borderId="17" xfId="0" applyNumberFormat="1" applyFont="1" applyFill="1" applyBorder="1" applyAlignment="1">
      <alignment horizontal="right" vertical="center"/>
    </xf>
    <xf numFmtId="165" fontId="2" fillId="3" borderId="17" xfId="0" applyNumberFormat="1" applyFont="1" applyFill="1" applyBorder="1" applyAlignment="1">
      <alignment horizontal="right" vertical="center"/>
    </xf>
    <xf numFmtId="166" fontId="2" fillId="3" borderId="18" xfId="0" applyNumberFormat="1" applyFont="1" applyFill="1" applyBorder="1" applyAlignment="1">
      <alignment horizontal="right" vertical="center"/>
    </xf>
    <xf numFmtId="164" fontId="2" fillId="4" borderId="17" xfId="0" applyNumberFormat="1" applyFont="1" applyFill="1" applyBorder="1" applyAlignment="1">
      <alignment horizontal="right" vertical="center"/>
    </xf>
    <xf numFmtId="168" fontId="2" fillId="4" borderId="17" xfId="0" applyNumberFormat="1" applyFont="1" applyFill="1" applyBorder="1" applyAlignment="1">
      <alignment horizontal="right" vertical="center"/>
    </xf>
    <xf numFmtId="168" fontId="3" fillId="4" borderId="17" xfId="0" applyNumberFormat="1" applyFont="1" applyFill="1" applyBorder="1" applyAlignment="1">
      <alignment horizontal="left" vertical="center"/>
    </xf>
    <xf numFmtId="166" fontId="2" fillId="2" borderId="17" xfId="0" applyNumberFormat="1" applyFont="1" applyFill="1" applyBorder="1" applyAlignment="1">
      <alignment horizontal="right" vertical="center"/>
    </xf>
    <xf numFmtId="166" fontId="2" fillId="0" borderId="17" xfId="0" applyNumberFormat="1" applyFont="1" applyBorder="1" applyAlignment="1">
      <alignment horizontal="right" vertical="center"/>
    </xf>
    <xf numFmtId="166" fontId="3" fillId="0" borderId="17" xfId="0" applyNumberFormat="1" applyFont="1" applyBorder="1" applyAlignment="1">
      <alignment horizontal="left" vertical="center"/>
    </xf>
    <xf numFmtId="0" fontId="2" fillId="0" borderId="4" xfId="0" applyFont="1" applyBorder="1" applyAlignment="1">
      <alignment horizontal="left" vertical="center"/>
    </xf>
    <xf numFmtId="167" fontId="2" fillId="0" borderId="17" xfId="0" applyNumberFormat="1" applyFont="1" applyBorder="1" applyAlignment="1">
      <alignment horizontal="right" vertical="center"/>
    </xf>
    <xf numFmtId="0" fontId="2" fillId="0" borderId="17" xfId="0" applyFont="1" applyBorder="1" applyAlignment="1">
      <alignment horizontal="right" vertical="center"/>
    </xf>
    <xf numFmtId="0" fontId="3" fillId="2" borderId="4" xfId="0" applyFont="1" applyFill="1" applyBorder="1" applyAlignment="1">
      <alignment horizontal="right" vertical="center"/>
    </xf>
    <xf numFmtId="164" fontId="3" fillId="2" borderId="17" xfId="0" applyNumberFormat="1" applyFont="1" applyFill="1" applyBorder="1" applyAlignment="1">
      <alignment horizontal="right" vertical="center"/>
    </xf>
    <xf numFmtId="166" fontId="3" fillId="2" borderId="17" xfId="0" applyNumberFormat="1" applyFont="1" applyFill="1" applyBorder="1" applyAlignment="1">
      <alignment horizontal="right" vertical="center"/>
    </xf>
    <xf numFmtId="166" fontId="3" fillId="2" borderId="18" xfId="0" applyNumberFormat="1" applyFont="1" applyFill="1" applyBorder="1" applyAlignment="1">
      <alignment horizontal="right" vertical="center"/>
    </xf>
    <xf numFmtId="0" fontId="3" fillId="2" borderId="16" xfId="0" applyFont="1" applyFill="1" applyBorder="1" applyAlignment="1">
      <alignment vertical="center"/>
    </xf>
    <xf numFmtId="10" fontId="2" fillId="0" borderId="19" xfId="0" applyNumberFormat="1" applyFont="1" applyBorder="1" applyAlignment="1">
      <alignment horizontal="right" vertical="center"/>
    </xf>
    <xf numFmtId="0" fontId="2" fillId="0" borderId="4" xfId="0" applyFont="1" applyBorder="1" applyAlignment="1">
      <alignment horizontal="center" vertical="center"/>
    </xf>
    <xf numFmtId="164" fontId="2" fillId="0" borderId="18" xfId="0" applyNumberFormat="1" applyFont="1" applyBorder="1" applyAlignment="1">
      <alignment horizontal="right" vertical="center"/>
    </xf>
    <xf numFmtId="0" fontId="3" fillId="2" borderId="21" xfId="0" applyFont="1" applyFill="1" applyBorder="1" applyAlignment="1">
      <alignment vertical="center"/>
    </xf>
    <xf numFmtId="0" fontId="3" fillId="2" borderId="5" xfId="0" applyFont="1" applyFill="1" applyBorder="1" applyAlignment="1">
      <alignment horizontal="right" vertical="center"/>
    </xf>
    <xf numFmtId="164" fontId="3" fillId="2" borderId="22" xfId="0" applyNumberFormat="1" applyFont="1" applyFill="1" applyBorder="1" applyAlignment="1">
      <alignment horizontal="right" vertical="center"/>
    </xf>
    <xf numFmtId="166" fontId="3" fillId="2" borderId="22" xfId="0" applyNumberFormat="1" applyFont="1" applyFill="1" applyBorder="1" applyAlignment="1">
      <alignment horizontal="right" vertical="center"/>
    </xf>
    <xf numFmtId="166" fontId="3" fillId="2" borderId="23" xfId="0" applyNumberFormat="1" applyFont="1" applyFill="1" applyBorder="1" applyAlignment="1">
      <alignment horizontal="right" vertical="center"/>
    </xf>
    <xf numFmtId="0" fontId="3" fillId="0" borderId="24" xfId="0" applyFont="1" applyBorder="1" applyAlignment="1">
      <alignment vertical="center"/>
    </xf>
    <xf numFmtId="0" fontId="2" fillId="0" borderId="24" xfId="0" applyFont="1" applyBorder="1" applyAlignment="1">
      <alignment vertical="center"/>
    </xf>
    <xf numFmtId="166" fontId="2" fillId="0" borderId="24" xfId="0" applyNumberFormat="1" applyFont="1" applyBorder="1" applyAlignment="1">
      <alignment vertical="center"/>
    </xf>
    <xf numFmtId="0" fontId="2" fillId="0" borderId="19" xfId="0" applyFont="1" applyBorder="1" applyAlignment="1">
      <alignment vertical="center"/>
    </xf>
    <xf numFmtId="0" fontId="2" fillId="0" borderId="2" xfId="0" applyFont="1" applyBorder="1" applyAlignment="1">
      <alignment vertical="center"/>
    </xf>
    <xf numFmtId="166" fontId="2" fillId="0" borderId="2" xfId="0" applyNumberFormat="1" applyFont="1" applyBorder="1" applyAlignment="1">
      <alignment vertical="center"/>
    </xf>
    <xf numFmtId="0" fontId="3" fillId="0" borderId="19" xfId="0" applyFont="1" applyBorder="1" applyAlignment="1">
      <alignment vertical="center"/>
    </xf>
    <xf numFmtId="0" fontId="3" fillId="0" borderId="2" xfId="0" applyFont="1" applyBorder="1" applyAlignment="1">
      <alignment vertical="center"/>
    </xf>
    <xf numFmtId="0" fontId="1" fillId="0" borderId="0" xfId="0" applyFont="1" applyAlignment="1">
      <alignment horizontal="center" vertical="center"/>
    </xf>
    <xf numFmtId="166" fontId="5" fillId="0" borderId="0" xfId="0" applyNumberFormat="1" applyFont="1" applyAlignment="1">
      <alignment vertical="center"/>
    </xf>
    <xf numFmtId="0" fontId="3" fillId="4" borderId="16" xfId="0" applyFont="1" applyFill="1" applyBorder="1" applyAlignment="1">
      <alignment vertical="center"/>
    </xf>
    <xf numFmtId="0" fontId="3" fillId="0" borderId="16" xfId="0" applyFont="1" applyBorder="1" applyAlignment="1">
      <alignment vertical="center"/>
    </xf>
    <xf numFmtId="0" fontId="3" fillId="0" borderId="27" xfId="0" applyFont="1" applyBorder="1" applyAlignment="1">
      <alignment vertical="center"/>
    </xf>
    <xf numFmtId="0" fontId="2" fillId="0" borderId="24" xfId="0" applyFont="1" applyBorder="1" applyAlignment="1">
      <alignment horizontal="right" vertical="center"/>
    </xf>
    <xf numFmtId="0" fontId="2" fillId="0" borderId="2" xfId="0" applyFont="1" applyBorder="1" applyAlignment="1">
      <alignment horizontal="right" vertical="center"/>
    </xf>
    <xf numFmtId="166" fontId="7" fillId="0" borderId="25" xfId="0" applyNumberFormat="1" applyFont="1" applyBorder="1" applyAlignment="1">
      <alignment vertical="center"/>
    </xf>
    <xf numFmtId="166" fontId="7" fillId="0" borderId="4" xfId="0" applyNumberFormat="1" applyFont="1" applyBorder="1" applyAlignment="1">
      <alignment vertical="center"/>
    </xf>
    <xf numFmtId="0" fontId="6" fillId="0" borderId="16" xfId="0" applyFont="1" applyBorder="1" applyAlignment="1">
      <alignment vertical="center"/>
    </xf>
    <xf numFmtId="0" fontId="0" fillId="0" borderId="0" xfId="0" applyAlignment="1">
      <alignment vertical="center"/>
    </xf>
    <xf numFmtId="0" fontId="2" fillId="0" borderId="25" xfId="0" applyFont="1" applyBorder="1" applyAlignment="1">
      <alignment horizontal="right" vertical="center"/>
    </xf>
    <xf numFmtId="0" fontId="2" fillId="0" borderId="4" xfId="0" applyFont="1" applyBorder="1" applyAlignment="1">
      <alignment horizontal="right" vertical="center"/>
    </xf>
    <xf numFmtId="0" fontId="0" fillId="0" borderId="4" xfId="0" applyBorder="1" applyAlignment="1">
      <alignment vertical="center"/>
    </xf>
    <xf numFmtId="0" fontId="0" fillId="0" borderId="2" xfId="0" applyBorder="1" applyAlignment="1">
      <alignment vertical="center"/>
    </xf>
    <xf numFmtId="0" fontId="0" fillId="0" borderId="4" xfId="0" applyBorder="1"/>
    <xf numFmtId="0" fontId="2" fillId="7" borderId="4" xfId="0" applyFont="1" applyFill="1" applyBorder="1" applyAlignment="1">
      <alignment vertical="center"/>
    </xf>
    <xf numFmtId="164" fontId="2" fillId="7" borderId="17" xfId="0" applyNumberFormat="1" applyFont="1" applyFill="1" applyBorder="1" applyAlignment="1">
      <alignment horizontal="center" vertical="center"/>
    </xf>
    <xf numFmtId="165" fontId="3" fillId="7" borderId="17" xfId="0" applyNumberFormat="1" applyFont="1" applyFill="1" applyBorder="1" applyAlignment="1">
      <alignment horizontal="left" vertical="center"/>
    </xf>
    <xf numFmtId="165" fontId="3" fillId="7" borderId="18" xfId="0" applyNumberFormat="1" applyFont="1" applyFill="1" applyBorder="1" applyAlignment="1">
      <alignment horizontal="left" vertical="center"/>
    </xf>
    <xf numFmtId="165" fontId="9" fillId="7" borderId="4" xfId="0" applyNumberFormat="1" applyFont="1" applyFill="1" applyBorder="1" applyAlignment="1">
      <alignment horizontal="left" vertical="center"/>
    </xf>
    <xf numFmtId="0" fontId="3" fillId="7" borderId="16" xfId="0" applyFont="1" applyFill="1" applyBorder="1" applyAlignment="1">
      <alignment vertical="center"/>
    </xf>
    <xf numFmtId="0" fontId="2" fillId="4" borderId="19" xfId="0" applyFont="1" applyFill="1" applyBorder="1" applyAlignment="1">
      <alignment vertical="center"/>
    </xf>
    <xf numFmtId="164" fontId="2" fillId="0" borderId="17" xfId="0" applyNumberFormat="1" applyFont="1" applyBorder="1" applyAlignment="1">
      <alignment vertical="center"/>
    </xf>
    <xf numFmtId="165" fontId="2" fillId="0" borderId="17" xfId="0" applyNumberFormat="1" applyFont="1" applyBorder="1" applyAlignment="1">
      <alignment vertical="center"/>
    </xf>
    <xf numFmtId="169" fontId="2" fillId="0" borderId="18" xfId="0" applyNumberFormat="1" applyFont="1" applyBorder="1" applyAlignment="1">
      <alignment vertical="center"/>
    </xf>
    <xf numFmtId="171" fontId="2" fillId="0" borderId="18" xfId="0" applyNumberFormat="1" applyFont="1" applyBorder="1" applyAlignment="1">
      <alignment horizontal="right" vertical="center"/>
    </xf>
    <xf numFmtId="170" fontId="2" fillId="0" borderId="17" xfId="0" applyNumberFormat="1" applyFont="1" applyBorder="1" applyAlignment="1">
      <alignment horizontal="right" vertical="center"/>
    </xf>
    <xf numFmtId="0" fontId="0" fillId="0" borderId="2" xfId="0" applyBorder="1"/>
    <xf numFmtId="0" fontId="2" fillId="4" borderId="2" xfId="0" applyFont="1" applyFill="1" applyBorder="1" applyAlignment="1">
      <alignment vertical="center"/>
    </xf>
    <xf numFmtId="166" fontId="0" fillId="0" borderId="0" xfId="0" applyNumberFormat="1"/>
    <xf numFmtId="164" fontId="0" fillId="0" borderId="0" xfId="0" applyNumberFormat="1"/>
    <xf numFmtId="166" fontId="2" fillId="0" borderId="17" xfId="0" applyNumberFormat="1" applyFont="1" applyBorder="1" applyAlignment="1">
      <alignment vertical="center"/>
    </xf>
    <xf numFmtId="166" fontId="2" fillId="0" borderId="18" xfId="0" applyNumberFormat="1" applyFont="1" applyBorder="1" applyAlignment="1">
      <alignment vertical="center"/>
    </xf>
    <xf numFmtId="166" fontId="3" fillId="0" borderId="18" xfId="0" applyNumberFormat="1" applyFont="1" applyBorder="1" applyAlignment="1">
      <alignment horizontal="justify" vertical="center"/>
    </xf>
    <xf numFmtId="167" fontId="2" fillId="0" borderId="28" xfId="0" applyNumberFormat="1" applyFont="1" applyBorder="1" applyAlignment="1">
      <alignment horizontal="right" vertical="center"/>
    </xf>
    <xf numFmtId="166" fontId="2" fillId="0" borderId="28" xfId="0" applyNumberFormat="1" applyFont="1" applyBorder="1" applyAlignment="1">
      <alignment horizontal="right" vertical="center"/>
    </xf>
    <xf numFmtId="169" fontId="3" fillId="0" borderId="18" xfId="0" applyNumberFormat="1" applyFont="1" applyBorder="1" applyAlignment="1">
      <alignment horizontal="left" vertical="center"/>
    </xf>
    <xf numFmtId="170" fontId="2" fillId="0" borderId="18" xfId="0" applyNumberFormat="1" applyFont="1" applyBorder="1" applyAlignment="1">
      <alignment horizontal="right" vertical="center"/>
    </xf>
    <xf numFmtId="0" fontId="3" fillId="0" borderId="19" xfId="0" applyFont="1" applyBorder="1" applyAlignment="1">
      <alignment horizontal="justify" vertical="center"/>
    </xf>
    <xf numFmtId="0" fontId="0" fillId="0" borderId="2" xfId="0" applyBorder="1" applyAlignment="1">
      <alignment horizontal="justify" vertical="center"/>
    </xf>
    <xf numFmtId="0" fontId="3" fillId="0" borderId="19" xfId="0" applyFont="1" applyBorder="1" applyAlignment="1">
      <alignment vertical="center" wrapText="1"/>
    </xf>
    <xf numFmtId="0" fontId="0" fillId="0" borderId="2" xfId="0" applyBorder="1" applyAlignment="1">
      <alignment vertical="center" wrapText="1"/>
    </xf>
    <xf numFmtId="0" fontId="0" fillId="0" borderId="4" xfId="0" applyBorder="1" applyAlignment="1">
      <alignment vertical="center" wrapText="1"/>
    </xf>
    <xf numFmtId="0" fontId="4" fillId="6" borderId="0" xfId="0" applyFont="1" applyFill="1" applyAlignment="1">
      <alignment horizontal="center" vertical="center"/>
    </xf>
    <xf numFmtId="0" fontId="3" fillId="0" borderId="0" xfId="0" applyFont="1" applyAlignment="1">
      <alignment horizontal="left" vertical="center" wrapText="1"/>
    </xf>
    <xf numFmtId="0" fontId="2" fillId="0" borderId="0" xfId="0" applyFont="1" applyAlignment="1">
      <alignment vertical="center" wrapText="1"/>
    </xf>
    <xf numFmtId="164" fontId="2" fillId="0" borderId="26" xfId="0" applyNumberFormat="1" applyFont="1" applyBorder="1" applyAlignment="1">
      <alignment horizontal="center" vertical="center" wrapText="1"/>
    </xf>
    <xf numFmtId="164" fontId="2" fillId="0" borderId="13" xfId="0" applyNumberFormat="1" applyFont="1" applyBorder="1" applyAlignment="1">
      <alignment horizontal="center" vertical="center" wrapText="1"/>
    </xf>
    <xf numFmtId="0" fontId="2" fillId="0" borderId="19" xfId="0" applyFont="1" applyBorder="1" applyAlignment="1">
      <alignment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66"/>
  <sheetViews>
    <sheetView tabSelected="1" topLeftCell="A2" zoomScaleNormal="100" workbookViewId="0">
      <selection activeCell="S8" sqref="S8"/>
    </sheetView>
  </sheetViews>
  <sheetFormatPr defaultRowHeight="12.75" x14ac:dyDescent="0.2"/>
  <cols>
    <col min="1" max="1" width="67.85546875" style="26" customWidth="1"/>
    <col min="2" max="2" width="5.42578125" style="26" customWidth="1"/>
    <col min="3" max="3" width="18.7109375" style="26" customWidth="1"/>
    <col min="4" max="4" width="11.7109375" style="27" customWidth="1"/>
    <col min="5" max="5" width="23.7109375" style="28" customWidth="1"/>
    <col min="6" max="6" width="10.7109375" style="3" hidden="1" customWidth="1"/>
    <col min="7" max="7" width="11.7109375" style="27" hidden="1" customWidth="1"/>
    <col min="8" max="9" width="23.7109375" style="28" hidden="1" customWidth="1"/>
    <col min="10" max="10" width="26.7109375" style="28" hidden="1" customWidth="1"/>
    <col min="11" max="11" width="11.7109375" style="27" hidden="1" customWidth="1"/>
    <col min="12" max="12" width="25.5703125" style="28" hidden="1" customWidth="1"/>
    <col min="13" max="13" width="11" bestFit="1" customWidth="1"/>
  </cols>
  <sheetData>
    <row r="1" spans="1:12" hidden="1" x14ac:dyDescent="0.2"/>
    <row r="2" spans="1:12" ht="31.5" customHeight="1" x14ac:dyDescent="0.2">
      <c r="A2" s="109" t="s">
        <v>163</v>
      </c>
      <c r="B2" s="29"/>
      <c r="C2" s="154"/>
      <c r="D2" s="155"/>
      <c r="E2" s="155"/>
      <c r="F2" s="4"/>
      <c r="G2" s="119"/>
      <c r="H2" s="119"/>
      <c r="I2" s="119"/>
      <c r="J2" s="119"/>
      <c r="K2" s="119"/>
      <c r="L2" s="119"/>
    </row>
    <row r="3" spans="1:12" ht="18" customHeight="1" x14ac:dyDescent="0.2">
      <c r="A3" s="24" t="s">
        <v>5</v>
      </c>
      <c r="B3" s="25"/>
      <c r="C3" s="25" t="s">
        <v>66</v>
      </c>
      <c r="D3" s="110"/>
      <c r="G3" s="110"/>
      <c r="K3" s="110"/>
    </row>
    <row r="4" spans="1:12" ht="18" customHeight="1" x14ac:dyDescent="0.2">
      <c r="A4" s="30" t="s">
        <v>6</v>
      </c>
      <c r="B4" s="31"/>
      <c r="C4" s="26" t="s">
        <v>89</v>
      </c>
    </row>
    <row r="5" spans="1:12" ht="18" customHeight="1" x14ac:dyDescent="0.2">
      <c r="A5" s="30" t="s">
        <v>7</v>
      </c>
      <c r="B5" s="31"/>
      <c r="C5" s="26" t="s">
        <v>65</v>
      </c>
    </row>
    <row r="6" spans="1:12" ht="18" customHeight="1" x14ac:dyDescent="0.2">
      <c r="A6" s="30" t="s">
        <v>8</v>
      </c>
      <c r="B6" s="31"/>
      <c r="C6" s="32">
        <v>45017</v>
      </c>
    </row>
    <row r="7" spans="1:12" ht="18" customHeight="1" x14ac:dyDescent="0.2">
      <c r="A7" s="33" t="s">
        <v>9</v>
      </c>
      <c r="B7" s="34"/>
      <c r="C7" s="26" t="s">
        <v>110</v>
      </c>
    </row>
    <row r="8" spans="1:12" ht="18" customHeight="1" x14ac:dyDescent="0.2">
      <c r="A8" s="33" t="s">
        <v>164</v>
      </c>
      <c r="B8" s="34"/>
      <c r="C8" s="26" t="s">
        <v>165</v>
      </c>
    </row>
    <row r="9" spans="1:12" ht="18" customHeight="1" x14ac:dyDescent="0.2">
      <c r="A9" s="35"/>
      <c r="B9" s="36"/>
    </row>
    <row r="10" spans="1:12" ht="18" customHeight="1" thickBot="1" x14ac:dyDescent="0.25">
      <c r="A10" s="153" t="s">
        <v>41</v>
      </c>
      <c r="B10" s="153"/>
      <c r="C10" s="153"/>
      <c r="D10" s="153"/>
      <c r="E10" s="153"/>
      <c r="F10" s="1"/>
      <c r="H10" s="119"/>
      <c r="I10" s="119"/>
      <c r="J10" s="119"/>
      <c r="L10" s="119"/>
    </row>
    <row r="11" spans="1:12" ht="18" customHeight="1" x14ac:dyDescent="0.2">
      <c r="A11" s="37"/>
      <c r="B11" s="38"/>
      <c r="C11" s="39"/>
      <c r="D11" s="40"/>
      <c r="E11" s="41" t="s">
        <v>110</v>
      </c>
      <c r="F11" s="5"/>
      <c r="G11" s="40"/>
      <c r="H11" s="41" t="s">
        <v>156</v>
      </c>
      <c r="I11" s="41"/>
      <c r="J11" s="41" t="s">
        <v>131</v>
      </c>
      <c r="K11" s="40"/>
      <c r="L11" s="41" t="s">
        <v>121</v>
      </c>
    </row>
    <row r="12" spans="1:12" ht="18" customHeight="1" x14ac:dyDescent="0.2">
      <c r="A12" s="42" t="s">
        <v>10</v>
      </c>
      <c r="B12" s="43"/>
      <c r="C12" s="44" t="s">
        <v>0</v>
      </c>
      <c r="D12" s="45" t="s">
        <v>3</v>
      </c>
      <c r="E12" s="46" t="s">
        <v>67</v>
      </c>
      <c r="F12" s="6" t="s">
        <v>3</v>
      </c>
      <c r="G12" s="45" t="s">
        <v>3</v>
      </c>
      <c r="H12" s="46" t="s">
        <v>67</v>
      </c>
      <c r="I12" s="46"/>
      <c r="J12" s="46" t="s">
        <v>67</v>
      </c>
      <c r="K12" s="45" t="s">
        <v>3</v>
      </c>
      <c r="L12" s="46" t="s">
        <v>67</v>
      </c>
    </row>
    <row r="13" spans="1:12" ht="18" customHeight="1" x14ac:dyDescent="0.2">
      <c r="A13" s="47" t="s">
        <v>11</v>
      </c>
      <c r="B13" s="48"/>
      <c r="C13" s="49"/>
      <c r="D13" s="50"/>
      <c r="E13" s="51"/>
      <c r="F13" s="7"/>
      <c r="G13" s="50"/>
      <c r="H13" s="51"/>
      <c r="I13" s="51"/>
      <c r="J13" s="51"/>
      <c r="K13" s="50"/>
      <c r="L13" s="51"/>
    </row>
    <row r="14" spans="1:12" ht="18" customHeight="1" x14ac:dyDescent="0.2">
      <c r="A14" s="52" t="s">
        <v>45</v>
      </c>
      <c r="B14" s="53"/>
      <c r="C14" s="54"/>
      <c r="D14" s="55"/>
      <c r="E14" s="56" t="s">
        <v>59</v>
      </c>
      <c r="F14" s="8"/>
      <c r="G14" s="55"/>
      <c r="H14" s="56" t="s">
        <v>59</v>
      </c>
      <c r="I14" s="56"/>
      <c r="J14" s="56" t="s">
        <v>59</v>
      </c>
      <c r="K14" s="55"/>
      <c r="L14" s="56" t="s">
        <v>59</v>
      </c>
    </row>
    <row r="15" spans="1:12" ht="18" customHeight="1" x14ac:dyDescent="0.2">
      <c r="A15" s="52" t="s">
        <v>46</v>
      </c>
      <c r="B15" s="53"/>
      <c r="C15" s="54"/>
      <c r="D15" s="55"/>
      <c r="E15" s="56" t="s">
        <v>60</v>
      </c>
      <c r="F15" s="8"/>
      <c r="G15" s="55"/>
      <c r="H15" s="56" t="s">
        <v>60</v>
      </c>
      <c r="I15" s="56"/>
      <c r="J15" s="56" t="s">
        <v>141</v>
      </c>
      <c r="K15" s="55"/>
      <c r="L15" s="56" t="s">
        <v>60</v>
      </c>
    </row>
    <row r="16" spans="1:12" ht="18" customHeight="1" x14ac:dyDescent="0.2">
      <c r="A16" s="52" t="s">
        <v>86</v>
      </c>
      <c r="B16" s="53"/>
      <c r="C16" s="54"/>
      <c r="D16" s="57"/>
      <c r="E16" s="58" t="s">
        <v>58</v>
      </c>
      <c r="F16" s="9"/>
      <c r="G16" s="57"/>
      <c r="H16" s="58" t="s">
        <v>58</v>
      </c>
      <c r="I16" s="58"/>
      <c r="J16" s="58" t="s">
        <v>142</v>
      </c>
      <c r="K16" s="57"/>
      <c r="L16" s="58" t="s">
        <v>58</v>
      </c>
    </row>
    <row r="17" spans="1:13" ht="18" customHeight="1" x14ac:dyDescent="0.2">
      <c r="A17" s="59" t="s">
        <v>73</v>
      </c>
      <c r="B17" s="60"/>
      <c r="C17" s="54">
        <v>1336274</v>
      </c>
      <c r="D17" s="61">
        <v>1.0499999999999999E-3</v>
      </c>
      <c r="E17" s="62">
        <f>SUM(C17*D17)</f>
        <v>1403.0876999999998</v>
      </c>
      <c r="F17" s="10">
        <v>2E-3</v>
      </c>
      <c r="G17" s="61"/>
      <c r="H17" s="62">
        <v>6112.32</v>
      </c>
      <c r="I17" s="62"/>
      <c r="J17" s="62">
        <v>3605.4</v>
      </c>
      <c r="K17" s="61">
        <v>1.75E-3</v>
      </c>
      <c r="L17" s="62">
        <f>SUM(C17*K17)</f>
        <v>2338.4794999999999</v>
      </c>
    </row>
    <row r="18" spans="1:13" ht="18" customHeight="1" x14ac:dyDescent="0.2">
      <c r="A18" s="59" t="s">
        <v>51</v>
      </c>
      <c r="B18" s="60"/>
      <c r="C18" s="54">
        <f>SUM(C17)*10%</f>
        <v>133627.4</v>
      </c>
      <c r="D18" s="61">
        <v>5.2499999999999997E-4</v>
      </c>
      <c r="E18" s="62">
        <f>SUM(C18*D18)</f>
        <v>70.154384999999991</v>
      </c>
      <c r="F18" s="10">
        <v>1E-3</v>
      </c>
      <c r="G18" s="61"/>
      <c r="H18" s="62">
        <f>SUM(C18*G18)</f>
        <v>0</v>
      </c>
      <c r="I18" s="62"/>
      <c r="J18" s="62"/>
      <c r="K18" s="136">
        <f>SUM(K17)*5-0%</f>
        <v>8.7500000000000008E-3</v>
      </c>
      <c r="L18" s="62">
        <f>SUM(C18*K18)</f>
        <v>1169.23975</v>
      </c>
    </row>
    <row r="19" spans="1:13" ht="18" customHeight="1" x14ac:dyDescent="0.2">
      <c r="A19" s="118" t="s">
        <v>109</v>
      </c>
      <c r="B19" s="60"/>
      <c r="C19" s="54"/>
      <c r="D19" s="61"/>
      <c r="E19" s="62"/>
      <c r="F19" s="10"/>
      <c r="G19" s="61"/>
      <c r="H19" s="62"/>
      <c r="I19" s="62"/>
      <c r="J19" s="62"/>
      <c r="K19" s="61"/>
      <c r="L19" s="62"/>
    </row>
    <row r="20" spans="1:13" ht="18" customHeight="1" x14ac:dyDescent="0.2">
      <c r="A20" s="59" t="s">
        <v>111</v>
      </c>
      <c r="B20" s="60"/>
      <c r="C20" s="54">
        <v>100000</v>
      </c>
      <c r="D20" s="61">
        <v>8.5000000000000006E-3</v>
      </c>
      <c r="E20" s="62">
        <f t="shared" ref="E20:E21" si="0">SUM(C20*D20)</f>
        <v>850.00000000000011</v>
      </c>
      <c r="F20" s="10">
        <v>0.02</v>
      </c>
      <c r="G20" s="61"/>
      <c r="H20" s="62">
        <v>2500</v>
      </c>
      <c r="I20" s="62"/>
      <c r="J20" s="62"/>
      <c r="K20" s="61">
        <v>0.02</v>
      </c>
      <c r="L20" s="62">
        <f>SUM(C20*K20)</f>
        <v>2000</v>
      </c>
    </row>
    <row r="21" spans="1:13" ht="18" customHeight="1" x14ac:dyDescent="0.2">
      <c r="A21" s="59" t="s">
        <v>51</v>
      </c>
      <c r="B21" s="60"/>
      <c r="C21" s="54">
        <f>SUM(C20)*10%</f>
        <v>10000</v>
      </c>
      <c r="D21" s="61">
        <v>4.0000000000000001E-3</v>
      </c>
      <c r="E21" s="62">
        <f t="shared" si="0"/>
        <v>40</v>
      </c>
      <c r="F21" s="10">
        <v>0.01</v>
      </c>
      <c r="G21" s="61"/>
      <c r="H21" s="62">
        <f t="shared" ref="H21" si="1">SUM(C21*G21)</f>
        <v>0</v>
      </c>
      <c r="I21" s="62"/>
      <c r="J21" s="62"/>
      <c r="K21" s="61">
        <v>0.01</v>
      </c>
      <c r="L21" s="62">
        <f>SUM(C21*K21)</f>
        <v>100</v>
      </c>
    </row>
    <row r="22" spans="1:13" ht="18" customHeight="1" x14ac:dyDescent="0.2">
      <c r="A22" s="111" t="s">
        <v>90</v>
      </c>
      <c r="B22" s="60"/>
      <c r="C22" s="54"/>
      <c r="D22" s="61"/>
      <c r="E22" s="62"/>
      <c r="F22" s="10"/>
      <c r="G22" s="61"/>
      <c r="H22" s="62"/>
      <c r="I22" s="62"/>
      <c r="J22" s="62"/>
      <c r="K22" s="61"/>
      <c r="L22" s="62"/>
    </row>
    <row r="23" spans="1:13" ht="18" customHeight="1" x14ac:dyDescent="0.2">
      <c r="A23" s="59" t="s">
        <v>85</v>
      </c>
      <c r="B23" s="60"/>
      <c r="C23" s="54">
        <v>140000</v>
      </c>
      <c r="D23" s="61">
        <v>1.0499999999999999E-3</v>
      </c>
      <c r="E23" s="62">
        <f t="shared" ref="E23:E25" si="2">SUM(C23*D23)</f>
        <v>147</v>
      </c>
      <c r="F23" s="10">
        <v>2E-3</v>
      </c>
      <c r="G23" s="61"/>
      <c r="H23" s="62">
        <f t="shared" ref="H23:H25" si="3">SUM(C23*G23)</f>
        <v>0</v>
      </c>
      <c r="I23" s="62"/>
      <c r="J23" s="62">
        <v>140.04</v>
      </c>
      <c r="K23" s="61" t="s">
        <v>22</v>
      </c>
      <c r="L23" s="62"/>
    </row>
    <row r="24" spans="1:13" ht="18" customHeight="1" x14ac:dyDescent="0.2">
      <c r="A24" s="63" t="s">
        <v>74</v>
      </c>
      <c r="B24" s="64"/>
      <c r="C24" s="54">
        <v>240000</v>
      </c>
      <c r="D24" s="61">
        <v>1.0499999999999999E-3</v>
      </c>
      <c r="E24" s="62">
        <f t="shared" si="2"/>
        <v>251.99999999999997</v>
      </c>
      <c r="F24" s="10">
        <v>2E-3</v>
      </c>
      <c r="G24" s="61"/>
      <c r="H24" s="62">
        <f t="shared" si="3"/>
        <v>0</v>
      </c>
      <c r="I24" s="62"/>
      <c r="J24" s="62">
        <v>24</v>
      </c>
      <c r="K24" s="61" t="s">
        <v>22</v>
      </c>
      <c r="L24" s="62"/>
    </row>
    <row r="25" spans="1:13" ht="18" customHeight="1" x14ac:dyDescent="0.2">
      <c r="A25" s="63" t="s">
        <v>106</v>
      </c>
      <c r="B25" s="64"/>
      <c r="C25" s="54">
        <v>60000</v>
      </c>
      <c r="D25" s="61">
        <v>1.0499999999999999E-3</v>
      </c>
      <c r="E25" s="62">
        <f t="shared" si="2"/>
        <v>62.999999999999993</v>
      </c>
      <c r="F25" s="10">
        <v>0</v>
      </c>
      <c r="G25" s="61"/>
      <c r="H25" s="62">
        <f t="shared" si="3"/>
        <v>0</v>
      </c>
      <c r="I25" s="62"/>
      <c r="J25" s="62">
        <v>140.04</v>
      </c>
      <c r="K25" s="61" t="s">
        <v>22</v>
      </c>
      <c r="L25" s="62"/>
    </row>
    <row r="26" spans="1:13" ht="25.5" customHeight="1" x14ac:dyDescent="0.2">
      <c r="A26" s="111"/>
      <c r="B26" s="64"/>
      <c r="C26" s="54"/>
      <c r="D26" s="65"/>
      <c r="E26" s="66" t="s">
        <v>152</v>
      </c>
      <c r="F26" s="11"/>
      <c r="G26" s="65"/>
      <c r="H26" s="66" t="s">
        <v>157</v>
      </c>
      <c r="I26" s="66"/>
      <c r="J26" s="143" t="s">
        <v>143</v>
      </c>
      <c r="K26" s="65"/>
      <c r="L26" s="66" t="s">
        <v>69</v>
      </c>
      <c r="M26" s="139"/>
    </row>
    <row r="27" spans="1:13" ht="18" customHeight="1" x14ac:dyDescent="0.2">
      <c r="A27" s="47" t="s">
        <v>13</v>
      </c>
      <c r="B27" s="48"/>
      <c r="C27" s="49"/>
      <c r="D27" s="67"/>
      <c r="E27" s="68"/>
      <c r="F27" s="12"/>
      <c r="G27" s="67"/>
      <c r="H27" s="68"/>
      <c r="I27" s="68"/>
      <c r="J27" s="68"/>
      <c r="K27" s="67"/>
      <c r="L27" s="68"/>
    </row>
    <row r="28" spans="1:13" ht="18" customHeight="1" x14ac:dyDescent="0.2">
      <c r="A28" s="63" t="s">
        <v>62</v>
      </c>
      <c r="B28" s="53"/>
      <c r="C28" s="54"/>
      <c r="D28" s="57"/>
      <c r="E28" s="62"/>
      <c r="F28" s="9"/>
      <c r="G28" s="57"/>
      <c r="H28" s="62"/>
      <c r="I28" s="62"/>
      <c r="J28" s="62"/>
      <c r="K28" s="57"/>
      <c r="L28" s="62"/>
    </row>
    <row r="29" spans="1:13" ht="18" customHeight="1" x14ac:dyDescent="0.2">
      <c r="A29" s="59" t="s">
        <v>75</v>
      </c>
      <c r="B29" s="53"/>
      <c r="C29" s="54">
        <v>1724801</v>
      </c>
      <c r="D29" s="61">
        <v>6.4999999999999997E-3</v>
      </c>
      <c r="E29" s="62">
        <f>SUM(C29*D29)</f>
        <v>11211.2065</v>
      </c>
      <c r="F29" s="10">
        <v>0.01</v>
      </c>
      <c r="G29" s="61"/>
      <c r="H29" s="62">
        <v>16192.44</v>
      </c>
      <c r="I29" s="135"/>
      <c r="J29" s="62">
        <v>42292.480000000003</v>
      </c>
      <c r="K29" s="61">
        <v>4.4999999999999997E-3</v>
      </c>
      <c r="L29" s="62">
        <f>SUM(C29*K29)</f>
        <v>7761.6044999999995</v>
      </c>
    </row>
    <row r="30" spans="1:13" ht="18" customHeight="1" x14ac:dyDescent="0.2">
      <c r="A30" s="59" t="s">
        <v>44</v>
      </c>
      <c r="B30" s="60"/>
      <c r="C30" s="54"/>
      <c r="D30" s="61"/>
      <c r="E30" s="62"/>
      <c r="F30" s="10"/>
      <c r="G30" s="61"/>
      <c r="H30" s="62"/>
      <c r="I30" s="62"/>
      <c r="J30" s="62"/>
      <c r="K30" s="61"/>
      <c r="L30" s="62"/>
    </row>
    <row r="31" spans="1:13" ht="18" customHeight="1" x14ac:dyDescent="0.2">
      <c r="A31" s="59" t="s">
        <v>63</v>
      </c>
      <c r="B31" s="60"/>
      <c r="C31" s="54"/>
      <c r="D31" s="61"/>
      <c r="E31" s="62"/>
      <c r="F31" s="10"/>
      <c r="G31" s="61"/>
      <c r="H31" s="62"/>
      <c r="I31" s="62"/>
      <c r="J31" s="62"/>
      <c r="K31" s="61"/>
      <c r="L31" s="62"/>
    </row>
    <row r="32" spans="1:13" ht="18" customHeight="1" x14ac:dyDescent="0.2">
      <c r="A32" s="59" t="s">
        <v>167</v>
      </c>
      <c r="B32" s="60"/>
      <c r="C32" s="54">
        <v>6331</v>
      </c>
      <c r="D32" s="61">
        <v>7.4999999999999997E-3</v>
      </c>
      <c r="E32" s="62">
        <f t="shared" ref="E32:E66" si="4">SUM(C32*D32)</f>
        <v>47.482500000000002</v>
      </c>
      <c r="F32" s="10">
        <v>0.08</v>
      </c>
      <c r="G32" s="61">
        <v>7.4999999999999997E-3</v>
      </c>
      <c r="H32" s="62">
        <v>316.56</v>
      </c>
      <c r="I32" s="147">
        <v>2.8755099999999999E-2</v>
      </c>
      <c r="J32" s="62">
        <f t="shared" ref="J32:J66" si="5">SUM(C32*I32)</f>
        <v>182.0485381</v>
      </c>
      <c r="K32" s="61">
        <v>2.5000000000000001E-2</v>
      </c>
      <c r="L32" s="62">
        <f t="shared" ref="L32:L52" si="6">SUM(C32*K32)</f>
        <v>158.27500000000001</v>
      </c>
    </row>
    <row r="33" spans="1:12" ht="18" customHeight="1" x14ac:dyDescent="0.2">
      <c r="A33" s="59" t="s">
        <v>167</v>
      </c>
      <c r="B33" s="60"/>
      <c r="C33" s="54">
        <v>6176</v>
      </c>
      <c r="D33" s="61">
        <v>7.4999999999999997E-3</v>
      </c>
      <c r="E33" s="62">
        <f t="shared" si="4"/>
        <v>46.32</v>
      </c>
      <c r="F33" s="10">
        <v>0.08</v>
      </c>
      <c r="G33" s="61">
        <v>7.4999999999999997E-3</v>
      </c>
      <c r="H33" s="62">
        <v>308.76</v>
      </c>
      <c r="I33" s="147">
        <v>2.8755099999999999E-2</v>
      </c>
      <c r="J33" s="62">
        <f t="shared" si="5"/>
        <v>177.5914976</v>
      </c>
      <c r="K33" s="61">
        <v>2.5000000000000001E-2</v>
      </c>
      <c r="L33" s="62">
        <f t="shared" si="6"/>
        <v>154.4</v>
      </c>
    </row>
    <row r="34" spans="1:12" ht="18" customHeight="1" x14ac:dyDescent="0.2">
      <c r="A34" s="59" t="s">
        <v>168</v>
      </c>
      <c r="B34" s="60"/>
      <c r="C34" s="54">
        <v>17072</v>
      </c>
      <c r="D34" s="61">
        <v>0.04</v>
      </c>
      <c r="E34" s="62">
        <f t="shared" si="4"/>
        <v>682.88</v>
      </c>
      <c r="F34" s="10"/>
      <c r="G34" s="61">
        <v>0.04</v>
      </c>
      <c r="H34" s="62">
        <v>1451.16</v>
      </c>
      <c r="I34" s="147">
        <v>7.7762999999999999E-2</v>
      </c>
      <c r="J34" s="62">
        <f t="shared" si="5"/>
        <v>1327.5699359999999</v>
      </c>
      <c r="K34" s="61">
        <v>0.08</v>
      </c>
      <c r="L34" s="62">
        <f t="shared" si="6"/>
        <v>1365.76</v>
      </c>
    </row>
    <row r="35" spans="1:12" ht="18" customHeight="1" x14ac:dyDescent="0.2">
      <c r="A35" s="59" t="s">
        <v>169</v>
      </c>
      <c r="B35" s="60"/>
      <c r="C35" s="54">
        <v>17497</v>
      </c>
      <c r="D35" s="61">
        <v>0.04</v>
      </c>
      <c r="E35" s="62">
        <f t="shared" si="4"/>
        <v>699.88</v>
      </c>
      <c r="F35" s="10"/>
      <c r="G35" s="61">
        <v>0.04</v>
      </c>
      <c r="H35" s="62">
        <v>1490.04</v>
      </c>
      <c r="I35" s="147">
        <v>7.7762999999999999E-2</v>
      </c>
      <c r="J35" s="62">
        <f t="shared" si="5"/>
        <v>1360.619211</v>
      </c>
      <c r="K35" s="61">
        <v>0.08</v>
      </c>
      <c r="L35" s="62">
        <f t="shared" si="6"/>
        <v>1399.76</v>
      </c>
    </row>
    <row r="36" spans="1:12" ht="18" customHeight="1" x14ac:dyDescent="0.2">
      <c r="A36" s="59" t="s">
        <v>168</v>
      </c>
      <c r="B36" s="60"/>
      <c r="C36" s="54">
        <v>18214</v>
      </c>
      <c r="D36" s="61">
        <v>0.04</v>
      </c>
      <c r="E36" s="62">
        <f t="shared" si="4"/>
        <v>728.56000000000006</v>
      </c>
      <c r="F36" s="10"/>
      <c r="G36" s="61">
        <v>0.04</v>
      </c>
      <c r="H36" s="62">
        <v>1548.72</v>
      </c>
      <c r="I36" s="147">
        <v>7.7762999999999999E-2</v>
      </c>
      <c r="J36" s="62">
        <f t="shared" si="5"/>
        <v>1416.375282</v>
      </c>
      <c r="K36" s="61">
        <v>0.08</v>
      </c>
      <c r="L36" s="62">
        <f t="shared" si="6"/>
        <v>1457.1200000000001</v>
      </c>
    </row>
    <row r="37" spans="1:12" ht="18" customHeight="1" x14ac:dyDescent="0.2">
      <c r="A37" s="59" t="s">
        <v>168</v>
      </c>
      <c r="B37" s="60"/>
      <c r="C37" s="54">
        <v>18214</v>
      </c>
      <c r="D37" s="61">
        <v>0.04</v>
      </c>
      <c r="E37" s="62">
        <f t="shared" si="4"/>
        <v>728.56000000000006</v>
      </c>
      <c r="F37" s="10"/>
      <c r="G37" s="61">
        <v>0.04</v>
      </c>
      <c r="H37" s="62">
        <v>1548.72</v>
      </c>
      <c r="I37" s="147">
        <v>7.7762999999999999E-2</v>
      </c>
      <c r="J37" s="62">
        <f t="shared" si="5"/>
        <v>1416.375282</v>
      </c>
      <c r="K37" s="61">
        <v>0.08</v>
      </c>
      <c r="L37" s="62">
        <f t="shared" si="6"/>
        <v>1457.1200000000001</v>
      </c>
    </row>
    <row r="38" spans="1:12" ht="18" customHeight="1" x14ac:dyDescent="0.2">
      <c r="A38" s="59" t="s">
        <v>170</v>
      </c>
      <c r="B38" s="60"/>
      <c r="C38" s="54">
        <v>17678</v>
      </c>
      <c r="D38" s="61">
        <v>0.04</v>
      </c>
      <c r="E38" s="62">
        <f t="shared" si="4"/>
        <v>707.12</v>
      </c>
      <c r="F38" s="10"/>
      <c r="G38" s="61">
        <v>0.04</v>
      </c>
      <c r="H38" s="62">
        <v>1502.64</v>
      </c>
      <c r="I38" s="147">
        <v>7.7762999999999999E-2</v>
      </c>
      <c r="J38" s="62">
        <f t="shared" si="5"/>
        <v>1374.6943140000001</v>
      </c>
      <c r="K38" s="61">
        <v>0.08</v>
      </c>
      <c r="L38" s="62">
        <f t="shared" si="6"/>
        <v>1414.24</v>
      </c>
    </row>
    <row r="39" spans="1:12" ht="18" customHeight="1" x14ac:dyDescent="0.2">
      <c r="A39" s="59" t="s">
        <v>171</v>
      </c>
      <c r="B39" s="60"/>
      <c r="C39" s="54">
        <v>16651</v>
      </c>
      <c r="D39" s="61">
        <v>0.04</v>
      </c>
      <c r="E39" s="62">
        <f t="shared" si="4"/>
        <v>666.04</v>
      </c>
      <c r="F39" s="10"/>
      <c r="G39" s="61">
        <v>0.04</v>
      </c>
      <c r="H39" s="62">
        <v>1412.28</v>
      </c>
      <c r="I39" s="147">
        <v>7.7762999999999999E-2</v>
      </c>
      <c r="J39" s="62">
        <f t="shared" si="5"/>
        <v>1294.831713</v>
      </c>
      <c r="K39" s="61">
        <v>0.08</v>
      </c>
      <c r="L39" s="62">
        <f t="shared" si="6"/>
        <v>1332.08</v>
      </c>
    </row>
    <row r="40" spans="1:12" ht="18" customHeight="1" x14ac:dyDescent="0.2">
      <c r="A40" s="59" t="s">
        <v>171</v>
      </c>
      <c r="B40" s="60"/>
      <c r="C40" s="54">
        <v>16867</v>
      </c>
      <c r="D40" s="61">
        <v>0.04</v>
      </c>
      <c r="E40" s="62">
        <f t="shared" si="4"/>
        <v>674.68000000000006</v>
      </c>
      <c r="F40" s="10"/>
      <c r="G40" s="61">
        <v>0.04</v>
      </c>
      <c r="H40" s="62">
        <v>1431.6</v>
      </c>
      <c r="I40" s="147">
        <v>7.7762999999999999E-2</v>
      </c>
      <c r="J40" s="62">
        <f t="shared" si="5"/>
        <v>1311.6285210000001</v>
      </c>
      <c r="K40" s="61">
        <v>0.08</v>
      </c>
      <c r="L40" s="62">
        <f t="shared" si="6"/>
        <v>1349.3600000000001</v>
      </c>
    </row>
    <row r="41" spans="1:12" ht="18" customHeight="1" x14ac:dyDescent="0.2">
      <c r="A41" s="59" t="s">
        <v>172</v>
      </c>
      <c r="B41" s="60"/>
      <c r="C41" s="54">
        <v>18385</v>
      </c>
      <c r="D41" s="61">
        <v>0.04</v>
      </c>
      <c r="E41" s="62">
        <f t="shared" si="4"/>
        <v>735.4</v>
      </c>
      <c r="F41" s="10"/>
      <c r="G41" s="61">
        <v>0.04</v>
      </c>
      <c r="H41" s="62">
        <v>1561.8</v>
      </c>
      <c r="I41" s="147">
        <v>7.7762999999999999E-2</v>
      </c>
      <c r="J41" s="62">
        <f t="shared" si="5"/>
        <v>1429.6727550000001</v>
      </c>
      <c r="K41" s="61">
        <v>0.08</v>
      </c>
      <c r="L41" s="62">
        <f t="shared" si="6"/>
        <v>1470.8</v>
      </c>
    </row>
    <row r="42" spans="1:12" ht="18" customHeight="1" x14ac:dyDescent="0.2">
      <c r="A42" s="59" t="s">
        <v>173</v>
      </c>
      <c r="B42" s="60"/>
      <c r="C42" s="54">
        <v>15659</v>
      </c>
      <c r="D42" s="61">
        <v>0.04</v>
      </c>
      <c r="E42" s="62">
        <f t="shared" si="4"/>
        <v>626.36</v>
      </c>
      <c r="F42" s="10"/>
      <c r="G42" s="61">
        <v>0.04</v>
      </c>
      <c r="H42" s="62">
        <v>1335</v>
      </c>
      <c r="I42" s="147">
        <v>7.7762999999999999E-2</v>
      </c>
      <c r="J42" s="62">
        <f t="shared" si="5"/>
        <v>1217.6908169999999</v>
      </c>
      <c r="K42" s="61">
        <v>0.08</v>
      </c>
      <c r="L42" s="62">
        <f t="shared" si="6"/>
        <v>1252.72</v>
      </c>
    </row>
    <row r="43" spans="1:12" ht="18" customHeight="1" x14ac:dyDescent="0.2">
      <c r="A43" s="59" t="s">
        <v>174</v>
      </c>
      <c r="B43" s="60"/>
      <c r="C43" s="54">
        <v>18593</v>
      </c>
      <c r="D43" s="61">
        <v>0.04</v>
      </c>
      <c r="E43" s="62">
        <f t="shared" si="4"/>
        <v>743.72</v>
      </c>
      <c r="F43" s="10"/>
      <c r="G43" s="61">
        <v>0.04</v>
      </c>
      <c r="H43" s="62">
        <v>1581.6</v>
      </c>
      <c r="I43" s="147">
        <v>7.7762999999999999E-2</v>
      </c>
      <c r="J43" s="62">
        <f t="shared" si="5"/>
        <v>1445.8474590000001</v>
      </c>
      <c r="K43" s="61">
        <v>0.08</v>
      </c>
      <c r="L43" s="62">
        <f t="shared" si="6"/>
        <v>1487.44</v>
      </c>
    </row>
    <row r="44" spans="1:12" ht="18" customHeight="1" x14ac:dyDescent="0.2">
      <c r="A44" s="59" t="s">
        <v>175</v>
      </c>
      <c r="B44" s="60"/>
      <c r="C44" s="54">
        <v>18593</v>
      </c>
      <c r="D44" s="61">
        <v>0.04</v>
      </c>
      <c r="E44" s="62">
        <f t="shared" si="4"/>
        <v>743.72</v>
      </c>
      <c r="F44" s="10"/>
      <c r="G44" s="61">
        <v>0.04</v>
      </c>
      <c r="H44" s="62">
        <v>1581.6</v>
      </c>
      <c r="I44" s="147">
        <v>7.7762999999999999E-2</v>
      </c>
      <c r="J44" s="62">
        <f t="shared" si="5"/>
        <v>1445.8474590000001</v>
      </c>
      <c r="K44" s="61">
        <v>0.08</v>
      </c>
      <c r="L44" s="62">
        <f t="shared" si="6"/>
        <v>1487.44</v>
      </c>
    </row>
    <row r="45" spans="1:12" ht="18" customHeight="1" x14ac:dyDescent="0.2">
      <c r="A45" s="59" t="s">
        <v>168</v>
      </c>
      <c r="B45" s="60"/>
      <c r="C45" s="54">
        <v>17117</v>
      </c>
      <c r="D45" s="61">
        <v>0.04</v>
      </c>
      <c r="E45" s="62">
        <f t="shared" si="4"/>
        <v>684.68000000000006</v>
      </c>
      <c r="F45" s="10"/>
      <c r="G45" s="61">
        <v>0.04</v>
      </c>
      <c r="H45" s="62">
        <v>1451.16</v>
      </c>
      <c r="I45" s="147">
        <v>7.7762999999999999E-2</v>
      </c>
      <c r="J45" s="62">
        <f t="shared" si="5"/>
        <v>1331.0692710000001</v>
      </c>
      <c r="K45" s="61">
        <v>0.08</v>
      </c>
      <c r="L45" s="62">
        <f t="shared" si="6"/>
        <v>1369.3600000000001</v>
      </c>
    </row>
    <row r="46" spans="1:12" ht="18" customHeight="1" x14ac:dyDescent="0.2">
      <c r="A46" s="59" t="s">
        <v>176</v>
      </c>
      <c r="B46" s="60"/>
      <c r="C46" s="54">
        <v>16954</v>
      </c>
      <c r="D46" s="61">
        <v>0.04</v>
      </c>
      <c r="E46" s="62">
        <f t="shared" si="4"/>
        <v>678.16</v>
      </c>
      <c r="F46" s="10"/>
      <c r="G46" s="61">
        <v>0.04</v>
      </c>
      <c r="H46" s="62">
        <v>1443.72</v>
      </c>
      <c r="I46" s="147">
        <v>7.7762999999999999E-2</v>
      </c>
      <c r="J46" s="62">
        <f t="shared" si="5"/>
        <v>1318.393902</v>
      </c>
      <c r="K46" s="61">
        <v>0.08</v>
      </c>
      <c r="L46" s="62">
        <f t="shared" si="6"/>
        <v>1356.32</v>
      </c>
    </row>
    <row r="47" spans="1:12" ht="18" customHeight="1" x14ac:dyDescent="0.2">
      <c r="A47" s="59" t="s">
        <v>176</v>
      </c>
      <c r="B47" s="60"/>
      <c r="C47" s="54">
        <v>16954</v>
      </c>
      <c r="D47" s="61">
        <v>0.04</v>
      </c>
      <c r="E47" s="62">
        <f t="shared" si="4"/>
        <v>678.16</v>
      </c>
      <c r="F47" s="10"/>
      <c r="G47" s="61">
        <v>0.04</v>
      </c>
      <c r="H47" s="62">
        <v>1443.72</v>
      </c>
      <c r="I47" s="147">
        <v>7.7762999999999999E-2</v>
      </c>
      <c r="J47" s="62">
        <f t="shared" si="5"/>
        <v>1318.393902</v>
      </c>
      <c r="K47" s="61">
        <v>0.08</v>
      </c>
      <c r="L47" s="62">
        <f t="shared" si="6"/>
        <v>1356.32</v>
      </c>
    </row>
    <row r="48" spans="1:12" ht="18" customHeight="1" x14ac:dyDescent="0.2">
      <c r="A48" s="59" t="s">
        <v>176</v>
      </c>
      <c r="B48" s="60"/>
      <c r="C48" s="54">
        <v>16954</v>
      </c>
      <c r="D48" s="61">
        <v>0.04</v>
      </c>
      <c r="E48" s="62">
        <f t="shared" si="4"/>
        <v>678.16</v>
      </c>
      <c r="F48" s="10"/>
      <c r="G48" s="61">
        <v>0.04</v>
      </c>
      <c r="H48" s="62">
        <v>1443.72</v>
      </c>
      <c r="I48" s="147">
        <v>7.7762999999999999E-2</v>
      </c>
      <c r="J48" s="62">
        <f t="shared" si="5"/>
        <v>1318.393902</v>
      </c>
      <c r="K48" s="61">
        <v>0.08</v>
      </c>
      <c r="L48" s="62">
        <f t="shared" si="6"/>
        <v>1356.32</v>
      </c>
    </row>
    <row r="49" spans="1:12" ht="18" customHeight="1" x14ac:dyDescent="0.2">
      <c r="A49" s="59" t="s">
        <v>176</v>
      </c>
      <c r="B49" s="60"/>
      <c r="C49" s="54">
        <v>16954</v>
      </c>
      <c r="D49" s="61">
        <v>0.04</v>
      </c>
      <c r="E49" s="62">
        <f t="shared" si="4"/>
        <v>678.16</v>
      </c>
      <c r="F49" s="10"/>
      <c r="G49" s="61">
        <v>0.04</v>
      </c>
      <c r="H49" s="62">
        <v>1443.72</v>
      </c>
      <c r="I49" s="147">
        <v>7.7762999999999999E-2</v>
      </c>
      <c r="J49" s="62">
        <f t="shared" si="5"/>
        <v>1318.393902</v>
      </c>
      <c r="K49" s="61">
        <v>0.08</v>
      </c>
      <c r="L49" s="62">
        <f t="shared" si="6"/>
        <v>1356.32</v>
      </c>
    </row>
    <row r="50" spans="1:12" ht="18" customHeight="1" x14ac:dyDescent="0.2">
      <c r="A50" s="59" t="s">
        <v>176</v>
      </c>
      <c r="B50" s="60"/>
      <c r="C50" s="54">
        <v>16954</v>
      </c>
      <c r="D50" s="61">
        <v>0.04</v>
      </c>
      <c r="E50" s="62">
        <f t="shared" si="4"/>
        <v>678.16</v>
      </c>
      <c r="F50" s="10"/>
      <c r="G50" s="61">
        <v>0.04</v>
      </c>
      <c r="H50" s="62">
        <v>1443.72</v>
      </c>
      <c r="I50" s="147">
        <v>7.7762999999999999E-2</v>
      </c>
      <c r="J50" s="62">
        <f t="shared" si="5"/>
        <v>1318.393902</v>
      </c>
      <c r="K50" s="61">
        <v>0.08</v>
      </c>
      <c r="L50" s="62">
        <f t="shared" si="6"/>
        <v>1356.32</v>
      </c>
    </row>
    <row r="51" spans="1:12" ht="18" customHeight="1" x14ac:dyDescent="0.2">
      <c r="A51" s="59" t="s">
        <v>176</v>
      </c>
      <c r="B51" s="60"/>
      <c r="C51" s="54">
        <v>16954</v>
      </c>
      <c r="D51" s="61">
        <v>0.04</v>
      </c>
      <c r="E51" s="62">
        <f t="shared" si="4"/>
        <v>678.16</v>
      </c>
      <c r="F51" s="10"/>
      <c r="G51" s="61">
        <v>0.04</v>
      </c>
      <c r="H51" s="62">
        <v>1443.72</v>
      </c>
      <c r="I51" s="147">
        <v>7.7762999999999999E-2</v>
      </c>
      <c r="J51" s="62">
        <f t="shared" si="5"/>
        <v>1318.393902</v>
      </c>
      <c r="K51" s="61">
        <v>0.08</v>
      </c>
      <c r="L51" s="62">
        <f t="shared" si="6"/>
        <v>1356.32</v>
      </c>
    </row>
    <row r="52" spans="1:12" ht="18" customHeight="1" x14ac:dyDescent="0.2">
      <c r="A52" s="59" t="s">
        <v>176</v>
      </c>
      <c r="B52" s="60"/>
      <c r="C52" s="54">
        <v>16954</v>
      </c>
      <c r="D52" s="61">
        <v>0.04</v>
      </c>
      <c r="E52" s="62">
        <f t="shared" si="4"/>
        <v>678.16</v>
      </c>
      <c r="F52" s="10"/>
      <c r="G52" s="61">
        <v>0.04</v>
      </c>
      <c r="H52" s="62">
        <v>1443.72</v>
      </c>
      <c r="I52" s="147">
        <v>7.7762999999999999E-2</v>
      </c>
      <c r="J52" s="62">
        <f t="shared" si="5"/>
        <v>1318.393902</v>
      </c>
      <c r="K52" s="61">
        <v>0.08</v>
      </c>
      <c r="L52" s="62">
        <f t="shared" si="6"/>
        <v>1356.32</v>
      </c>
    </row>
    <row r="53" spans="1:12" ht="18" customHeight="1" x14ac:dyDescent="0.2">
      <c r="A53" s="59" t="s">
        <v>177</v>
      </c>
      <c r="B53" s="60"/>
      <c r="C53" s="54">
        <v>19280</v>
      </c>
      <c r="D53" s="61">
        <v>0.04</v>
      </c>
      <c r="E53" s="62">
        <f t="shared" si="4"/>
        <v>771.2</v>
      </c>
      <c r="F53" s="10"/>
      <c r="G53" s="61">
        <v>0.04</v>
      </c>
      <c r="H53" s="62">
        <v>1641.12</v>
      </c>
      <c r="I53" s="147">
        <v>7.7762999999999999E-2</v>
      </c>
      <c r="J53" s="62">
        <f t="shared" si="5"/>
        <v>1499.27064</v>
      </c>
      <c r="K53" s="61"/>
      <c r="L53" s="62"/>
    </row>
    <row r="54" spans="1:12" ht="18" customHeight="1" x14ac:dyDescent="0.2">
      <c r="A54" s="59" t="s">
        <v>178</v>
      </c>
      <c r="B54" s="60"/>
      <c r="C54" s="54">
        <v>19280</v>
      </c>
      <c r="D54" s="61">
        <v>0.04</v>
      </c>
      <c r="E54" s="62">
        <f t="shared" si="4"/>
        <v>771.2</v>
      </c>
      <c r="F54" s="10"/>
      <c r="G54" s="61">
        <v>0.04</v>
      </c>
      <c r="H54" s="62">
        <v>1641.12</v>
      </c>
      <c r="I54" s="147">
        <v>7.7762999999999999E-2</v>
      </c>
      <c r="J54" s="62">
        <f t="shared" si="5"/>
        <v>1499.27064</v>
      </c>
      <c r="K54" s="61"/>
      <c r="L54" s="62"/>
    </row>
    <row r="55" spans="1:12" ht="18" customHeight="1" x14ac:dyDescent="0.2">
      <c r="A55" s="59" t="s">
        <v>179</v>
      </c>
      <c r="B55" s="60"/>
      <c r="C55" s="54">
        <v>19280</v>
      </c>
      <c r="D55" s="61">
        <v>0.04</v>
      </c>
      <c r="E55" s="62">
        <f t="shared" si="4"/>
        <v>771.2</v>
      </c>
      <c r="F55" s="10"/>
      <c r="G55" s="61">
        <v>0.04</v>
      </c>
      <c r="H55" s="62">
        <v>1641.12</v>
      </c>
      <c r="I55" s="147">
        <v>7.7762999999999999E-2</v>
      </c>
      <c r="J55" s="62">
        <f t="shared" si="5"/>
        <v>1499.27064</v>
      </c>
      <c r="K55" s="61"/>
      <c r="L55" s="62"/>
    </row>
    <row r="56" spans="1:12" ht="18" customHeight="1" x14ac:dyDescent="0.2">
      <c r="A56" s="59" t="s">
        <v>180</v>
      </c>
      <c r="B56" s="60"/>
      <c r="C56" s="54">
        <v>19280</v>
      </c>
      <c r="D56" s="61">
        <v>0.04</v>
      </c>
      <c r="E56" s="62">
        <f t="shared" si="4"/>
        <v>771.2</v>
      </c>
      <c r="F56" s="10"/>
      <c r="G56" s="61">
        <v>0.04</v>
      </c>
      <c r="H56" s="62">
        <v>1641.12</v>
      </c>
      <c r="I56" s="147">
        <v>7.7762999999999999E-2</v>
      </c>
      <c r="J56" s="62">
        <f t="shared" si="5"/>
        <v>1499.27064</v>
      </c>
      <c r="K56" s="61"/>
      <c r="L56" s="62"/>
    </row>
    <row r="57" spans="1:12" ht="18" customHeight="1" x14ac:dyDescent="0.2">
      <c r="A57" s="59" t="s">
        <v>181</v>
      </c>
      <c r="B57" s="60"/>
      <c r="C57" s="54">
        <v>17367</v>
      </c>
      <c r="D57" s="61">
        <v>0.04</v>
      </c>
      <c r="E57" s="62">
        <f t="shared" si="4"/>
        <v>694.68000000000006</v>
      </c>
      <c r="F57" s="10"/>
      <c r="G57" s="61">
        <v>0.04</v>
      </c>
      <c r="H57" s="62">
        <v>1476.24</v>
      </c>
      <c r="I57" s="147">
        <v>7.7762999999999999E-2</v>
      </c>
      <c r="J57" s="62">
        <f t="shared" si="5"/>
        <v>1350.5100210000001</v>
      </c>
      <c r="K57" s="61"/>
      <c r="L57" s="62"/>
    </row>
    <row r="58" spans="1:12" ht="18" customHeight="1" x14ac:dyDescent="0.2">
      <c r="A58" s="59" t="s">
        <v>182</v>
      </c>
      <c r="B58" s="60"/>
      <c r="C58" s="54">
        <v>13999</v>
      </c>
      <c r="D58" s="61">
        <v>0.04</v>
      </c>
      <c r="E58" s="62">
        <f t="shared" si="4"/>
        <v>559.96</v>
      </c>
      <c r="F58" s="10"/>
      <c r="G58" s="61">
        <v>0.04</v>
      </c>
      <c r="H58" s="62">
        <v>1189.92</v>
      </c>
      <c r="I58" s="147">
        <v>7.7762999999999999E-2</v>
      </c>
      <c r="J58" s="62">
        <f t="shared" si="5"/>
        <v>1088.604237</v>
      </c>
      <c r="K58" s="61"/>
      <c r="L58" s="62"/>
    </row>
    <row r="59" spans="1:12" ht="18" customHeight="1" x14ac:dyDescent="0.2">
      <c r="A59" s="59" t="s">
        <v>183</v>
      </c>
      <c r="B59" s="60"/>
      <c r="C59" s="54">
        <v>13432</v>
      </c>
      <c r="D59" s="61">
        <v>0.04</v>
      </c>
      <c r="E59" s="62">
        <f t="shared" si="4"/>
        <v>537.28</v>
      </c>
      <c r="F59" s="10"/>
      <c r="G59" s="61">
        <v>0.04</v>
      </c>
      <c r="H59" s="62">
        <v>1141.68</v>
      </c>
      <c r="I59" s="147">
        <v>7.7762999999999999E-2</v>
      </c>
      <c r="J59" s="62">
        <f t="shared" si="5"/>
        <v>1044.512616</v>
      </c>
      <c r="K59" s="61"/>
      <c r="L59" s="62"/>
    </row>
    <row r="60" spans="1:12" ht="18" customHeight="1" x14ac:dyDescent="0.2">
      <c r="A60" s="59" t="s">
        <v>181</v>
      </c>
      <c r="B60" s="60"/>
      <c r="C60" s="54">
        <v>18780</v>
      </c>
      <c r="D60" s="61">
        <v>0.04</v>
      </c>
      <c r="E60" s="62">
        <f t="shared" si="4"/>
        <v>751.2</v>
      </c>
      <c r="F60" s="10"/>
      <c r="G60" s="61">
        <v>0.04</v>
      </c>
      <c r="H60" s="62">
        <v>1596.24</v>
      </c>
      <c r="I60" s="147">
        <v>7.7762999999999999E-2</v>
      </c>
      <c r="J60" s="62">
        <f t="shared" si="5"/>
        <v>1460.38914</v>
      </c>
      <c r="K60" s="61"/>
      <c r="L60" s="62"/>
    </row>
    <row r="61" spans="1:12" ht="18" customHeight="1" x14ac:dyDescent="0.2">
      <c r="A61" s="59" t="s">
        <v>184</v>
      </c>
      <c r="B61" s="60"/>
      <c r="C61" s="54">
        <v>18780</v>
      </c>
      <c r="D61" s="61">
        <v>0.04</v>
      </c>
      <c r="E61" s="62">
        <f t="shared" si="4"/>
        <v>751.2</v>
      </c>
      <c r="F61" s="10"/>
      <c r="G61" s="61">
        <v>0.04</v>
      </c>
      <c r="H61" s="62">
        <v>1596.24</v>
      </c>
      <c r="I61" s="147">
        <v>7.7762999999999999E-2</v>
      </c>
      <c r="J61" s="62">
        <f t="shared" si="5"/>
        <v>1460.38914</v>
      </c>
      <c r="K61" s="61"/>
      <c r="L61" s="62"/>
    </row>
    <row r="62" spans="1:12" ht="18" customHeight="1" x14ac:dyDescent="0.2">
      <c r="A62" s="59" t="s">
        <v>185</v>
      </c>
      <c r="B62" s="60"/>
      <c r="C62" s="54">
        <v>18780</v>
      </c>
      <c r="D62" s="61">
        <v>0.04</v>
      </c>
      <c r="E62" s="62">
        <f t="shared" si="4"/>
        <v>751.2</v>
      </c>
      <c r="F62" s="10"/>
      <c r="G62" s="61">
        <v>0.04</v>
      </c>
      <c r="H62" s="62">
        <v>1596.24</v>
      </c>
      <c r="I62" s="147">
        <v>7.7762999999999999E-2</v>
      </c>
      <c r="J62" s="62">
        <f t="shared" si="5"/>
        <v>1460.38914</v>
      </c>
      <c r="K62" s="61"/>
      <c r="L62" s="62"/>
    </row>
    <row r="63" spans="1:12" ht="18" customHeight="1" x14ac:dyDescent="0.2">
      <c r="A63" s="59" t="s">
        <v>186</v>
      </c>
      <c r="B63" s="60"/>
      <c r="C63" s="54">
        <v>18780</v>
      </c>
      <c r="D63" s="61">
        <v>0.04</v>
      </c>
      <c r="E63" s="62">
        <f t="shared" si="4"/>
        <v>751.2</v>
      </c>
      <c r="F63" s="10"/>
      <c r="G63" s="61">
        <v>0.04</v>
      </c>
      <c r="H63" s="62">
        <v>1596.24</v>
      </c>
      <c r="I63" s="147">
        <v>7.7762999999999999E-2</v>
      </c>
      <c r="J63" s="62">
        <f t="shared" si="5"/>
        <v>1460.38914</v>
      </c>
      <c r="K63" s="61"/>
      <c r="L63" s="62"/>
    </row>
    <row r="64" spans="1:12" ht="18" customHeight="1" x14ac:dyDescent="0.2">
      <c r="A64" s="59" t="s">
        <v>187</v>
      </c>
      <c r="B64" s="60"/>
      <c r="C64" s="54">
        <v>18780</v>
      </c>
      <c r="D64" s="61">
        <v>0.04</v>
      </c>
      <c r="E64" s="62">
        <f t="shared" si="4"/>
        <v>751.2</v>
      </c>
      <c r="F64" s="10"/>
      <c r="G64" s="61">
        <v>0.04</v>
      </c>
      <c r="H64" s="62">
        <v>1596.24</v>
      </c>
      <c r="I64" s="147">
        <v>7.7762999999999999E-2</v>
      </c>
      <c r="J64" s="62">
        <f t="shared" si="5"/>
        <v>1460.38914</v>
      </c>
      <c r="K64" s="61"/>
      <c r="L64" s="62"/>
    </row>
    <row r="65" spans="1:13" ht="18" customHeight="1" x14ac:dyDescent="0.2">
      <c r="A65" s="59" t="s">
        <v>188</v>
      </c>
      <c r="B65" s="60"/>
      <c r="C65" s="54">
        <v>18780</v>
      </c>
      <c r="D65" s="61">
        <v>0.04</v>
      </c>
      <c r="E65" s="62">
        <f t="shared" si="4"/>
        <v>751.2</v>
      </c>
      <c r="F65" s="10"/>
      <c r="G65" s="61">
        <v>0.04</v>
      </c>
      <c r="H65" s="62">
        <v>1596.24</v>
      </c>
      <c r="I65" s="147">
        <v>7.7762999999999999E-2</v>
      </c>
      <c r="J65" s="62">
        <f t="shared" si="5"/>
        <v>1460.38914</v>
      </c>
      <c r="K65" s="61"/>
      <c r="L65" s="62"/>
    </row>
    <row r="66" spans="1:13" ht="18" customHeight="1" x14ac:dyDescent="0.2">
      <c r="A66" s="59" t="s">
        <v>181</v>
      </c>
      <c r="B66" s="60"/>
      <c r="C66" s="54">
        <v>18780</v>
      </c>
      <c r="D66" s="61">
        <v>0.04</v>
      </c>
      <c r="E66" s="62">
        <f t="shared" si="4"/>
        <v>751.2</v>
      </c>
      <c r="F66" s="10"/>
      <c r="G66" s="61">
        <v>0.04</v>
      </c>
      <c r="H66" s="62">
        <v>1596.24</v>
      </c>
      <c r="I66" s="147">
        <v>7.7762999999999999E-2</v>
      </c>
      <c r="J66" s="62">
        <f t="shared" si="5"/>
        <v>1460.38914</v>
      </c>
      <c r="K66" s="61"/>
      <c r="L66" s="62"/>
    </row>
    <row r="67" spans="1:13" ht="18" customHeight="1" x14ac:dyDescent="0.2">
      <c r="A67" s="59" t="s">
        <v>189</v>
      </c>
      <c r="B67" s="60"/>
      <c r="C67" s="54">
        <v>25067</v>
      </c>
      <c r="D67" s="61">
        <v>0.04</v>
      </c>
      <c r="E67" s="62">
        <f t="shared" ref="E67:E79" si="7">SUM(C67*D67)</f>
        <v>1002.6800000000001</v>
      </c>
      <c r="F67" s="10"/>
      <c r="G67" s="61"/>
      <c r="H67" s="62"/>
      <c r="I67" s="147"/>
      <c r="J67" s="62"/>
      <c r="K67" s="61"/>
      <c r="L67" s="62"/>
    </row>
    <row r="68" spans="1:13" ht="18" customHeight="1" x14ac:dyDescent="0.2">
      <c r="A68" s="59" t="s">
        <v>190</v>
      </c>
      <c r="B68" s="60"/>
      <c r="C68" s="54">
        <v>25067</v>
      </c>
      <c r="D68" s="61">
        <v>0.04</v>
      </c>
      <c r="E68" s="62">
        <f t="shared" si="7"/>
        <v>1002.6800000000001</v>
      </c>
      <c r="F68" s="10"/>
      <c r="G68" s="61"/>
      <c r="H68" s="62"/>
      <c r="I68" s="147"/>
      <c r="J68" s="62"/>
      <c r="K68" s="61"/>
      <c r="L68" s="62"/>
    </row>
    <row r="69" spans="1:13" ht="18" customHeight="1" x14ac:dyDescent="0.2">
      <c r="A69" s="59" t="s">
        <v>191</v>
      </c>
      <c r="B69" s="60"/>
      <c r="C69" s="54">
        <v>25067</v>
      </c>
      <c r="D69" s="61">
        <v>0.04</v>
      </c>
      <c r="E69" s="62">
        <f t="shared" si="7"/>
        <v>1002.6800000000001</v>
      </c>
      <c r="F69" s="10"/>
      <c r="G69" s="61"/>
      <c r="H69" s="62"/>
      <c r="I69" s="147"/>
      <c r="J69" s="62"/>
      <c r="K69" s="61"/>
      <c r="L69" s="62"/>
    </row>
    <row r="70" spans="1:13" ht="18" customHeight="1" x14ac:dyDescent="0.2">
      <c r="A70" s="59" t="s">
        <v>192</v>
      </c>
      <c r="B70" s="60"/>
      <c r="C70" s="54">
        <v>21503</v>
      </c>
      <c r="D70" s="61">
        <v>0.04</v>
      </c>
      <c r="E70" s="62">
        <f t="shared" si="7"/>
        <v>860.12</v>
      </c>
      <c r="F70" s="10"/>
      <c r="G70" s="61"/>
      <c r="H70" s="62"/>
      <c r="I70" s="147"/>
      <c r="J70" s="62"/>
      <c r="K70" s="61"/>
      <c r="L70" s="62"/>
    </row>
    <row r="71" spans="1:13" ht="18" customHeight="1" x14ac:dyDescent="0.2">
      <c r="A71" s="59" t="s">
        <v>193</v>
      </c>
      <c r="B71" s="60"/>
      <c r="C71" s="54">
        <v>21503</v>
      </c>
      <c r="D71" s="61">
        <v>0.04</v>
      </c>
      <c r="E71" s="62">
        <f t="shared" si="7"/>
        <v>860.12</v>
      </c>
      <c r="F71" s="10"/>
      <c r="G71" s="61"/>
      <c r="H71" s="62"/>
      <c r="I71" s="147"/>
      <c r="J71" s="62"/>
      <c r="K71" s="61"/>
      <c r="L71" s="62"/>
    </row>
    <row r="72" spans="1:13" ht="18" customHeight="1" x14ac:dyDescent="0.2">
      <c r="A72" s="59" t="s">
        <v>194</v>
      </c>
      <c r="B72" s="60"/>
      <c r="C72" s="54">
        <v>21503</v>
      </c>
      <c r="D72" s="61">
        <v>0.04</v>
      </c>
      <c r="E72" s="62">
        <f t="shared" si="7"/>
        <v>860.12</v>
      </c>
      <c r="F72" s="10"/>
      <c r="G72" s="61"/>
      <c r="H72" s="62"/>
      <c r="I72" s="147"/>
      <c r="J72" s="62"/>
      <c r="K72" s="61"/>
      <c r="L72" s="62"/>
    </row>
    <row r="73" spans="1:13" ht="18" customHeight="1" x14ac:dyDescent="0.2">
      <c r="A73" s="59" t="s">
        <v>195</v>
      </c>
      <c r="B73" s="60"/>
      <c r="C73" s="54">
        <v>21503</v>
      </c>
      <c r="D73" s="61">
        <v>0.04</v>
      </c>
      <c r="E73" s="62">
        <f t="shared" si="7"/>
        <v>860.12</v>
      </c>
      <c r="F73" s="10"/>
      <c r="G73" s="61"/>
      <c r="H73" s="62"/>
      <c r="I73" s="62"/>
      <c r="J73" s="62"/>
      <c r="K73" s="61"/>
      <c r="L73" s="62"/>
    </row>
    <row r="74" spans="1:13" ht="18" customHeight="1" x14ac:dyDescent="0.2">
      <c r="A74" s="59" t="s">
        <v>196</v>
      </c>
      <c r="B74" s="60"/>
      <c r="C74" s="54">
        <v>21503</v>
      </c>
      <c r="D74" s="61">
        <v>0.04</v>
      </c>
      <c r="E74" s="62">
        <f t="shared" si="7"/>
        <v>860.12</v>
      </c>
      <c r="F74" s="10"/>
      <c r="G74" s="61"/>
      <c r="H74" s="62"/>
      <c r="I74" s="62"/>
      <c r="J74" s="62"/>
      <c r="K74" s="61"/>
      <c r="L74" s="62"/>
    </row>
    <row r="75" spans="1:13" ht="18" customHeight="1" x14ac:dyDescent="0.2">
      <c r="A75" s="59" t="s">
        <v>197</v>
      </c>
      <c r="B75" s="60"/>
      <c r="C75" s="54">
        <v>21503</v>
      </c>
      <c r="D75" s="61">
        <v>0.04</v>
      </c>
      <c r="E75" s="62">
        <f t="shared" si="7"/>
        <v>860.12</v>
      </c>
      <c r="F75" s="10"/>
      <c r="G75" s="61"/>
      <c r="H75" s="62"/>
      <c r="I75" s="62"/>
      <c r="J75" s="62"/>
      <c r="K75" s="61"/>
      <c r="L75" s="62"/>
    </row>
    <row r="76" spans="1:13" ht="18" customHeight="1" x14ac:dyDescent="0.2">
      <c r="A76" s="59" t="s">
        <v>198</v>
      </c>
      <c r="B76" s="60"/>
      <c r="C76" s="54">
        <v>21503</v>
      </c>
      <c r="D76" s="61">
        <v>0.04</v>
      </c>
      <c r="E76" s="62">
        <f t="shared" si="7"/>
        <v>860.12</v>
      </c>
      <c r="F76" s="10"/>
      <c r="G76" s="61"/>
      <c r="H76" s="62"/>
      <c r="I76" s="62"/>
      <c r="J76" s="62"/>
      <c r="K76" s="61"/>
      <c r="L76" s="62"/>
    </row>
    <row r="77" spans="1:13" ht="18" customHeight="1" x14ac:dyDescent="0.2">
      <c r="A77" s="59" t="s">
        <v>199</v>
      </c>
      <c r="B77" s="60"/>
      <c r="C77" s="54">
        <v>21503</v>
      </c>
      <c r="D77" s="61">
        <v>0.04</v>
      </c>
      <c r="E77" s="62">
        <f t="shared" si="7"/>
        <v>860.12</v>
      </c>
      <c r="F77" s="10"/>
      <c r="G77" s="61"/>
      <c r="H77" s="62"/>
      <c r="I77" s="62"/>
      <c r="J77" s="62"/>
      <c r="K77" s="61"/>
      <c r="L77" s="62"/>
    </row>
    <row r="78" spans="1:13" ht="18" customHeight="1" x14ac:dyDescent="0.2">
      <c r="A78" s="59" t="s">
        <v>200</v>
      </c>
      <c r="B78" s="60"/>
      <c r="C78" s="54">
        <v>21503</v>
      </c>
      <c r="D78" s="61">
        <v>0.04</v>
      </c>
      <c r="E78" s="62">
        <f t="shared" si="7"/>
        <v>860.12</v>
      </c>
      <c r="F78" s="10"/>
      <c r="G78" s="61"/>
      <c r="H78" s="62"/>
      <c r="I78" s="62"/>
      <c r="J78" s="62"/>
      <c r="K78" s="61"/>
      <c r="L78" s="62"/>
    </row>
    <row r="79" spans="1:13" ht="18" customHeight="1" x14ac:dyDescent="0.2">
      <c r="A79" s="59" t="s">
        <v>201</v>
      </c>
      <c r="B79" s="60"/>
      <c r="C79" s="54">
        <v>24200</v>
      </c>
      <c r="D79" s="61">
        <v>0.04</v>
      </c>
      <c r="E79" s="62">
        <f t="shared" si="7"/>
        <v>968</v>
      </c>
      <c r="F79" s="10"/>
      <c r="G79" s="61"/>
      <c r="H79" s="62"/>
      <c r="I79" s="62"/>
      <c r="J79" s="62"/>
      <c r="K79" s="61"/>
      <c r="L79" s="62"/>
    </row>
    <row r="80" spans="1:13" ht="18" customHeight="1" x14ac:dyDescent="0.2">
      <c r="A80" s="59" t="s">
        <v>14</v>
      </c>
      <c r="B80" s="60"/>
      <c r="C80" s="69" t="s">
        <v>39</v>
      </c>
      <c r="D80" s="65" t="s">
        <v>151</v>
      </c>
      <c r="E80" s="70" t="s">
        <v>149</v>
      </c>
      <c r="F80" s="11"/>
      <c r="G80" s="65" t="s">
        <v>151</v>
      </c>
      <c r="H80" s="70" t="s">
        <v>160</v>
      </c>
      <c r="I80" s="70"/>
      <c r="J80" s="70" t="s">
        <v>118</v>
      </c>
      <c r="K80" s="65"/>
      <c r="L80" s="70" t="s">
        <v>57</v>
      </c>
      <c r="M80" s="139"/>
    </row>
    <row r="81" spans="1:13" ht="18" customHeight="1" x14ac:dyDescent="0.2">
      <c r="A81" s="71" t="s">
        <v>59</v>
      </c>
      <c r="B81" s="60"/>
      <c r="C81" s="54"/>
      <c r="D81" s="65"/>
      <c r="E81" s="70" t="s">
        <v>148</v>
      </c>
      <c r="F81" s="11"/>
      <c r="G81" s="65"/>
      <c r="H81" s="70" t="s">
        <v>161</v>
      </c>
      <c r="I81" s="146"/>
      <c r="J81" s="70" t="s">
        <v>119</v>
      </c>
      <c r="K81" s="65"/>
      <c r="L81" s="70" t="s">
        <v>122</v>
      </c>
    </row>
    <row r="82" spans="1:13" ht="18" customHeight="1" x14ac:dyDescent="0.2">
      <c r="A82" s="71" t="s">
        <v>60</v>
      </c>
      <c r="B82" s="53"/>
      <c r="C82" s="54"/>
      <c r="D82" s="65"/>
      <c r="E82" s="70" t="s">
        <v>144</v>
      </c>
      <c r="F82" s="11"/>
      <c r="G82" s="65"/>
      <c r="H82" s="70" t="s">
        <v>117</v>
      </c>
      <c r="I82" s="70" t="s">
        <v>145</v>
      </c>
      <c r="J82" s="70" t="s">
        <v>117</v>
      </c>
      <c r="K82" s="65"/>
      <c r="L82" s="70" t="s">
        <v>117</v>
      </c>
      <c r="M82" s="140"/>
    </row>
    <row r="83" spans="1:13" ht="18" customHeight="1" x14ac:dyDescent="0.2">
      <c r="A83" s="72" t="s">
        <v>58</v>
      </c>
      <c r="B83" s="53"/>
      <c r="C83" s="54"/>
      <c r="D83" s="65"/>
      <c r="E83" s="70"/>
      <c r="F83" s="11"/>
      <c r="G83" s="65"/>
      <c r="H83" s="70"/>
      <c r="I83" s="70"/>
      <c r="J83" s="70" t="s">
        <v>137</v>
      </c>
      <c r="K83" s="65"/>
      <c r="L83" s="70" t="s">
        <v>123</v>
      </c>
    </row>
    <row r="84" spans="1:13" ht="18" customHeight="1" x14ac:dyDescent="0.2">
      <c r="A84" s="72"/>
      <c r="B84" s="53"/>
      <c r="C84" s="54"/>
      <c r="D84" s="65"/>
      <c r="E84" s="70"/>
      <c r="F84" s="11"/>
      <c r="G84" s="65"/>
      <c r="H84" s="70"/>
      <c r="I84" s="70"/>
      <c r="J84" s="70"/>
      <c r="K84" s="65"/>
      <c r="L84" s="70" t="s">
        <v>124</v>
      </c>
    </row>
    <row r="85" spans="1:13" ht="18" customHeight="1" x14ac:dyDescent="0.2">
      <c r="A85" s="47" t="s">
        <v>64</v>
      </c>
      <c r="B85" s="48"/>
      <c r="C85" s="49"/>
      <c r="D85" s="73"/>
      <c r="E85" s="74"/>
      <c r="F85" s="13"/>
      <c r="G85" s="73"/>
      <c r="H85" s="74"/>
      <c r="I85" s="74"/>
      <c r="J85" s="74"/>
      <c r="K85" s="73"/>
      <c r="L85" s="74"/>
    </row>
    <row r="86" spans="1:13" ht="18" customHeight="1" x14ac:dyDescent="0.2">
      <c r="A86" s="75" t="s">
        <v>52</v>
      </c>
      <c r="B86" s="53"/>
      <c r="C86" s="54"/>
      <c r="D86" s="65"/>
      <c r="E86" s="66"/>
      <c r="F86" s="11"/>
      <c r="G86" s="65"/>
      <c r="H86" s="66"/>
      <c r="I86" s="66"/>
      <c r="J86" s="66"/>
      <c r="K86" s="65"/>
      <c r="L86" s="66"/>
    </row>
    <row r="87" spans="1:13" ht="18" customHeight="1" x14ac:dyDescent="0.2">
      <c r="A87" s="52" t="s">
        <v>47</v>
      </c>
      <c r="B87" s="53"/>
      <c r="C87" s="54"/>
      <c r="D87" s="65"/>
      <c r="E87" s="62"/>
      <c r="F87" s="11"/>
      <c r="G87" s="65"/>
      <c r="H87" s="62"/>
      <c r="I87" s="62"/>
      <c r="J87" s="62"/>
      <c r="K87" s="65"/>
      <c r="L87" s="62"/>
    </row>
    <row r="88" spans="1:13" ht="18" customHeight="1" x14ac:dyDescent="0.2">
      <c r="A88" s="52" t="s">
        <v>48</v>
      </c>
      <c r="B88" s="53"/>
      <c r="C88" s="54"/>
      <c r="D88" s="61"/>
      <c r="E88" s="62"/>
      <c r="F88" s="10"/>
      <c r="G88" s="61"/>
      <c r="H88" s="62"/>
      <c r="I88" s="62"/>
      <c r="J88" s="62"/>
      <c r="K88" s="61"/>
      <c r="L88" s="62"/>
    </row>
    <row r="89" spans="1:13" ht="18" customHeight="1" x14ac:dyDescent="0.2">
      <c r="A89" s="52" t="s">
        <v>49</v>
      </c>
      <c r="B89" s="53"/>
      <c r="C89" s="69" t="s">
        <v>71</v>
      </c>
      <c r="D89" s="61"/>
      <c r="E89" s="62"/>
      <c r="F89" s="10"/>
      <c r="G89" s="61"/>
      <c r="H89" s="62"/>
      <c r="I89" s="62"/>
      <c r="J89" s="62"/>
      <c r="K89" s="61"/>
      <c r="L89" s="62"/>
    </row>
    <row r="90" spans="1:13" ht="18" customHeight="1" x14ac:dyDescent="0.2">
      <c r="A90" s="59" t="s">
        <v>72</v>
      </c>
      <c r="B90" s="60"/>
      <c r="C90" s="69" t="s">
        <v>39</v>
      </c>
      <c r="D90" s="61"/>
      <c r="E90" s="62"/>
      <c r="F90" s="10"/>
      <c r="G90" s="61"/>
      <c r="H90" s="62"/>
      <c r="I90" s="62"/>
      <c r="J90" s="62"/>
      <c r="K90" s="61"/>
      <c r="L90" s="62"/>
    </row>
    <row r="91" spans="1:13" ht="18" customHeight="1" x14ac:dyDescent="0.2">
      <c r="A91" s="59" t="s">
        <v>21</v>
      </c>
      <c r="B91" s="60"/>
      <c r="C91" s="54"/>
      <c r="D91" s="61"/>
      <c r="E91" s="62"/>
      <c r="F91" s="10"/>
      <c r="G91" s="61"/>
      <c r="H91" s="62"/>
      <c r="I91" s="62"/>
      <c r="J91" s="62"/>
      <c r="K91" s="61"/>
      <c r="L91" s="62"/>
    </row>
    <row r="92" spans="1:13" ht="18" customHeight="1" x14ac:dyDescent="0.2">
      <c r="A92" s="59" t="s">
        <v>16</v>
      </c>
      <c r="B92" s="60"/>
      <c r="C92" s="54">
        <v>2000000</v>
      </c>
      <c r="D92" s="61">
        <v>1.4499999999999999E-3</v>
      </c>
      <c r="E92" s="62">
        <f>SUM(C92*D92)</f>
        <v>2900</v>
      </c>
      <c r="F92" s="10">
        <v>1.5E-3</v>
      </c>
      <c r="G92" s="61"/>
      <c r="H92" s="62">
        <v>8260.32</v>
      </c>
      <c r="I92" s="62"/>
      <c r="J92" s="62">
        <v>2248.44</v>
      </c>
      <c r="K92" s="61">
        <v>1.25E-3</v>
      </c>
      <c r="L92" s="62">
        <f t="shared" ref="L92" si="8">SUM(C92*K92)</f>
        <v>2500</v>
      </c>
    </row>
    <row r="93" spans="1:13" ht="18" customHeight="1" x14ac:dyDescent="0.2">
      <c r="A93" s="59" t="s">
        <v>17</v>
      </c>
      <c r="B93" s="60"/>
      <c r="C93" s="69" t="s">
        <v>40</v>
      </c>
      <c r="D93" s="61"/>
      <c r="E93" s="62"/>
      <c r="F93" s="10"/>
      <c r="G93" s="61"/>
      <c r="H93" s="62"/>
      <c r="I93" s="62"/>
      <c r="J93" s="62">
        <v>140.04</v>
      </c>
      <c r="K93" s="61"/>
      <c r="L93" s="62"/>
    </row>
    <row r="94" spans="1:13" ht="18" customHeight="1" x14ac:dyDescent="0.2">
      <c r="A94" s="59"/>
      <c r="B94" s="60"/>
      <c r="C94" s="69" t="s">
        <v>40</v>
      </c>
      <c r="D94" s="65"/>
      <c r="E94" s="70" t="s">
        <v>56</v>
      </c>
      <c r="F94" s="11"/>
      <c r="G94" s="65"/>
      <c r="H94" s="70" t="s">
        <v>56</v>
      </c>
      <c r="I94" s="70"/>
      <c r="J94" s="70" t="s">
        <v>56</v>
      </c>
      <c r="K94" s="65"/>
      <c r="L94" s="70" t="s">
        <v>56</v>
      </c>
      <c r="M94" s="139"/>
    </row>
    <row r="95" spans="1:13" ht="18" customHeight="1" x14ac:dyDescent="0.2">
      <c r="A95" s="130" t="s">
        <v>112</v>
      </c>
      <c r="B95" s="125"/>
      <c r="C95" s="126"/>
      <c r="D95" s="127"/>
      <c r="E95" s="128"/>
      <c r="F95" s="129"/>
      <c r="G95" s="127"/>
      <c r="H95" s="128"/>
      <c r="I95" s="128"/>
      <c r="J95" s="128"/>
      <c r="K95" s="127"/>
      <c r="L95" s="128"/>
    </row>
    <row r="96" spans="1:13" ht="18" customHeight="1" x14ac:dyDescent="0.2">
      <c r="A96" s="131" t="s">
        <v>113</v>
      </c>
      <c r="B96" s="60"/>
      <c r="C96" s="69"/>
      <c r="D96" s="65"/>
      <c r="E96" s="70"/>
      <c r="F96" s="11"/>
      <c r="G96" s="65"/>
      <c r="H96" s="70"/>
      <c r="I96" s="70"/>
      <c r="J96" s="70"/>
      <c r="K96" s="65"/>
      <c r="L96" s="70"/>
    </row>
    <row r="97" spans="1:13" ht="18" customHeight="1" x14ac:dyDescent="0.2">
      <c r="A97" s="59" t="s">
        <v>115</v>
      </c>
      <c r="B97" s="60"/>
      <c r="C97" s="132">
        <v>29440</v>
      </c>
      <c r="D97" s="133">
        <v>0.03</v>
      </c>
      <c r="E97" s="62">
        <f>SUM(C97*D97)</f>
        <v>883.19999999999993</v>
      </c>
      <c r="F97" s="11"/>
      <c r="G97" s="133"/>
      <c r="H97" s="62">
        <v>1029.1199999999999</v>
      </c>
      <c r="I97" s="70"/>
      <c r="J97" s="134">
        <v>2936.64</v>
      </c>
      <c r="K97" s="133">
        <v>0.03</v>
      </c>
      <c r="L97" s="62">
        <f t="shared" ref="L97" si="9">SUM(C97*K97)</f>
        <v>883.19999999999993</v>
      </c>
    </row>
    <row r="98" spans="1:13" ht="18" customHeight="1" x14ac:dyDescent="0.2">
      <c r="A98" s="131" t="s">
        <v>114</v>
      </c>
      <c r="B98" s="60"/>
      <c r="C98" s="69"/>
      <c r="D98" s="65"/>
      <c r="E98" s="70" t="s">
        <v>147</v>
      </c>
      <c r="F98" s="11"/>
      <c r="G98" s="65"/>
      <c r="H98" s="70" t="s">
        <v>158</v>
      </c>
      <c r="I98" s="70"/>
      <c r="J98" s="70" t="s">
        <v>132</v>
      </c>
      <c r="K98" s="65"/>
      <c r="L98" s="70" t="s">
        <v>128</v>
      </c>
    </row>
    <row r="99" spans="1:13" ht="18" customHeight="1" x14ac:dyDescent="0.2">
      <c r="A99" s="138"/>
      <c r="B99" s="60"/>
      <c r="C99" s="69"/>
      <c r="D99" s="65"/>
      <c r="E99" s="70"/>
      <c r="F99" s="11"/>
      <c r="G99" s="65"/>
      <c r="H99" s="70"/>
      <c r="I99" s="70"/>
      <c r="J99" s="70"/>
      <c r="K99" s="65"/>
      <c r="L99" s="70" t="s">
        <v>129</v>
      </c>
    </row>
    <row r="100" spans="1:13" ht="18" customHeight="1" x14ac:dyDescent="0.2">
      <c r="A100" s="47" t="s">
        <v>18</v>
      </c>
      <c r="B100" s="48"/>
      <c r="C100" s="76"/>
      <c r="D100" s="77"/>
      <c r="E100" s="78"/>
      <c r="F100" s="14"/>
      <c r="G100" s="77"/>
      <c r="H100" s="78"/>
      <c r="I100" s="78"/>
      <c r="J100" s="78"/>
      <c r="K100" s="77"/>
      <c r="L100" s="78"/>
    </row>
    <row r="101" spans="1:13" ht="18" customHeight="1" x14ac:dyDescent="0.2">
      <c r="A101" s="52" t="s">
        <v>50</v>
      </c>
      <c r="B101" s="53"/>
      <c r="C101" s="79">
        <v>32750</v>
      </c>
      <c r="D101" s="80">
        <v>4.4999999999999998E-2</v>
      </c>
      <c r="E101" s="62">
        <f>SUM(C101*D101)</f>
        <v>1473.75</v>
      </c>
      <c r="F101" s="15">
        <v>0.04</v>
      </c>
      <c r="G101" s="80"/>
      <c r="H101" s="62">
        <v>1716.84</v>
      </c>
      <c r="I101" s="62"/>
      <c r="J101" s="62">
        <v>1637.52</v>
      </c>
      <c r="K101" s="80">
        <v>0.04</v>
      </c>
      <c r="L101" s="62">
        <f t="shared" ref="L101" si="10">SUM(C101*K101)</f>
        <v>1310</v>
      </c>
    </row>
    <row r="102" spans="1:13" ht="18" customHeight="1" x14ac:dyDescent="0.2">
      <c r="A102" s="52" t="s">
        <v>107</v>
      </c>
      <c r="B102" s="53"/>
      <c r="C102" s="79"/>
      <c r="D102" s="81"/>
      <c r="E102" s="70" t="s">
        <v>150</v>
      </c>
      <c r="F102" s="16"/>
      <c r="G102" s="81"/>
      <c r="H102" s="70" t="s">
        <v>125</v>
      </c>
      <c r="I102" s="70"/>
      <c r="J102" s="70" t="s">
        <v>116</v>
      </c>
      <c r="K102" s="81"/>
      <c r="L102" s="70" t="s">
        <v>125</v>
      </c>
    </row>
    <row r="103" spans="1:13" ht="18" customHeight="1" x14ac:dyDescent="0.2">
      <c r="A103" s="47" t="s">
        <v>120</v>
      </c>
      <c r="B103" s="48"/>
      <c r="C103" s="49"/>
      <c r="D103" s="82"/>
      <c r="E103" s="51"/>
      <c r="F103" s="17"/>
      <c r="G103" s="82"/>
      <c r="H103" s="51"/>
      <c r="I103" s="51"/>
      <c r="J103" s="51"/>
      <c r="K103" s="82"/>
      <c r="L103" s="51"/>
    </row>
    <row r="104" spans="1:13" ht="18" customHeight="1" x14ac:dyDescent="0.2">
      <c r="A104" s="52" t="s">
        <v>53</v>
      </c>
      <c r="B104" s="53"/>
      <c r="C104" s="54"/>
      <c r="D104" s="83"/>
      <c r="E104" s="62"/>
      <c r="F104" s="18"/>
      <c r="G104" s="83"/>
      <c r="H104" s="62"/>
      <c r="I104" s="62"/>
      <c r="J104" s="62"/>
      <c r="K104" s="83"/>
      <c r="L104" s="62"/>
    </row>
    <row r="105" spans="1:13" ht="18" customHeight="1" x14ac:dyDescent="0.2">
      <c r="A105" s="52" t="s">
        <v>43</v>
      </c>
      <c r="B105" s="53"/>
      <c r="C105" s="54"/>
      <c r="D105" s="83"/>
      <c r="E105" s="66" t="s">
        <v>146</v>
      </c>
      <c r="F105" s="18"/>
      <c r="G105" s="83"/>
      <c r="H105" s="66" t="s">
        <v>159</v>
      </c>
      <c r="I105" s="66"/>
      <c r="J105" s="66" t="s">
        <v>133</v>
      </c>
      <c r="K105" s="83"/>
      <c r="L105" s="66" t="s">
        <v>69</v>
      </c>
    </row>
    <row r="106" spans="1:13" ht="18" customHeight="1" x14ac:dyDescent="0.2">
      <c r="A106" s="52"/>
      <c r="B106" s="53"/>
      <c r="C106" s="54"/>
      <c r="D106" s="83"/>
      <c r="E106" s="66"/>
      <c r="F106" s="18"/>
      <c r="G106" s="83"/>
      <c r="H106" s="66"/>
      <c r="I106" s="66"/>
      <c r="J106" s="66" t="s">
        <v>134</v>
      </c>
      <c r="K106" s="83"/>
      <c r="L106" s="66" t="s">
        <v>126</v>
      </c>
    </row>
    <row r="107" spans="1:13" ht="18" customHeight="1" x14ac:dyDescent="0.2">
      <c r="A107" s="59" t="s">
        <v>55</v>
      </c>
      <c r="B107" s="60"/>
      <c r="C107" s="54">
        <v>20000000</v>
      </c>
      <c r="D107" s="83"/>
      <c r="E107" s="62">
        <v>2200</v>
      </c>
      <c r="F107" s="18">
        <v>450</v>
      </c>
      <c r="G107" s="83"/>
      <c r="H107" s="62">
        <v>755</v>
      </c>
      <c r="I107" s="62"/>
      <c r="J107" s="62">
        <v>750</v>
      </c>
      <c r="K107" s="83">
        <v>350</v>
      </c>
      <c r="L107" s="62">
        <f>SUM(K107)</f>
        <v>350</v>
      </c>
    </row>
    <row r="108" spans="1:13" ht="18" customHeight="1" x14ac:dyDescent="0.2">
      <c r="A108" s="59" t="s">
        <v>19</v>
      </c>
      <c r="B108" s="60"/>
      <c r="C108" s="69" t="s">
        <v>54</v>
      </c>
      <c r="D108" s="83"/>
      <c r="E108" s="62"/>
      <c r="F108" s="18"/>
      <c r="G108" s="83"/>
      <c r="H108" s="62"/>
      <c r="I108" s="62"/>
      <c r="J108" s="62"/>
      <c r="K108" s="83"/>
      <c r="L108" s="62"/>
    </row>
    <row r="109" spans="1:13" ht="18" customHeight="1" x14ac:dyDescent="0.2">
      <c r="A109" s="59" t="s">
        <v>20</v>
      </c>
      <c r="B109" s="60"/>
      <c r="C109" s="69" t="s">
        <v>54</v>
      </c>
      <c r="D109" s="83"/>
      <c r="E109" s="62"/>
      <c r="F109" s="18"/>
      <c r="G109" s="83"/>
      <c r="H109" s="62"/>
      <c r="I109" s="62"/>
      <c r="J109" s="62"/>
      <c r="K109" s="83"/>
      <c r="L109" s="62"/>
    </row>
    <row r="110" spans="1:13" ht="18" customHeight="1" x14ac:dyDescent="0.2">
      <c r="A110" s="59" t="s">
        <v>1</v>
      </c>
      <c r="B110" s="60"/>
      <c r="C110" s="54">
        <v>100000</v>
      </c>
      <c r="D110" s="83" t="s">
        <v>22</v>
      </c>
      <c r="E110" s="62"/>
      <c r="F110" s="18">
        <v>0</v>
      </c>
      <c r="G110" s="83"/>
      <c r="H110" s="62">
        <v>81.72</v>
      </c>
      <c r="I110" s="62"/>
      <c r="J110" s="62">
        <v>50.04</v>
      </c>
      <c r="K110" s="83" t="s">
        <v>22</v>
      </c>
      <c r="L110" s="62"/>
    </row>
    <row r="111" spans="1:13" ht="18" customHeight="1" x14ac:dyDescent="0.2">
      <c r="A111" s="59" t="s">
        <v>2</v>
      </c>
      <c r="B111" s="60"/>
      <c r="C111" s="54">
        <v>100000</v>
      </c>
      <c r="D111" s="83" t="s">
        <v>22</v>
      </c>
      <c r="E111" s="62"/>
      <c r="F111" s="18">
        <v>0</v>
      </c>
      <c r="G111" s="83"/>
      <c r="H111" s="62">
        <v>100</v>
      </c>
      <c r="I111" s="62"/>
      <c r="J111" s="62">
        <v>50.04</v>
      </c>
      <c r="K111" s="83" t="s">
        <v>22</v>
      </c>
      <c r="L111" s="62"/>
      <c r="M111" s="139"/>
    </row>
    <row r="112" spans="1:13" ht="18" customHeight="1" x14ac:dyDescent="0.2">
      <c r="A112" s="47" t="s">
        <v>12</v>
      </c>
      <c r="B112" s="48"/>
      <c r="C112" s="49"/>
      <c r="D112" s="82"/>
      <c r="E112" s="51"/>
      <c r="F112" s="17"/>
      <c r="G112" s="82"/>
      <c r="H112" s="51"/>
      <c r="I112" s="51"/>
      <c r="J112" s="51"/>
      <c r="K112" s="82"/>
      <c r="L112" s="51"/>
    </row>
    <row r="113" spans="1:12" ht="18" customHeight="1" x14ac:dyDescent="0.2">
      <c r="A113" s="52" t="s">
        <v>53</v>
      </c>
      <c r="B113" s="53"/>
      <c r="C113" s="54"/>
      <c r="D113" s="83"/>
      <c r="E113" s="62"/>
      <c r="F113" s="18"/>
      <c r="G113" s="83"/>
      <c r="H113" s="62"/>
      <c r="I113" s="62"/>
      <c r="J113" s="62"/>
      <c r="K113" s="83"/>
      <c r="L113" s="62"/>
    </row>
    <row r="114" spans="1:12" ht="18" customHeight="1" x14ac:dyDescent="0.2">
      <c r="A114" s="52" t="s">
        <v>43</v>
      </c>
      <c r="B114" s="53"/>
      <c r="C114" s="54"/>
      <c r="D114" s="83"/>
      <c r="E114" s="66" t="s">
        <v>56</v>
      </c>
      <c r="F114" s="18"/>
      <c r="G114" s="83"/>
      <c r="H114" s="66" t="s">
        <v>56</v>
      </c>
      <c r="I114" s="66"/>
      <c r="J114" s="66" t="s">
        <v>56</v>
      </c>
      <c r="K114" s="83"/>
      <c r="L114" s="66" t="s">
        <v>68</v>
      </c>
    </row>
    <row r="115" spans="1:12" ht="18" customHeight="1" x14ac:dyDescent="0.2">
      <c r="A115" s="59" t="s">
        <v>4</v>
      </c>
      <c r="B115" s="60"/>
      <c r="C115" s="54">
        <v>1000000</v>
      </c>
      <c r="D115" s="83">
        <v>250</v>
      </c>
      <c r="E115" s="62">
        <f>SUM(D115)</f>
        <v>250</v>
      </c>
      <c r="F115" s="18">
        <v>250</v>
      </c>
      <c r="G115" s="83"/>
      <c r="H115" s="62">
        <v>379.32</v>
      </c>
      <c r="I115" s="62"/>
      <c r="J115" s="62">
        <v>69.959999999999994</v>
      </c>
      <c r="K115" s="83">
        <v>150</v>
      </c>
      <c r="L115" s="62">
        <f>SUM(K115)</f>
        <v>150</v>
      </c>
    </row>
    <row r="116" spans="1:12" ht="18" customHeight="1" x14ac:dyDescent="0.2">
      <c r="A116" s="47" t="s">
        <v>15</v>
      </c>
      <c r="B116" s="48"/>
      <c r="C116" s="49"/>
      <c r="D116" s="82"/>
      <c r="E116" s="51"/>
      <c r="F116" s="17"/>
      <c r="G116" s="82"/>
      <c r="H116" s="51"/>
      <c r="I116" s="51"/>
      <c r="J116" s="51"/>
      <c r="K116" s="82"/>
      <c r="L116" s="51"/>
    </row>
    <row r="117" spans="1:12" ht="18" customHeight="1" x14ac:dyDescent="0.2">
      <c r="A117" s="59" t="s">
        <v>140</v>
      </c>
      <c r="B117" s="60"/>
      <c r="C117" s="54">
        <v>235448</v>
      </c>
      <c r="D117" s="141">
        <v>10473.75</v>
      </c>
      <c r="E117" s="142">
        <f>SUM(D117)</f>
        <v>10473.75</v>
      </c>
      <c r="F117" s="19"/>
      <c r="G117" s="141"/>
      <c r="H117" s="142">
        <v>17517.84</v>
      </c>
      <c r="I117" s="66"/>
      <c r="J117" s="142">
        <v>11658.84</v>
      </c>
      <c r="K117" s="84"/>
      <c r="L117" s="66"/>
    </row>
    <row r="118" spans="1:12" ht="18" customHeight="1" x14ac:dyDescent="0.2">
      <c r="A118" s="112"/>
      <c r="B118" s="60"/>
      <c r="C118" s="54"/>
      <c r="D118" s="84"/>
      <c r="E118" s="66" t="s">
        <v>57</v>
      </c>
      <c r="F118" s="19"/>
      <c r="G118" s="84"/>
      <c r="H118" s="66" t="s">
        <v>57</v>
      </c>
      <c r="I118" s="66"/>
      <c r="J118" s="66" t="s">
        <v>57</v>
      </c>
      <c r="K118" s="84"/>
      <c r="L118" s="66"/>
    </row>
    <row r="119" spans="1:12" ht="18" customHeight="1" x14ac:dyDescent="0.2">
      <c r="A119" s="59" t="s">
        <v>24</v>
      </c>
      <c r="B119" s="60"/>
      <c r="C119" s="54"/>
      <c r="D119" s="84"/>
      <c r="E119" s="66" t="s">
        <v>61</v>
      </c>
      <c r="F119" s="19"/>
      <c r="G119" s="84"/>
      <c r="H119" s="66" t="s">
        <v>61</v>
      </c>
      <c r="I119" s="66"/>
      <c r="J119" s="66" t="s">
        <v>135</v>
      </c>
      <c r="K119" s="84"/>
      <c r="L119" s="66" t="s">
        <v>61</v>
      </c>
    </row>
    <row r="120" spans="1:12" ht="18" customHeight="1" x14ac:dyDescent="0.2">
      <c r="A120" s="59" t="s">
        <v>25</v>
      </c>
      <c r="B120" s="60"/>
      <c r="C120" s="54">
        <v>2500000</v>
      </c>
      <c r="D120" s="83" t="s">
        <v>22</v>
      </c>
      <c r="E120" s="66" t="s">
        <v>153</v>
      </c>
      <c r="F120" s="18" t="s">
        <v>22</v>
      </c>
      <c r="G120" s="83" t="s">
        <v>22</v>
      </c>
      <c r="H120" s="66" t="s">
        <v>162</v>
      </c>
      <c r="I120" s="66"/>
      <c r="J120" s="66" t="s">
        <v>136</v>
      </c>
      <c r="K120" s="83" t="s">
        <v>22</v>
      </c>
      <c r="L120" s="66" t="s">
        <v>127</v>
      </c>
    </row>
    <row r="121" spans="1:12" ht="18" customHeight="1" x14ac:dyDescent="0.2">
      <c r="A121" s="59" t="s">
        <v>26</v>
      </c>
      <c r="B121" s="60"/>
      <c r="C121" s="54">
        <v>2500000</v>
      </c>
      <c r="D121" s="83" t="s">
        <v>22</v>
      </c>
      <c r="E121" s="66" t="s">
        <v>70</v>
      </c>
      <c r="F121" s="18" t="s">
        <v>22</v>
      </c>
      <c r="G121" s="83" t="s">
        <v>22</v>
      </c>
      <c r="H121" s="66" t="s">
        <v>70</v>
      </c>
      <c r="I121" s="66"/>
      <c r="J121" s="66" t="s">
        <v>70</v>
      </c>
      <c r="K121" s="83" t="s">
        <v>22</v>
      </c>
      <c r="L121" s="66" t="s">
        <v>70</v>
      </c>
    </row>
    <row r="122" spans="1:12" ht="18" customHeight="1" x14ac:dyDescent="0.2">
      <c r="A122" s="59" t="s">
        <v>27</v>
      </c>
      <c r="B122" s="60"/>
      <c r="C122" s="54" t="s">
        <v>54</v>
      </c>
      <c r="D122" s="83"/>
      <c r="E122" s="66" t="s">
        <v>108</v>
      </c>
      <c r="F122" s="18"/>
      <c r="G122" s="83"/>
      <c r="H122" s="66" t="s">
        <v>108</v>
      </c>
      <c r="I122" s="66"/>
      <c r="J122" s="66" t="s">
        <v>108</v>
      </c>
      <c r="K122" s="83"/>
      <c r="L122" s="66" t="s">
        <v>108</v>
      </c>
    </row>
    <row r="123" spans="1:12" ht="18" customHeight="1" x14ac:dyDescent="0.2">
      <c r="A123" s="59"/>
      <c r="B123" s="60"/>
      <c r="C123" s="54"/>
      <c r="D123" s="83"/>
      <c r="E123" s="66"/>
      <c r="F123" s="18"/>
      <c r="G123" s="83"/>
      <c r="H123" s="66"/>
      <c r="I123" s="66"/>
      <c r="J123" s="66"/>
      <c r="K123" s="83"/>
      <c r="L123" s="66"/>
    </row>
    <row r="124" spans="1:12" ht="18" customHeight="1" x14ac:dyDescent="0.2">
      <c r="A124" s="59" t="s">
        <v>91</v>
      </c>
      <c r="B124" s="60"/>
      <c r="C124" s="54">
        <v>2000</v>
      </c>
      <c r="D124" s="83"/>
      <c r="E124" s="66"/>
      <c r="F124" s="18"/>
      <c r="G124" s="83"/>
      <c r="H124" s="66"/>
      <c r="I124" s="66"/>
      <c r="J124" s="66"/>
      <c r="K124" s="83"/>
      <c r="L124" s="66"/>
    </row>
    <row r="125" spans="1:12" ht="18" customHeight="1" x14ac:dyDescent="0.2">
      <c r="A125" s="59" t="s">
        <v>92</v>
      </c>
      <c r="B125" s="60"/>
      <c r="C125" s="54">
        <v>5000</v>
      </c>
      <c r="D125" s="83"/>
      <c r="E125" s="66"/>
      <c r="F125" s="18"/>
      <c r="G125" s="83"/>
      <c r="H125" s="66"/>
      <c r="I125" s="66"/>
      <c r="J125" s="66"/>
      <c r="K125" s="83"/>
      <c r="L125" s="66"/>
    </row>
    <row r="126" spans="1:12" ht="18" customHeight="1" x14ac:dyDescent="0.2">
      <c r="A126" s="59" t="s">
        <v>93</v>
      </c>
      <c r="B126" s="60"/>
      <c r="C126" s="54"/>
      <c r="D126" s="83"/>
      <c r="E126" s="66"/>
      <c r="F126" s="18"/>
      <c r="G126" s="83"/>
      <c r="H126" s="66"/>
      <c r="I126" s="66"/>
      <c r="J126" s="66"/>
      <c r="K126" s="83"/>
      <c r="L126" s="66"/>
    </row>
    <row r="127" spans="1:12" ht="18" customHeight="1" x14ac:dyDescent="0.2">
      <c r="A127" s="59" t="s">
        <v>94</v>
      </c>
      <c r="B127" s="60"/>
      <c r="C127" s="54"/>
      <c r="D127" s="83"/>
      <c r="E127" s="66"/>
      <c r="F127" s="18"/>
      <c r="G127" s="83"/>
      <c r="H127" s="66"/>
      <c r="I127" s="66"/>
      <c r="J127" s="66"/>
      <c r="K127" s="83"/>
      <c r="L127" s="66"/>
    </row>
    <row r="128" spans="1:12" ht="18" customHeight="1" x14ac:dyDescent="0.2">
      <c r="A128" s="59" t="s">
        <v>28</v>
      </c>
      <c r="B128" s="60"/>
      <c r="C128" s="54">
        <v>2500000</v>
      </c>
      <c r="D128" s="83">
        <v>250</v>
      </c>
      <c r="E128" s="62">
        <f>SUM(D128)</f>
        <v>250</v>
      </c>
      <c r="F128" s="18">
        <v>0</v>
      </c>
      <c r="G128" s="83" t="s">
        <v>22</v>
      </c>
      <c r="H128" s="62"/>
      <c r="I128" s="62"/>
      <c r="J128" s="62" t="s">
        <v>22</v>
      </c>
      <c r="K128" s="83" t="s">
        <v>22</v>
      </c>
      <c r="L128" s="62"/>
    </row>
    <row r="129" spans="1:12" ht="18" customHeight="1" x14ac:dyDescent="0.2">
      <c r="A129" s="47" t="s">
        <v>23</v>
      </c>
      <c r="B129" s="48"/>
      <c r="C129" s="49"/>
      <c r="D129" s="82"/>
      <c r="E129" s="51"/>
      <c r="F129" s="17"/>
      <c r="G129" s="82"/>
      <c r="H129" s="51"/>
      <c r="I129" s="51"/>
      <c r="J129" s="51"/>
      <c r="K129" s="82"/>
      <c r="L129" s="51"/>
    </row>
    <row r="130" spans="1:12" ht="18" customHeight="1" x14ac:dyDescent="0.2">
      <c r="A130" s="52" t="s">
        <v>29</v>
      </c>
      <c r="B130" s="85"/>
      <c r="C130" s="54">
        <f>SUM(C17+C23+C25)</f>
        <v>1536274</v>
      </c>
      <c r="D130" s="136">
        <v>2.0880000000000001E-4</v>
      </c>
      <c r="E130" s="62">
        <f>SUM(C130*D130)</f>
        <v>320.77401120000002</v>
      </c>
      <c r="F130" s="20">
        <v>1.44E-4</v>
      </c>
      <c r="G130" s="136">
        <v>2.0880000000000001E-4</v>
      </c>
      <c r="H130" s="62">
        <f>SUM(C130*G130)</f>
        <v>320.77401120000002</v>
      </c>
      <c r="I130" s="144">
        <v>1.45E-4</v>
      </c>
      <c r="J130" s="145"/>
      <c r="K130" s="86">
        <v>1.45E-4</v>
      </c>
      <c r="L130" s="62">
        <f>SUM(C130*K130)</f>
        <v>222.75972999999999</v>
      </c>
    </row>
    <row r="131" spans="1:12" ht="18" customHeight="1" x14ac:dyDescent="0.2">
      <c r="A131" s="52" t="s">
        <v>51</v>
      </c>
      <c r="B131" s="85"/>
      <c r="C131" s="54">
        <f>SUM(C18)</f>
        <v>133627.4</v>
      </c>
      <c r="D131" s="86">
        <f>SUM(D130)*50%</f>
        <v>1.044E-4</v>
      </c>
      <c r="E131" s="62">
        <f t="shared" ref="E131:E134" si="11">SUM(C131*D131)</f>
        <v>13.95070056</v>
      </c>
      <c r="F131" s="20">
        <f>SUM(F130)*50%</f>
        <v>7.2000000000000002E-5</v>
      </c>
      <c r="G131" s="86">
        <f>SUM(G130)*50%</f>
        <v>1.044E-4</v>
      </c>
      <c r="H131" s="62">
        <f t="shared" ref="H131:H134" si="12">SUM(C131*G131)</f>
        <v>13.95070056</v>
      </c>
      <c r="I131" s="144">
        <f>SUM(I130)*50%</f>
        <v>7.25E-5</v>
      </c>
      <c r="J131" s="145">
        <v>1274.4000000000001</v>
      </c>
      <c r="K131" s="86">
        <f>SUM(K130)*50%</f>
        <v>7.25E-5</v>
      </c>
      <c r="L131" s="62">
        <f t="shared" ref="L131:L134" si="13">SUM(C131*K131)</f>
        <v>9.6879864999999992</v>
      </c>
    </row>
    <row r="132" spans="1:12" ht="18" customHeight="1" x14ac:dyDescent="0.2">
      <c r="A132" s="52" t="s">
        <v>130</v>
      </c>
      <c r="B132" s="85"/>
      <c r="C132" s="54">
        <f>SUM(C97)</f>
        <v>29440</v>
      </c>
      <c r="D132" s="136">
        <v>2.0880000000000001E-4</v>
      </c>
      <c r="E132" s="62">
        <f t="shared" si="11"/>
        <v>6.1470720000000005</v>
      </c>
      <c r="F132" s="20"/>
      <c r="G132" s="136">
        <v>2.0880000000000001E-4</v>
      </c>
      <c r="H132" s="62">
        <f>SUM(C132*G132)</f>
        <v>6.1470720000000005</v>
      </c>
      <c r="I132" s="144"/>
      <c r="J132" s="145"/>
      <c r="K132" s="86">
        <v>1.45E-4</v>
      </c>
      <c r="L132" s="62">
        <f>SUM(J132*K132)</f>
        <v>0</v>
      </c>
    </row>
    <row r="133" spans="1:12" ht="18" customHeight="1" x14ac:dyDescent="0.2">
      <c r="A133" s="52" t="s">
        <v>30</v>
      </c>
      <c r="B133" s="85"/>
      <c r="C133" s="54">
        <f>SUM(C29:C79)</f>
        <v>2612832</v>
      </c>
      <c r="D133" s="136">
        <v>2.0880000000000001E-4</v>
      </c>
      <c r="E133" s="62">
        <f t="shared" si="11"/>
        <v>545.55932159999998</v>
      </c>
      <c r="F133" s="20">
        <v>1.44E-4</v>
      </c>
      <c r="G133" s="136">
        <v>2.0880000000000001E-4</v>
      </c>
      <c r="H133" s="62">
        <f t="shared" si="12"/>
        <v>545.55932159999998</v>
      </c>
      <c r="I133" s="144">
        <v>1.45E-4</v>
      </c>
      <c r="J133" s="145"/>
      <c r="K133" s="86">
        <v>1.45E-4</v>
      </c>
      <c r="L133" s="62">
        <f t="shared" si="13"/>
        <v>378.86063999999999</v>
      </c>
    </row>
    <row r="134" spans="1:12" ht="18" customHeight="1" x14ac:dyDescent="0.2">
      <c r="A134" s="59" t="s">
        <v>31</v>
      </c>
      <c r="B134" s="60"/>
      <c r="C134" s="54">
        <f>SUM(C101)</f>
        <v>32750</v>
      </c>
      <c r="D134" s="136">
        <v>2.0880000000000001E-4</v>
      </c>
      <c r="E134" s="62">
        <f t="shared" si="11"/>
        <v>6.8382000000000005</v>
      </c>
      <c r="F134" s="20">
        <v>1.44E-4</v>
      </c>
      <c r="G134" s="136">
        <v>2.0880000000000001E-4</v>
      </c>
      <c r="H134" s="62">
        <f t="shared" si="12"/>
        <v>6.8382000000000005</v>
      </c>
      <c r="I134" s="144">
        <v>1.45E-4</v>
      </c>
      <c r="J134" s="145"/>
      <c r="K134" s="86">
        <v>1.45E-4</v>
      </c>
      <c r="L134" s="62">
        <f t="shared" si="13"/>
        <v>4.7487500000000002</v>
      </c>
    </row>
    <row r="135" spans="1:12" ht="18" customHeight="1" x14ac:dyDescent="0.2">
      <c r="A135" s="59" t="s">
        <v>32</v>
      </c>
      <c r="B135" s="60"/>
      <c r="C135" s="87"/>
      <c r="D135" s="83"/>
      <c r="E135" s="62"/>
      <c r="F135" s="18"/>
      <c r="G135" s="83"/>
      <c r="H135" s="62"/>
      <c r="I135" s="145"/>
      <c r="J135" s="145"/>
      <c r="K135" s="83"/>
      <c r="L135" s="62"/>
    </row>
    <row r="136" spans="1:12" ht="18" customHeight="1" x14ac:dyDescent="0.2">
      <c r="A136" s="59" t="s">
        <v>33</v>
      </c>
      <c r="B136" s="60"/>
      <c r="C136" s="87">
        <v>1</v>
      </c>
      <c r="D136" s="83">
        <v>45.39</v>
      </c>
      <c r="E136" s="62">
        <f>SUM(C136*D136)</f>
        <v>45.39</v>
      </c>
      <c r="F136" s="18">
        <v>45</v>
      </c>
      <c r="G136" s="83">
        <v>45.39</v>
      </c>
      <c r="H136" s="62">
        <f>SUM(C136*G136)</f>
        <v>45.39</v>
      </c>
      <c r="I136" s="145">
        <v>45.39</v>
      </c>
      <c r="J136" s="145">
        <v>40.44</v>
      </c>
      <c r="K136" s="83">
        <v>45.39</v>
      </c>
      <c r="L136" s="62">
        <f>SUM(C136*K136)</f>
        <v>45.39</v>
      </c>
    </row>
    <row r="137" spans="1:12" ht="18" customHeight="1" x14ac:dyDescent="0.2">
      <c r="A137" s="47" t="s">
        <v>166</v>
      </c>
      <c r="B137" s="88"/>
      <c r="C137" s="89"/>
      <c r="D137" s="90"/>
      <c r="E137" s="91"/>
      <c r="F137" s="22"/>
      <c r="G137" s="90"/>
      <c r="H137" s="91"/>
      <c r="I137" s="91"/>
      <c r="J137" s="91"/>
      <c r="K137" s="90"/>
      <c r="L137" s="91"/>
    </row>
    <row r="138" spans="1:12" ht="18" customHeight="1" x14ac:dyDescent="0.2">
      <c r="A138" s="92"/>
      <c r="B138" s="88" t="s">
        <v>83</v>
      </c>
      <c r="C138" s="89"/>
      <c r="D138" s="90"/>
      <c r="E138" s="91">
        <f>SUM(E17:E136)</f>
        <v>68520.570390360008</v>
      </c>
      <c r="F138" s="22"/>
      <c r="G138" s="90"/>
      <c r="H138" s="91">
        <f>SUM(H17:H136)</f>
        <v>105757.25930536004</v>
      </c>
      <c r="I138" s="91"/>
      <c r="J138" s="91">
        <f>SUM(J17:J136)</f>
        <v>112722.37278369999</v>
      </c>
      <c r="K138" s="90"/>
      <c r="L138" s="91">
        <f>SUM(L17:L136)</f>
        <v>45874.085856499994</v>
      </c>
    </row>
    <row r="139" spans="1:12" s="2" customFormat="1" ht="18" customHeight="1" x14ac:dyDescent="0.2">
      <c r="A139" s="47" t="s">
        <v>154</v>
      </c>
      <c r="B139" s="48"/>
      <c r="C139" s="49"/>
      <c r="D139" s="82"/>
      <c r="E139" s="51"/>
      <c r="F139" s="17"/>
      <c r="G139" s="82"/>
      <c r="H139" s="51"/>
      <c r="I139" s="51"/>
      <c r="J139" s="51"/>
      <c r="K139" s="82"/>
      <c r="L139" s="51"/>
    </row>
    <row r="140" spans="1:12" s="2" customFormat="1" ht="18" customHeight="1" x14ac:dyDescent="0.2">
      <c r="A140" s="59" t="s">
        <v>138</v>
      </c>
      <c r="B140" s="60"/>
      <c r="C140" s="156" t="s">
        <v>95</v>
      </c>
      <c r="D140" s="93"/>
      <c r="E140" s="62"/>
      <c r="F140" s="21"/>
      <c r="G140" s="93"/>
      <c r="H140" s="62"/>
      <c r="I140" s="62"/>
      <c r="J140" s="62"/>
      <c r="K140" s="93"/>
      <c r="L140" s="62"/>
    </row>
    <row r="141" spans="1:12" s="2" customFormat="1" ht="18" customHeight="1" x14ac:dyDescent="0.2">
      <c r="A141" s="59" t="s">
        <v>77</v>
      </c>
      <c r="B141" s="94" t="s">
        <v>79</v>
      </c>
      <c r="C141" s="157"/>
      <c r="D141" s="93"/>
      <c r="E141" s="62"/>
      <c r="F141" s="21"/>
      <c r="G141" s="93"/>
      <c r="H141" s="62"/>
      <c r="I141" s="62"/>
      <c r="J141" s="62"/>
      <c r="K141" s="93"/>
      <c r="L141" s="62"/>
    </row>
    <row r="142" spans="1:12" s="2" customFormat="1" ht="18" customHeight="1" x14ac:dyDescent="0.2">
      <c r="A142" s="59" t="s">
        <v>76</v>
      </c>
      <c r="B142" s="94" t="s">
        <v>79</v>
      </c>
      <c r="C142" s="54">
        <v>3000000</v>
      </c>
      <c r="D142" s="93"/>
      <c r="E142" s="62">
        <v>41313</v>
      </c>
      <c r="F142" s="21"/>
      <c r="G142" s="93"/>
      <c r="H142" s="62">
        <v>38431</v>
      </c>
      <c r="I142" s="62"/>
      <c r="J142" s="62">
        <v>38431</v>
      </c>
      <c r="K142" s="93"/>
      <c r="L142" s="62">
        <v>23696.27</v>
      </c>
    </row>
    <row r="143" spans="1:12" s="2" customFormat="1" ht="18" customHeight="1" x14ac:dyDescent="0.2">
      <c r="A143" s="59" t="s">
        <v>78</v>
      </c>
      <c r="B143" s="94" t="s">
        <v>79</v>
      </c>
      <c r="C143" s="54"/>
      <c r="D143" s="93"/>
      <c r="E143" s="66" t="s">
        <v>155</v>
      </c>
      <c r="F143" s="21"/>
      <c r="G143" s="93"/>
      <c r="H143" s="66" t="s">
        <v>155</v>
      </c>
      <c r="I143" s="62"/>
      <c r="J143" s="66" t="s">
        <v>155</v>
      </c>
      <c r="K143" s="93"/>
      <c r="L143" s="62"/>
    </row>
    <row r="144" spans="1:12" s="2" customFormat="1" ht="18" customHeight="1" x14ac:dyDescent="0.2">
      <c r="A144" s="59" t="s">
        <v>17</v>
      </c>
      <c r="B144" s="60"/>
      <c r="C144" s="54">
        <v>300000</v>
      </c>
      <c r="D144" s="93"/>
      <c r="E144" s="95" t="s">
        <v>82</v>
      </c>
      <c r="F144" s="21"/>
      <c r="G144" s="93"/>
      <c r="H144" s="95" t="s">
        <v>82</v>
      </c>
      <c r="I144" s="95"/>
      <c r="J144" s="95" t="s">
        <v>82</v>
      </c>
      <c r="K144" s="93"/>
      <c r="L144" s="95" t="s">
        <v>82</v>
      </c>
    </row>
    <row r="145" spans="1:12" s="2" customFormat="1" ht="18" customHeight="1" x14ac:dyDescent="0.2">
      <c r="A145" s="59" t="s">
        <v>80</v>
      </c>
      <c r="B145" s="60"/>
      <c r="C145" s="54">
        <v>300000</v>
      </c>
      <c r="D145" s="93"/>
      <c r="E145" s="95" t="s">
        <v>82</v>
      </c>
      <c r="F145" s="21"/>
      <c r="G145" s="93"/>
      <c r="H145" s="95" t="s">
        <v>82</v>
      </c>
      <c r="I145" s="95"/>
      <c r="J145" s="95" t="s">
        <v>82</v>
      </c>
      <c r="K145" s="93"/>
      <c r="L145" s="95" t="s">
        <v>82</v>
      </c>
    </row>
    <row r="146" spans="1:12" s="2" customFormat="1" ht="18" customHeight="1" x14ac:dyDescent="0.2">
      <c r="A146" s="59" t="s">
        <v>81</v>
      </c>
      <c r="B146" s="60"/>
      <c r="C146" s="54">
        <v>300000</v>
      </c>
      <c r="D146" s="93"/>
      <c r="E146" s="95" t="s">
        <v>82</v>
      </c>
      <c r="F146" s="21"/>
      <c r="G146" s="93"/>
      <c r="H146" s="95" t="s">
        <v>82</v>
      </c>
      <c r="I146" s="95"/>
      <c r="J146" s="95" t="s">
        <v>82</v>
      </c>
      <c r="K146" s="93"/>
      <c r="L146" s="95" t="s">
        <v>82</v>
      </c>
    </row>
    <row r="147" spans="1:12" s="2" customFormat="1" ht="18" customHeight="1" x14ac:dyDescent="0.2">
      <c r="A147" s="47" t="s">
        <v>139</v>
      </c>
      <c r="B147" s="88"/>
      <c r="C147" s="89"/>
      <c r="D147" s="90"/>
      <c r="E147" s="91"/>
      <c r="F147" s="22"/>
      <c r="G147" s="90"/>
      <c r="H147" s="91"/>
      <c r="I147" s="91"/>
      <c r="J147" s="91"/>
      <c r="K147" s="90"/>
      <c r="L147" s="91"/>
    </row>
    <row r="148" spans="1:12" s="2" customFormat="1" ht="18" customHeight="1" thickBot="1" x14ac:dyDescent="0.25">
      <c r="A148" s="96"/>
      <c r="B148" s="97" t="s">
        <v>84</v>
      </c>
      <c r="C148" s="98"/>
      <c r="D148" s="99"/>
      <c r="E148" s="100">
        <f>E142</f>
        <v>41313</v>
      </c>
      <c r="F148" s="23"/>
      <c r="G148" s="99"/>
      <c r="H148" s="100">
        <f>H142</f>
        <v>38431</v>
      </c>
      <c r="I148" s="100"/>
      <c r="J148" s="100">
        <f>J142</f>
        <v>38431</v>
      </c>
      <c r="K148" s="99"/>
      <c r="L148" s="100">
        <f>L142</f>
        <v>23696.27</v>
      </c>
    </row>
    <row r="149" spans="1:12" s="2" customFormat="1" ht="18" hidden="1" customHeight="1" x14ac:dyDescent="0.2">
      <c r="A149" s="113" t="s">
        <v>96</v>
      </c>
      <c r="B149" s="101"/>
      <c r="C149" s="102"/>
      <c r="D149" s="103"/>
      <c r="E149" s="114"/>
      <c r="F149" s="116"/>
      <c r="G149" s="103"/>
      <c r="H149" s="114"/>
      <c r="I149" s="114"/>
      <c r="J149" s="114"/>
      <c r="K149" s="103"/>
      <c r="L149" s="120"/>
    </row>
    <row r="150" spans="1:12" ht="18" hidden="1" customHeight="1" x14ac:dyDescent="0.2">
      <c r="A150" s="104" t="s">
        <v>97</v>
      </c>
      <c r="B150" s="105"/>
      <c r="C150" s="105"/>
      <c r="D150" s="106"/>
      <c r="E150" s="115"/>
      <c r="F150" s="117"/>
      <c r="G150" s="106"/>
      <c r="H150" s="115"/>
      <c r="I150" s="115"/>
      <c r="J150" s="115"/>
      <c r="K150" s="106"/>
      <c r="L150" s="121"/>
    </row>
    <row r="151" spans="1:12" ht="18" hidden="1" customHeight="1" x14ac:dyDescent="0.2">
      <c r="A151" s="104" t="s">
        <v>42</v>
      </c>
      <c r="B151" s="105"/>
      <c r="C151" s="105"/>
      <c r="D151" s="106"/>
      <c r="E151" s="115"/>
      <c r="F151" s="117"/>
      <c r="G151" s="106"/>
      <c r="H151" s="115"/>
      <c r="I151" s="115"/>
      <c r="J151" s="115"/>
      <c r="K151" s="106"/>
      <c r="L151" s="121"/>
    </row>
    <row r="152" spans="1:12" ht="18" hidden="1" customHeight="1" x14ac:dyDescent="0.2">
      <c r="A152" s="104" t="s">
        <v>37</v>
      </c>
      <c r="B152" s="105"/>
      <c r="C152" s="105"/>
      <c r="D152" s="106"/>
      <c r="E152" s="115"/>
      <c r="F152" s="117"/>
      <c r="G152" s="106"/>
      <c r="H152" s="115"/>
      <c r="I152" s="115"/>
      <c r="J152" s="115"/>
      <c r="K152" s="106"/>
      <c r="L152" s="121"/>
    </row>
    <row r="153" spans="1:12" ht="18" hidden="1" customHeight="1" x14ac:dyDescent="0.2">
      <c r="A153" s="104" t="s">
        <v>104</v>
      </c>
      <c r="B153" s="105"/>
      <c r="C153" s="105"/>
      <c r="D153" s="106"/>
      <c r="E153" s="115"/>
      <c r="F153" s="117"/>
      <c r="G153" s="106"/>
      <c r="H153" s="115"/>
      <c r="I153" s="115"/>
      <c r="J153" s="115"/>
      <c r="K153" s="106"/>
      <c r="L153" s="121"/>
    </row>
    <row r="154" spans="1:12" ht="18" hidden="1" customHeight="1" x14ac:dyDescent="0.2">
      <c r="A154" s="104" t="s">
        <v>98</v>
      </c>
      <c r="B154" s="105"/>
      <c r="C154" s="105"/>
      <c r="D154" s="106"/>
      <c r="E154" s="115"/>
      <c r="F154" s="117"/>
      <c r="G154" s="106"/>
      <c r="H154" s="115"/>
      <c r="I154" s="115"/>
      <c r="J154" s="115"/>
      <c r="K154" s="106"/>
      <c r="L154" s="121"/>
    </row>
    <row r="155" spans="1:12" ht="18" hidden="1" customHeight="1" x14ac:dyDescent="0.2">
      <c r="A155" s="104" t="s">
        <v>34</v>
      </c>
      <c r="B155" s="105"/>
      <c r="C155" s="105"/>
      <c r="D155" s="106"/>
      <c r="E155" s="115"/>
      <c r="F155" s="117"/>
      <c r="G155" s="106"/>
      <c r="H155" s="115"/>
      <c r="I155" s="115"/>
      <c r="J155" s="115"/>
      <c r="K155" s="106"/>
      <c r="L155" s="121"/>
    </row>
    <row r="156" spans="1:12" ht="18" hidden="1" customHeight="1" x14ac:dyDescent="0.2">
      <c r="A156" s="104" t="s">
        <v>35</v>
      </c>
      <c r="B156" s="105"/>
      <c r="C156" s="105"/>
      <c r="D156" s="106"/>
      <c r="E156" s="115"/>
      <c r="F156" s="117"/>
      <c r="G156" s="106"/>
      <c r="H156" s="115"/>
      <c r="I156" s="115"/>
      <c r="J156" s="115"/>
      <c r="K156" s="106"/>
      <c r="L156" s="121"/>
    </row>
    <row r="157" spans="1:12" ht="18" hidden="1" customHeight="1" x14ac:dyDescent="0.2">
      <c r="A157" s="104" t="s">
        <v>105</v>
      </c>
      <c r="B157" s="105"/>
      <c r="C157" s="105"/>
      <c r="D157" s="106"/>
      <c r="E157" s="115"/>
      <c r="F157" s="117"/>
      <c r="G157" s="106"/>
      <c r="H157" s="115"/>
      <c r="I157" s="115"/>
      <c r="J157" s="115"/>
      <c r="K157" s="106"/>
      <c r="L157" s="121"/>
    </row>
    <row r="158" spans="1:12" ht="18" hidden="1" customHeight="1" x14ac:dyDescent="0.2">
      <c r="A158" s="104" t="s">
        <v>99</v>
      </c>
      <c r="B158" s="105"/>
      <c r="C158" s="105"/>
      <c r="D158" s="106"/>
      <c r="E158" s="115"/>
      <c r="F158" s="117"/>
      <c r="G158" s="106"/>
      <c r="H158" s="115"/>
      <c r="I158" s="115"/>
      <c r="J158" s="115"/>
      <c r="K158" s="106"/>
      <c r="L158" s="121"/>
    </row>
    <row r="159" spans="1:12" ht="18" hidden="1" customHeight="1" x14ac:dyDescent="0.2">
      <c r="A159" s="104" t="s">
        <v>100</v>
      </c>
      <c r="B159" s="105"/>
      <c r="C159" s="105"/>
      <c r="D159" s="106"/>
      <c r="E159" s="115"/>
      <c r="F159" s="117"/>
      <c r="G159" s="106"/>
      <c r="H159" s="115"/>
      <c r="I159" s="115"/>
      <c r="J159" s="115"/>
      <c r="K159" s="106"/>
      <c r="L159" s="121"/>
    </row>
    <row r="160" spans="1:12" ht="18" hidden="1" customHeight="1" x14ac:dyDescent="0.2">
      <c r="A160" s="104" t="s">
        <v>101</v>
      </c>
      <c r="B160" s="105"/>
      <c r="C160" s="105"/>
      <c r="D160" s="106"/>
      <c r="E160" s="115"/>
      <c r="F160" s="117"/>
      <c r="G160" s="106"/>
      <c r="H160" s="115"/>
      <c r="I160" s="115"/>
      <c r="J160" s="115"/>
      <c r="K160" s="106"/>
      <c r="L160" s="121"/>
    </row>
    <row r="161" spans="1:12" ht="18" hidden="1" customHeight="1" x14ac:dyDescent="0.2">
      <c r="A161" s="104" t="s">
        <v>38</v>
      </c>
      <c r="B161" s="105"/>
      <c r="C161" s="105"/>
      <c r="D161" s="106"/>
      <c r="E161" s="115"/>
      <c r="F161" s="117"/>
      <c r="G161" s="106"/>
      <c r="H161" s="115"/>
      <c r="I161" s="115"/>
      <c r="J161" s="115"/>
      <c r="K161" s="106"/>
      <c r="L161" s="121"/>
    </row>
    <row r="162" spans="1:12" ht="28.9" hidden="1" customHeight="1" x14ac:dyDescent="0.2">
      <c r="A162" s="158" t="s">
        <v>102</v>
      </c>
      <c r="B162" s="151"/>
      <c r="C162" s="151"/>
      <c r="D162" s="151"/>
      <c r="E162" s="151"/>
      <c r="F162" s="117"/>
      <c r="G162" s="119"/>
      <c r="H162" s="123"/>
      <c r="I162" s="123"/>
      <c r="J162" s="123"/>
      <c r="K162" s="119"/>
      <c r="L162" s="122"/>
    </row>
    <row r="163" spans="1:12" ht="18" hidden="1" customHeight="1" x14ac:dyDescent="0.2">
      <c r="A163" s="104" t="s">
        <v>103</v>
      </c>
      <c r="B163" s="105"/>
      <c r="C163" s="105"/>
      <c r="D163" s="106"/>
      <c r="E163" s="115"/>
      <c r="F163" s="117"/>
      <c r="G163" s="106"/>
      <c r="H163" s="115"/>
      <c r="I163" s="115"/>
      <c r="J163" s="115"/>
      <c r="K163" s="106"/>
      <c r="L163" s="121"/>
    </row>
    <row r="164" spans="1:12" ht="18" hidden="1" customHeight="1" x14ac:dyDescent="0.2">
      <c r="A164" s="107" t="s">
        <v>36</v>
      </c>
      <c r="B164" s="108"/>
      <c r="C164" s="105"/>
      <c r="D164" s="106"/>
      <c r="E164" s="115"/>
      <c r="F164" s="117"/>
      <c r="G164" s="106"/>
      <c r="H164" s="115"/>
      <c r="I164" s="115"/>
      <c r="J164" s="115"/>
      <c r="K164" s="106"/>
      <c r="L164" s="121"/>
    </row>
    <row r="165" spans="1:12" ht="52.9" hidden="1" customHeight="1" x14ac:dyDescent="0.2">
      <c r="A165" s="150" t="s">
        <v>87</v>
      </c>
      <c r="B165" s="151"/>
      <c r="C165" s="151"/>
      <c r="D165" s="151"/>
      <c r="E165" s="151"/>
      <c r="F165" s="152"/>
      <c r="G165"/>
      <c r="H165" s="137"/>
      <c r="I165" s="137"/>
      <c r="J165" s="137"/>
      <c r="K165"/>
      <c r="L165" s="124"/>
    </row>
    <row r="166" spans="1:12" ht="32.25" hidden="1" customHeight="1" x14ac:dyDescent="0.2">
      <c r="A166" s="148" t="s">
        <v>88</v>
      </c>
      <c r="B166" s="149"/>
      <c r="C166" s="149"/>
      <c r="D166" s="149"/>
      <c r="E166" s="149"/>
      <c r="F166" s="117"/>
      <c r="G166" s="123"/>
      <c r="H166" s="123"/>
      <c r="I166" s="123"/>
      <c r="J166" s="123"/>
      <c r="K166" s="123"/>
      <c r="L166" s="122"/>
    </row>
  </sheetData>
  <mergeCells count="6">
    <mergeCell ref="A166:E166"/>
    <mergeCell ref="A165:F165"/>
    <mergeCell ref="A10:E10"/>
    <mergeCell ref="C2:E2"/>
    <mergeCell ref="C140:C141"/>
    <mergeCell ref="A162:E162"/>
  </mergeCells>
  <phoneticPr fontId="0" type="noConversion"/>
  <printOptions horizontalCentered="1"/>
  <pageMargins left="0.39370078740157483" right="0.39370078740157483" top="0.39370078740157483" bottom="0.39370078740157483" header="0" footer="0"/>
  <pageSetup paperSize="9" scale="80" orientation="landscape" horizontalDpi="4294967295" verticalDpi="4294967295" r:id="rId1"/>
  <headerFooter alignWithMargins="0"/>
  <rowBreaks count="3" manualBreakCount="3">
    <brk id="99" max="7" man="1"/>
    <brk id="128" max="7" man="1"/>
    <brk id="148"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2.75" x14ac:dyDescent="0.2"/>
  <sheetData/>
  <phoneticPr fontId="0"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2.75" x14ac:dyDescent="0.2"/>
  <sheetData/>
  <phoneticPr fontId="0"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Sheet1!Print_Area</vt:lpstr>
    </vt:vector>
  </TitlesOfParts>
  <Company>user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Eric</dc:creator>
  <cp:lastModifiedBy>Paddy Froude</cp:lastModifiedBy>
  <cp:lastPrinted>2019-07-19T08:41:00Z</cp:lastPrinted>
  <dcterms:created xsi:type="dcterms:W3CDTF">2002-04-11T08:16:03Z</dcterms:created>
  <dcterms:modified xsi:type="dcterms:W3CDTF">2024-03-13T10:07:38Z</dcterms:modified>
</cp:coreProperties>
</file>