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eskom.sharepoint.com/teams/DxPVTechnicalWorkstream/Shared Documents/Technical Specifications/Commercial/Commercial PV EPC Final Spec/"/>
    </mc:Choice>
  </mc:AlternateContent>
  <xr:revisionPtr revIDLastSave="24" documentId="8_{0CB38A73-374F-4357-BDE2-C3940D40ED89}" xr6:coauthVersionLast="47" xr6:coauthVersionMax="47" xr10:uidLastSave="{BADD1A04-4785-46D3-BD05-336679E8E1A0}"/>
  <bookViews>
    <workbookView xWindow="-120" yWindow="-120" windowWidth="29040" windowHeight="15720" tabRatio="766" xr2:uid="{00000000-000D-0000-FFFF-FFFF00000000}"/>
  </bookViews>
  <sheets>
    <sheet name="Introduction" sheetId="8" r:id="rId1"/>
    <sheet name="Evaluation Summary" sheetId="2" r:id="rId2"/>
    <sheet name="0. Mandatory Requirements" sheetId="9" r:id="rId3"/>
    <sheet name="1.Requirements of MajorEq.Spec" sheetId="4" r:id="rId4"/>
    <sheet name="2.User Req. Spec" sheetId="12" r:id="rId5"/>
    <sheet name="3. Deviations" sheetId="10" r:id="rId6"/>
    <sheet name="Scoring Lookup" sheetId="3" r:id="rId7"/>
  </sheets>
  <definedNames>
    <definedName name="_xlnm._FilterDatabase" localSheetId="3" hidden="1">'1.Requirements of MajorEq.Spec'!$A$8:$K$136</definedName>
    <definedName name="_xlnm._FilterDatabase" localSheetId="4" hidden="1">'2.User Req. Spec'!$A$8:$K$142</definedName>
    <definedName name="_ftn1" localSheetId="3">'1.Requirements of MajorEq.Spec'!$B$94</definedName>
    <definedName name="_ftn1" localSheetId="4">'2.User Req. Spec'!$B$100</definedName>
    <definedName name="_ftnref1" localSheetId="3">'1.Requirements of MajorEq.Spec'!#REF!</definedName>
    <definedName name="_ftnref1" localSheetId="4">'2.User Req. Spec'!#REF!</definedName>
    <definedName name="_Ref116978520" localSheetId="3">'1.Requirements of MajorEq.Spec'!#REF!</definedName>
    <definedName name="_Ref116978520" localSheetId="4">'2.User Req. Spec'!#REF!</definedName>
    <definedName name="_Ref116978521" localSheetId="3">'1.Requirements of MajorEq.Spec'!#REF!</definedName>
    <definedName name="_Ref116978521" localSheetId="4">'2.User Req. Spec'!#REF!</definedName>
    <definedName name="_Ref116978527" localSheetId="3">'1.Requirements of MajorEq.Spec'!#REF!</definedName>
    <definedName name="_Ref116978527" localSheetId="4">'2.User Req. Spec'!#REF!</definedName>
    <definedName name="_Ref116978545" localSheetId="4">'2.User Req. Spec'!$C$21</definedName>
    <definedName name="_Ref116978545">'1.Requirements of MajorEq.Spec'!$C$21</definedName>
    <definedName name="_Ref116978549" localSheetId="3">'1.Requirements of MajorEq.Spec'!$B$166</definedName>
    <definedName name="_Ref116978549" localSheetId="4">'2.User Req. Spec'!$B$174</definedName>
    <definedName name="_Ref116978551" localSheetId="4">'2.User Req. Spec'!$C$17</definedName>
    <definedName name="_Ref116978551">'1.Requirements of MajorEq.Spec'!$C$17</definedName>
    <definedName name="_Ref116978554" localSheetId="3">'1.Requirements of MajorEq.Spec'!$B$167</definedName>
    <definedName name="_Ref116978554" localSheetId="4">'2.User Req. Spec'!$B$175</definedName>
    <definedName name="_Ref116978555" localSheetId="3">'1.Requirements of MajorEq.Spec'!$B$168</definedName>
    <definedName name="_Ref116978555" localSheetId="4">'2.User Req. Spec'!$B$176</definedName>
    <definedName name="_Ref116978556" localSheetId="4">'2.User Req. Spec'!$C$19</definedName>
    <definedName name="_Ref116978556">'1.Requirements of MajorEq.Spec'!$C$19</definedName>
    <definedName name="_Ref116978561" localSheetId="4">'2.User Req. Spec'!$C$20</definedName>
    <definedName name="_Ref116978561">'1.Requirements of MajorEq.Spec'!$C$20</definedName>
    <definedName name="_Ref116978649" localSheetId="4">'2.User Req. Spec'!$C$30</definedName>
    <definedName name="_Ref116978649">'1.Requirements of MajorEq.Spec'!$C$30</definedName>
    <definedName name="_Ref116978933" localSheetId="3">'1.Requirements of MajorEq.Spec'!#REF!</definedName>
    <definedName name="_Ref116978933" localSheetId="4">'2.User Req. Spec'!#REF!</definedName>
    <definedName name="_Ref116978934" localSheetId="3">'1.Requirements of MajorEq.Spec'!#REF!</definedName>
    <definedName name="_Ref116978934" localSheetId="4">'2.User Req. Spec'!#REF!</definedName>
    <definedName name="_Ref116978935" localSheetId="3">'1.Requirements of MajorEq.Spec'!#REF!</definedName>
    <definedName name="_Ref116978935" localSheetId="4">'2.User Req. Spec'!#REF!</definedName>
    <definedName name="_Ref116978936" localSheetId="3">'1.Requirements of MajorEq.Spec'!#REF!</definedName>
    <definedName name="_Ref116978936" localSheetId="4">'2.User Req. Spec'!#REF!</definedName>
    <definedName name="_Ref116978937" localSheetId="3">'1.Requirements of MajorEq.Spec'!#REF!</definedName>
    <definedName name="_Ref116978937" localSheetId="4">'2.User Req. Spec'!#REF!</definedName>
    <definedName name="_Ref116978939" localSheetId="3">'1.Requirements of MajorEq.Spec'!#REF!</definedName>
    <definedName name="_Ref116978939" localSheetId="4">'2.User Req. Spec'!#REF!</definedName>
    <definedName name="_Ref193895820" localSheetId="4">'2.User Req. Spec'!$C$25</definedName>
    <definedName name="_Ref193895820">'1.Requirements of MajorEq.Spec'!$C$25</definedName>
    <definedName name="_Ref419269376" localSheetId="3">'1.Requirements of MajorEq.Spec'!#REF!</definedName>
    <definedName name="_Ref419269376" localSheetId="4">'2.User Req. Spec'!#REF!</definedName>
    <definedName name="_Ref429756239" localSheetId="3">'1.Requirements of MajorEq.Spec'!#REF!</definedName>
    <definedName name="_Ref429756239" localSheetId="4">'2.User Req. Spec'!#REF!</definedName>
    <definedName name="_Ref429756240" localSheetId="3">'1.Requirements of MajorEq.Spec'!$C$63</definedName>
    <definedName name="_Ref429756240" localSheetId="4">'2.User Req. Spec'!$C$68</definedName>
    <definedName name="_Ref429756241" localSheetId="3">'1.Requirements of MajorEq.Spec'!#REF!</definedName>
    <definedName name="_Ref429756241" localSheetId="4">'2.User Req. Spec'!#REF!</definedName>
    <definedName name="_Toc149640947" localSheetId="3">'1.Requirements of MajorEq.Spec'!#REF!</definedName>
    <definedName name="_Toc149640947" localSheetId="4">'2.User Req. Spec'!#REF!</definedName>
    <definedName name="_Toc414971165" localSheetId="1">'Evaluation Summary'!#REF!</definedName>
    <definedName name="_Toc426377555" localSheetId="3">'1.Requirements of MajorEq.Spec'!#REF!</definedName>
    <definedName name="_Toc426377555" localSheetId="4">'2.User Req. Spec'!#REF!</definedName>
    <definedName name="_Toc426377556" localSheetId="3">'1.Requirements of MajorEq.Spec'!#REF!</definedName>
    <definedName name="_Toc426377556" localSheetId="4">'2.User Req. Spec'!#REF!</definedName>
    <definedName name="_Toc426377557" localSheetId="3">'1.Requirements of MajorEq.Spec'!#REF!</definedName>
    <definedName name="_Toc426377557" localSheetId="4">'2.User Req. Spec'!#REF!</definedName>
    <definedName name="_Toc426377564" localSheetId="3">'1.Requirements of MajorEq.Spec'!#REF!</definedName>
    <definedName name="_Toc426377564" localSheetId="4">'2.User Req. Spec'!#REF!</definedName>
    <definedName name="_Toc426377572" localSheetId="3">'1.Requirements of MajorEq.Spec'!#REF!</definedName>
    <definedName name="_Toc426377572" localSheetId="4">'2.User Req. Spec'!#REF!</definedName>
    <definedName name="_Toc427314390" localSheetId="1">'Evaluation Summary'!#REF!</definedName>
    <definedName name="_Toc427314437" localSheetId="3">'1.Requirements of MajorEq.Spec'!#REF!</definedName>
    <definedName name="_Toc427314437" localSheetId="4">'2.User Req. Spec'!#REF!</definedName>
    <definedName name="_Toc427314438" localSheetId="3">'1.Requirements of MajorEq.Spec'!#REF!</definedName>
    <definedName name="_Toc427314438" localSheetId="4">'2.User Req. Spec'!#REF!</definedName>
    <definedName name="_Toc427314440" localSheetId="3">'1.Requirements of MajorEq.Spec'!#REF!</definedName>
    <definedName name="_Toc427314440" localSheetId="4">'2.User Req. Spec'!#REF!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3" i="4" l="1"/>
  <c r="J257" i="4" s="1"/>
  <c r="F19" i="2" s="1"/>
  <c r="K253" i="4"/>
  <c r="K257" i="4" s="1"/>
  <c r="B3" i="9"/>
  <c r="K64" i="12" l="1"/>
  <c r="K191" i="12"/>
  <c r="J14" i="12"/>
  <c r="K14" i="12"/>
  <c r="J15" i="12"/>
  <c r="K15" i="12"/>
  <c r="J16" i="12"/>
  <c r="K16" i="12"/>
  <c r="J18" i="12"/>
  <c r="K18" i="12"/>
  <c r="J19" i="12"/>
  <c r="K19" i="12"/>
  <c r="J20" i="12"/>
  <c r="K20" i="12"/>
  <c r="J21" i="12"/>
  <c r="K21" i="12"/>
  <c r="J22" i="12"/>
  <c r="K22" i="12"/>
  <c r="J23" i="12"/>
  <c r="K23" i="12"/>
  <c r="J24" i="12"/>
  <c r="K24" i="12"/>
  <c r="J27" i="12"/>
  <c r="K27" i="12"/>
  <c r="K32" i="12" s="1"/>
  <c r="J29" i="12"/>
  <c r="K29" i="12"/>
  <c r="J34" i="12"/>
  <c r="K34" i="12"/>
  <c r="J35" i="12"/>
  <c r="K35" i="12"/>
  <c r="J36" i="12"/>
  <c r="K36" i="12"/>
  <c r="J37" i="12"/>
  <c r="K37" i="12"/>
  <c r="K42" i="12" s="1"/>
  <c r="J38" i="12"/>
  <c r="K38" i="12"/>
  <c r="J39" i="12"/>
  <c r="K39" i="12"/>
  <c r="J40" i="12"/>
  <c r="K40" i="12"/>
  <c r="J41" i="12"/>
  <c r="K41" i="12"/>
  <c r="J44" i="12"/>
  <c r="K44" i="12"/>
  <c r="J45" i="12"/>
  <c r="K45" i="12"/>
  <c r="J46" i="12"/>
  <c r="K46" i="12"/>
  <c r="J47" i="12"/>
  <c r="K47" i="12"/>
  <c r="J48" i="12"/>
  <c r="K48" i="12"/>
  <c r="J51" i="12"/>
  <c r="K51" i="12"/>
  <c r="J52" i="12"/>
  <c r="K52" i="12"/>
  <c r="J53" i="12"/>
  <c r="K53" i="12"/>
  <c r="J54" i="12"/>
  <c r="K54" i="12"/>
  <c r="J55" i="12"/>
  <c r="K55" i="12"/>
  <c r="J56" i="12"/>
  <c r="K56" i="12"/>
  <c r="J57" i="12"/>
  <c r="K57" i="12"/>
  <c r="J60" i="12"/>
  <c r="K60" i="12"/>
  <c r="J61" i="12"/>
  <c r="K61" i="12"/>
  <c r="J62" i="12"/>
  <c r="K62" i="12"/>
  <c r="J63" i="12"/>
  <c r="K63" i="12"/>
  <c r="J66" i="12"/>
  <c r="K66" i="12"/>
  <c r="J67" i="12"/>
  <c r="K67" i="12"/>
  <c r="J68" i="12"/>
  <c r="K68" i="12"/>
  <c r="J69" i="12"/>
  <c r="K69" i="12"/>
  <c r="J70" i="12"/>
  <c r="K70" i="12"/>
  <c r="J71" i="12"/>
  <c r="K71" i="12"/>
  <c r="J72" i="12"/>
  <c r="K72" i="12"/>
  <c r="J73" i="12"/>
  <c r="K73" i="12"/>
  <c r="J74" i="12"/>
  <c r="K74" i="12"/>
  <c r="J77" i="12"/>
  <c r="K77" i="12"/>
  <c r="J78" i="12"/>
  <c r="K78" i="12"/>
  <c r="J79" i="12"/>
  <c r="K79" i="12"/>
  <c r="J80" i="12"/>
  <c r="K80" i="12"/>
  <c r="J81" i="12"/>
  <c r="K81" i="12"/>
  <c r="J82" i="12"/>
  <c r="K82" i="12"/>
  <c r="J83" i="12"/>
  <c r="K83" i="12"/>
  <c r="J84" i="12"/>
  <c r="K84" i="12"/>
  <c r="J85" i="12"/>
  <c r="K85" i="12"/>
  <c r="J86" i="12"/>
  <c r="K86" i="12"/>
  <c r="J87" i="12"/>
  <c r="K87" i="12"/>
  <c r="J88" i="12"/>
  <c r="K88" i="12"/>
  <c r="J89" i="12"/>
  <c r="K89" i="12"/>
  <c r="J90" i="12"/>
  <c r="K90" i="12"/>
  <c r="J91" i="12"/>
  <c r="K91" i="12"/>
  <c r="J92" i="12"/>
  <c r="K92" i="12"/>
  <c r="J93" i="12"/>
  <c r="K93" i="12"/>
  <c r="J94" i="12"/>
  <c r="K94" i="12"/>
  <c r="J95" i="12"/>
  <c r="K95" i="12"/>
  <c r="J96" i="12"/>
  <c r="K96" i="12"/>
  <c r="J97" i="12"/>
  <c r="K97" i="12"/>
  <c r="J98" i="12"/>
  <c r="K98" i="12"/>
  <c r="J99" i="12"/>
  <c r="K99" i="12"/>
  <c r="J100" i="12"/>
  <c r="K100" i="12"/>
  <c r="J101" i="12"/>
  <c r="K101" i="12"/>
  <c r="J102" i="12"/>
  <c r="K102" i="12"/>
  <c r="J103" i="12"/>
  <c r="K103" i="12"/>
  <c r="J104" i="12"/>
  <c r="K104" i="12"/>
  <c r="J105" i="12"/>
  <c r="K105" i="12"/>
  <c r="J106" i="12"/>
  <c r="K106" i="12"/>
  <c r="J107" i="12"/>
  <c r="K107" i="12"/>
  <c r="J108" i="12"/>
  <c r="K108" i="12"/>
  <c r="J109" i="12"/>
  <c r="K109" i="12"/>
  <c r="J110" i="12"/>
  <c r="K110" i="12"/>
  <c r="J111" i="12"/>
  <c r="K111" i="12"/>
  <c r="J112" i="12"/>
  <c r="K112" i="12"/>
  <c r="J113" i="12"/>
  <c r="K113" i="12"/>
  <c r="J114" i="12"/>
  <c r="K114" i="12"/>
  <c r="J115" i="12"/>
  <c r="K115" i="12"/>
  <c r="J116" i="12"/>
  <c r="K116" i="12"/>
  <c r="J117" i="12"/>
  <c r="K117" i="12"/>
  <c r="J119" i="12"/>
  <c r="K119" i="12"/>
  <c r="J120" i="12"/>
  <c r="K120" i="12"/>
  <c r="J121" i="12"/>
  <c r="K121" i="12"/>
  <c r="J122" i="12"/>
  <c r="K122" i="12"/>
  <c r="J123" i="12"/>
  <c r="K123" i="12"/>
  <c r="J124" i="12"/>
  <c r="K124" i="12"/>
  <c r="J126" i="12"/>
  <c r="K126" i="12"/>
  <c r="J127" i="12"/>
  <c r="K127" i="12"/>
  <c r="J128" i="12"/>
  <c r="K128" i="12"/>
  <c r="J129" i="12"/>
  <c r="K129" i="12"/>
  <c r="J130" i="12"/>
  <c r="K130" i="12"/>
  <c r="J131" i="12"/>
  <c r="K131" i="12"/>
  <c r="K143" i="12" s="1"/>
  <c r="J133" i="12"/>
  <c r="K133" i="12"/>
  <c r="J134" i="12"/>
  <c r="K134" i="12"/>
  <c r="J142" i="12"/>
  <c r="K142" i="12"/>
  <c r="J145" i="12"/>
  <c r="K145" i="12"/>
  <c r="J146" i="12"/>
  <c r="K146" i="12"/>
  <c r="J147" i="12"/>
  <c r="K147" i="12"/>
  <c r="J149" i="12"/>
  <c r="K149" i="12"/>
  <c r="J150" i="12"/>
  <c r="K150" i="12"/>
  <c r="J151" i="12"/>
  <c r="K151" i="12"/>
  <c r="J152" i="12"/>
  <c r="K152" i="12"/>
  <c r="J153" i="12"/>
  <c r="K153" i="12"/>
  <c r="J155" i="12"/>
  <c r="K155" i="12"/>
  <c r="J156" i="12"/>
  <c r="K156" i="12"/>
  <c r="J157" i="12"/>
  <c r="K157" i="12"/>
  <c r="J158" i="12"/>
  <c r="K158" i="12"/>
  <c r="J159" i="12"/>
  <c r="K159" i="12"/>
  <c r="J160" i="12"/>
  <c r="K160" i="12"/>
  <c r="J161" i="12"/>
  <c r="K161" i="12"/>
  <c r="J162" i="12"/>
  <c r="K162" i="12"/>
  <c r="J163" i="12"/>
  <c r="K163" i="12"/>
  <c r="J164" i="12"/>
  <c r="K164" i="12"/>
  <c r="J167" i="12"/>
  <c r="K167" i="12"/>
  <c r="J168" i="12"/>
  <c r="K168" i="12"/>
  <c r="J169" i="12"/>
  <c r="K169" i="12"/>
  <c r="J170" i="12"/>
  <c r="K170" i="12"/>
  <c r="J171" i="12"/>
  <c r="K171" i="12"/>
  <c r="J173" i="12"/>
  <c r="K173" i="12"/>
  <c r="J174" i="12"/>
  <c r="K174" i="12"/>
  <c r="J176" i="12"/>
  <c r="K176" i="12"/>
  <c r="J177" i="12"/>
  <c r="K177" i="12"/>
  <c r="J180" i="12"/>
  <c r="K180" i="12"/>
  <c r="J181" i="12"/>
  <c r="K181" i="12"/>
  <c r="J187" i="12"/>
  <c r="K187" i="12"/>
  <c r="J190" i="12"/>
  <c r="J191" i="12" s="1"/>
  <c r="K190" i="12"/>
  <c r="K12" i="12"/>
  <c r="K13" i="12"/>
  <c r="K11" i="12"/>
  <c r="J13" i="12"/>
  <c r="J12" i="12"/>
  <c r="J11" i="12"/>
  <c r="B5" i="12"/>
  <c r="B4" i="12"/>
  <c r="B3" i="12"/>
  <c r="K41" i="4"/>
  <c r="K42" i="4"/>
  <c r="K43" i="4"/>
  <c r="K44" i="4"/>
  <c r="K45" i="4"/>
  <c r="K47" i="4"/>
  <c r="K49" i="4"/>
  <c r="K50" i="4"/>
  <c r="K51" i="4"/>
  <c r="K52" i="4"/>
  <c r="K53" i="4"/>
  <c r="K55" i="4"/>
  <c r="K57" i="4"/>
  <c r="K58" i="4"/>
  <c r="K59" i="4"/>
  <c r="K60" i="4"/>
  <c r="K61" i="4"/>
  <c r="K63" i="4"/>
  <c r="K64" i="4"/>
  <c r="K65" i="4"/>
  <c r="K66" i="4"/>
  <c r="K68" i="4"/>
  <c r="K69" i="4"/>
  <c r="K70" i="4"/>
  <c r="K75" i="4"/>
  <c r="K76" i="4"/>
  <c r="K77" i="4"/>
  <c r="K79" i="4"/>
  <c r="K81" i="4"/>
  <c r="K82" i="4"/>
  <c r="K83" i="4"/>
  <c r="K85" i="4"/>
  <c r="K86" i="4"/>
  <c r="K87" i="4"/>
  <c r="K89" i="4"/>
  <c r="K90" i="4"/>
  <c r="K91" i="4"/>
  <c r="K93" i="4"/>
  <c r="K95" i="4"/>
  <c r="K96" i="4"/>
  <c r="K97" i="4"/>
  <c r="K100" i="4"/>
  <c r="K101" i="4"/>
  <c r="K102" i="4"/>
  <c r="K103" i="4"/>
  <c r="K104" i="4"/>
  <c r="K105" i="4"/>
  <c r="K107" i="4"/>
  <c r="K108" i="4"/>
  <c r="K109" i="4"/>
  <c r="K110" i="4"/>
  <c r="K111" i="4"/>
  <c r="K112" i="4"/>
  <c r="K115" i="4"/>
  <c r="K116" i="4"/>
  <c r="K117" i="4"/>
  <c r="K118" i="4"/>
  <c r="K119" i="4"/>
  <c r="K120" i="4"/>
  <c r="K121" i="4"/>
  <c r="K122" i="4"/>
  <c r="K123" i="4"/>
  <c r="K125" i="4"/>
  <c r="K126" i="4"/>
  <c r="K129" i="4"/>
  <c r="K130" i="4"/>
  <c r="K131" i="4"/>
  <c r="K132" i="4"/>
  <c r="K135" i="4"/>
  <c r="K137" i="4"/>
  <c r="K138" i="4"/>
  <c r="K139" i="4"/>
  <c r="K140" i="4"/>
  <c r="K141" i="4"/>
  <c r="K142" i="4"/>
  <c r="K143" i="4"/>
  <c r="K144" i="4"/>
  <c r="K145" i="4"/>
  <c r="K146" i="4"/>
  <c r="K148" i="4"/>
  <c r="K149" i="4"/>
  <c r="K152" i="4"/>
  <c r="K153" i="4"/>
  <c r="K154" i="4"/>
  <c r="K155" i="4"/>
  <c r="K156" i="4"/>
  <c r="K157" i="4"/>
  <c r="K158" i="4"/>
  <c r="K160" i="4"/>
  <c r="K176" i="4"/>
  <c r="K177"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40" i="4"/>
  <c r="B13" i="2"/>
  <c r="K35" i="4"/>
  <c r="K36" i="4"/>
  <c r="K37" i="4"/>
  <c r="K38" i="4"/>
  <c r="J132" i="4"/>
  <c r="J135" i="4"/>
  <c r="J137" i="4"/>
  <c r="J138" i="4"/>
  <c r="J139" i="4"/>
  <c r="J140" i="4"/>
  <c r="J141" i="4"/>
  <c r="J142" i="4"/>
  <c r="J143" i="4"/>
  <c r="J144" i="4"/>
  <c r="J145" i="4"/>
  <c r="J146" i="4"/>
  <c r="J148" i="4"/>
  <c r="J149" i="4"/>
  <c r="J152" i="4"/>
  <c r="J153" i="4"/>
  <c r="J154" i="4"/>
  <c r="J155" i="4"/>
  <c r="J156" i="4"/>
  <c r="J157" i="4"/>
  <c r="J158" i="4"/>
  <c r="J160" i="4"/>
  <c r="J176" i="4"/>
  <c r="J177" i="4"/>
  <c r="J180" i="4"/>
  <c r="J181" i="4"/>
  <c r="J182" i="4"/>
  <c r="J183" i="4"/>
  <c r="J184" i="4"/>
  <c r="J185" i="4"/>
  <c r="J186" i="4"/>
  <c r="J187" i="4"/>
  <c r="J188" i="4"/>
  <c r="J189" i="4"/>
  <c r="J190" i="4"/>
  <c r="J191" i="4"/>
  <c r="J193" i="4"/>
  <c r="J194" i="4"/>
  <c r="J195" i="4"/>
  <c r="J196" i="4"/>
  <c r="J197" i="4"/>
  <c r="J198" i="4"/>
  <c r="J199" i="4"/>
  <c r="J200" i="4"/>
  <c r="J201" i="4"/>
  <c r="J202" i="4"/>
  <c r="J203" i="4"/>
  <c r="J204" i="4"/>
  <c r="J205" i="4"/>
  <c r="J206" i="4"/>
  <c r="J207" i="4"/>
  <c r="J209" i="4"/>
  <c r="J210" i="4"/>
  <c r="J211" i="4"/>
  <c r="J212" i="4"/>
  <c r="J213" i="4"/>
  <c r="J215" i="4"/>
  <c r="J216" i="4"/>
  <c r="J217" i="4"/>
  <c r="J218" i="4"/>
  <c r="J219" i="4"/>
  <c r="J220" i="4"/>
  <c r="J221" i="4"/>
  <c r="J222" i="4"/>
  <c r="J223" i="4"/>
  <c r="J224" i="4"/>
  <c r="J225" i="4"/>
  <c r="J226" i="4"/>
  <c r="J227" i="4"/>
  <c r="J228" i="4"/>
  <c r="J229" i="4"/>
  <c r="J230" i="4"/>
  <c r="J232" i="4"/>
  <c r="J233" i="4"/>
  <c r="J234" i="4"/>
  <c r="J235" i="4"/>
  <c r="J236" i="4"/>
  <c r="J237" i="4"/>
  <c r="J238" i="4"/>
  <c r="J239" i="4"/>
  <c r="J240" i="4"/>
  <c r="J241" i="4"/>
  <c r="J242" i="4"/>
  <c r="J243" i="4"/>
  <c r="J244" i="4"/>
  <c r="J245" i="4"/>
  <c r="J246" i="4"/>
  <c r="J247" i="4"/>
  <c r="J248" i="4"/>
  <c r="J249" i="4"/>
  <c r="J250" i="4"/>
  <c r="J251" i="4"/>
  <c r="J35" i="4"/>
  <c r="J36" i="4"/>
  <c r="J37" i="4"/>
  <c r="J38" i="4"/>
  <c r="J40" i="4"/>
  <c r="J41" i="4"/>
  <c r="J42" i="4"/>
  <c r="J43" i="4"/>
  <c r="J44" i="4"/>
  <c r="J45" i="4"/>
  <c r="J47" i="4"/>
  <c r="J49" i="4"/>
  <c r="J50" i="4"/>
  <c r="J51" i="4"/>
  <c r="J52" i="4"/>
  <c r="J53" i="4"/>
  <c r="J55" i="4"/>
  <c r="J57" i="4"/>
  <c r="J58" i="4"/>
  <c r="J59" i="4"/>
  <c r="J60" i="4"/>
  <c r="J61" i="4"/>
  <c r="J63" i="4"/>
  <c r="J64" i="4"/>
  <c r="J65" i="4"/>
  <c r="J66" i="4"/>
  <c r="J68" i="4"/>
  <c r="J69" i="4"/>
  <c r="J70" i="4"/>
  <c r="J75" i="4"/>
  <c r="J76" i="4"/>
  <c r="J77" i="4"/>
  <c r="J79" i="4"/>
  <c r="J81" i="4"/>
  <c r="J82" i="4"/>
  <c r="J83" i="4"/>
  <c r="J85" i="4"/>
  <c r="J86" i="4"/>
  <c r="J87" i="4"/>
  <c r="J89" i="4"/>
  <c r="J90" i="4"/>
  <c r="J91" i="4"/>
  <c r="J93" i="4"/>
  <c r="J95" i="4"/>
  <c r="J96" i="4"/>
  <c r="J97" i="4"/>
  <c r="J100" i="4"/>
  <c r="J101" i="4"/>
  <c r="J102" i="4"/>
  <c r="J103" i="4"/>
  <c r="J104" i="4"/>
  <c r="J105" i="4"/>
  <c r="J107" i="4"/>
  <c r="J108" i="4"/>
  <c r="J109" i="4"/>
  <c r="J110" i="4"/>
  <c r="J111" i="4"/>
  <c r="J112" i="4"/>
  <c r="J115" i="4"/>
  <c r="J116" i="4"/>
  <c r="J117" i="4"/>
  <c r="J118" i="4"/>
  <c r="J119" i="4"/>
  <c r="J120" i="4"/>
  <c r="J121" i="4"/>
  <c r="J122" i="4"/>
  <c r="J123" i="4"/>
  <c r="J125" i="4"/>
  <c r="J126" i="4"/>
  <c r="J129" i="4"/>
  <c r="J130" i="4"/>
  <c r="J131" i="4"/>
  <c r="K58" i="12" l="1"/>
  <c r="K49" i="12"/>
  <c r="K189" i="12"/>
  <c r="K165" i="12"/>
  <c r="K75" i="12"/>
  <c r="K178" i="4"/>
  <c r="J32" i="12"/>
  <c r="F22" i="2" s="1"/>
  <c r="J143" i="12"/>
  <c r="F28" i="2" s="1"/>
  <c r="J75" i="12"/>
  <c r="J42" i="12"/>
  <c r="F23" i="2" s="1"/>
  <c r="J64" i="12"/>
  <c r="F26" i="2" s="1"/>
  <c r="J165" i="12"/>
  <c r="J49" i="12"/>
  <c r="F24" i="2" s="1"/>
  <c r="J189" i="12"/>
  <c r="J58" i="12"/>
  <c r="J178" i="4"/>
  <c r="K133" i="4"/>
  <c r="J133" i="4"/>
  <c r="J127" i="4"/>
  <c r="K127" i="4"/>
  <c r="J113" i="4"/>
  <c r="K113" i="4"/>
  <c r="J98" i="4"/>
  <c r="K98" i="4"/>
  <c r="F15" i="2"/>
  <c r="F27" i="2" l="1"/>
  <c r="F25" i="2"/>
  <c r="F30" i="2"/>
  <c r="F29" i="2"/>
  <c r="F18" i="2"/>
  <c r="F14" i="2"/>
  <c r="F17" i="2"/>
  <c r="F16" i="2"/>
  <c r="C2" i="10"/>
  <c r="C3" i="10"/>
  <c r="C4" i="10"/>
  <c r="B3" i="4"/>
  <c r="B4" i="4"/>
  <c r="B5" i="4"/>
  <c r="F31" i="2" l="1"/>
  <c r="F20" i="2"/>
  <c r="F32" i="2" l="1"/>
</calcChain>
</file>

<file path=xl/sharedStrings.xml><?xml version="1.0" encoding="utf-8"?>
<sst xmlns="http://schemas.openxmlformats.org/spreadsheetml/2006/main" count="1867" uniqueCount="872">
  <si>
    <t>Introduction - Tenderers to read carefully</t>
  </si>
  <si>
    <t>General notes:</t>
  </si>
  <si>
    <r>
      <t xml:space="preserve">Eskom evaluators will use </t>
    </r>
    <r>
      <rPr>
        <b/>
        <sz val="11"/>
        <color theme="1"/>
        <rFont val="Calibri"/>
        <family val="2"/>
        <scheme val="minor"/>
      </rPr>
      <t>blue-shaded</t>
    </r>
    <r>
      <rPr>
        <sz val="11"/>
        <color theme="1"/>
        <rFont val="Calibri"/>
        <family val="2"/>
        <scheme val="minor"/>
      </rPr>
      <t xml:space="preserve"> fields</t>
    </r>
  </si>
  <si>
    <t>Sheet: 0. Mandatory Requirements</t>
  </si>
  <si>
    <t>Sheet: 3. Deviations</t>
  </si>
  <si>
    <t>Technical Evaluation Results</t>
  </si>
  <si>
    <t>Supplier:</t>
  </si>
  <si>
    <t>&lt;= Tenderer to insert name</t>
  </si>
  <si>
    <t>Evaluator:</t>
  </si>
  <si>
    <t>Date:</t>
  </si>
  <si>
    <t xml:space="preserve">Mandatory Technical Criteria </t>
  </si>
  <si>
    <t>Tenderer meets all Mandatory items</t>
  </si>
  <si>
    <t>Achieved</t>
  </si>
  <si>
    <t>Functional Evaluation Criteria</t>
  </si>
  <si>
    <t>Noteworthy Risks and Deviations identified:</t>
  </si>
  <si>
    <t>Recommendation:</t>
  </si>
  <si>
    <t>Assessment</t>
  </si>
  <si>
    <t>Assessment Comment</t>
  </si>
  <si>
    <t>Continue on the next sheet….........</t>
  </si>
  <si>
    <t>Points Available</t>
  </si>
  <si>
    <t>Points Achieved</t>
  </si>
  <si>
    <t>Number</t>
  </si>
  <si>
    <t>Clause</t>
  </si>
  <si>
    <t>Specification</t>
  </si>
  <si>
    <t>Schedule A</t>
  </si>
  <si>
    <r>
      <t xml:space="preserve">Schedule B
</t>
    </r>
    <r>
      <rPr>
        <b/>
        <sz val="10"/>
        <color rgb="FFFF0000"/>
        <rFont val="Arial"/>
        <family val="2"/>
      </rPr>
      <t>(Tenderer encouraged to complete below, based on Specification and Schedule A (not mandatory))</t>
    </r>
  </si>
  <si>
    <r>
      <t xml:space="preserve">Further Justification / References
</t>
    </r>
    <r>
      <rPr>
        <b/>
        <sz val="10"/>
        <color rgb="FFFF0000"/>
        <rFont val="Arial"/>
        <family val="2"/>
      </rPr>
      <t>(Tenderer to complete, as required)</t>
    </r>
  </si>
  <si>
    <t>Weight</t>
  </si>
  <si>
    <t>REQUIREMENTS</t>
  </si>
  <si>
    <t>Comply</t>
  </si>
  <si>
    <t xml:space="preserve"> </t>
  </si>
  <si>
    <t>All equipment shall be environmentally rated for the locations they are installed at. Outdoor equipment shall at minimum be IP65 rated, and indoor equipment at minimum IP21 rated.</t>
  </si>
  <si>
    <t>All regulatory requirements shall take precedence over any specific requirements specified here within. Furthermore, for any contradicting requirements, for which this document is the stricter, this document shall take precedence.</t>
  </si>
  <si>
    <t>OEM recommended design guidelines shall be followed wherever possible. Where such recommendations are required by any statutory requirement, it shall be implemented.</t>
  </si>
  <si>
    <t>Crystalline silicon (c-Si) based PV modules shall be used.</t>
  </si>
  <si>
    <t>General</t>
  </si>
  <si>
    <t>Score</t>
  </si>
  <si>
    <r>
      <t>How to complete:</t>
    </r>
    <r>
      <rPr>
        <b/>
        <sz val="12"/>
        <color rgb="FFFF0000"/>
        <rFont val="Calibri"/>
        <family val="2"/>
        <scheme val="minor"/>
      </rPr>
      <t xml:space="preserve"> Tenderer to list all deviations, i.e. requirements of the standards they will not fully comply with. All deviations must be accompanied by a justification and/or references (e.g. documents / specification, etc.).
Requirements fully compliant with (without alternation), do not require the tenderer to note any deviation.</t>
    </r>
    <r>
      <rPr>
        <b/>
        <sz val="12"/>
        <color theme="1"/>
        <rFont val="Calibri"/>
        <family val="2"/>
        <scheme val="minor"/>
      </rPr>
      <t xml:space="preserve">
***if deviations are not listed, full compliance will be assumed..</t>
    </r>
  </si>
  <si>
    <r>
      <t xml:space="preserve">Deviation
</t>
    </r>
    <r>
      <rPr>
        <b/>
        <sz val="10"/>
        <color rgb="FFFF0000"/>
        <rFont val="Arial"/>
        <family val="2"/>
      </rPr>
      <t>(Tenderer to complete, as required)</t>
    </r>
  </si>
  <si>
    <t>* Add more lines as required.</t>
  </si>
  <si>
    <t>* If the tenderer has no deviations from the specification, this section should be left clear. However if deviations are not listed, full compliance will be assumed..</t>
  </si>
  <si>
    <t>3.2</t>
  </si>
  <si>
    <t>Criteria</t>
  </si>
  <si>
    <t>0.Non-compliant (major deviation)</t>
  </si>
  <si>
    <t>3.1.1</t>
  </si>
  <si>
    <t>3.1.2</t>
  </si>
  <si>
    <t>The only exception to the above statement, is when the required equipment is not available on Contracts / Enabling Agreements, in which case the relevant standards (technical specifications) shall be used to procure the equipment.</t>
  </si>
  <si>
    <t>3.1.3</t>
  </si>
  <si>
    <t>The Microgrid solution shall ensure that all units that is to be interfaced to the SCADA gateway and the Remote Eng Solution has all the appropriate hardware interfaces required (i.e. RS485, Ethernet and others). If the hardware interfaces are serial, it shall comply with the 2kV isolation as per the relevant IEC specifications.</t>
  </si>
  <si>
    <t>3.1.4</t>
  </si>
  <si>
    <t>3.1.5</t>
  </si>
  <si>
    <t>All outdoor equipment and consumables shall be suitably rated for exposure to UV rays and highly corrosive conditions (e.g. rated / protected against rust). Where required, equipment shall be located to maximise protection against such elements and may necessitate dedicated covers. The tenderer shall demonstrate that the equipment meets this requirement by indicating the relevant technical standard supporting this.</t>
  </si>
  <si>
    <t>3.1.6</t>
  </si>
  <si>
    <t>3.1.7</t>
  </si>
  <si>
    <t>3.1.8</t>
  </si>
  <si>
    <t>The integration of all plant subsystems shall comply with all applicable regulatory and legal requirements.</t>
  </si>
  <si>
    <t>3.1.9</t>
  </si>
  <si>
    <t>The plant will be operated and maintained in-line with OEM recommendations and legal requirements.</t>
  </si>
  <si>
    <t>3.1.10</t>
  </si>
  <si>
    <t>Valid type test certificates and type test reports shall be provided where applicable.</t>
  </si>
  <si>
    <t>a)</t>
  </si>
  <si>
    <t>Hybrid Inverters</t>
  </si>
  <si>
    <t>b)</t>
  </si>
  <si>
    <t>Battery banks (Energy Storage System)</t>
  </si>
  <si>
    <t>c)</t>
  </si>
  <si>
    <t>d)</t>
  </si>
  <si>
    <t>SCADA System</t>
  </si>
  <si>
    <t>e)</t>
  </si>
  <si>
    <t>AC Distribution Board</t>
  </si>
  <si>
    <t>f)</t>
  </si>
  <si>
    <t>DC Distribution Board</t>
  </si>
  <si>
    <t>g)</t>
  </si>
  <si>
    <t>HVAC system</t>
  </si>
  <si>
    <t>h)</t>
  </si>
  <si>
    <t>Physical Security System</t>
  </si>
  <si>
    <t>i)</t>
  </si>
  <si>
    <t>Fire Detection and Suppression System</t>
  </si>
  <si>
    <t>j)</t>
  </si>
  <si>
    <t>Telecommunications system</t>
  </si>
  <si>
    <t>Inverters</t>
  </si>
  <si>
    <t>3.3.1</t>
  </si>
  <si>
    <t>The inverter shall comply with the requirements of the following technical standards (latest revisions):</t>
  </si>
  <si>
    <t>3.3.1.1</t>
  </si>
  <si>
    <t>SANS/IEC 62109-1, Safety of power converters for use in photovoltaic power systems – Part 1: General Requirements.</t>
  </si>
  <si>
    <t>3.3.1.2</t>
  </si>
  <si>
    <t>SANS/IEC 62109-2, Safety of power converters for use in photovoltaic power systems – Part 2: Particular requirements for inverters.</t>
  </si>
  <si>
    <t>3.3.1.3</t>
  </si>
  <si>
    <t>NRS 097-2-1, Grid Interconnection of Embedded Generation – Part 2: Small-scale Embedded Generation – Section 1: Utility Interface.</t>
  </si>
  <si>
    <t>3.3.1.4</t>
  </si>
  <si>
    <t>Inverters shall be equipped with volt-var control and frequency control modes in addition to the normal category A Grid Code requirements ( Grid Connection Code for Battery Energy Storage Facilities (BESF) Connected to the Electricity Transmission System (TS) or the Distribution System (DS) in South Africa, Version 5.3, March 2023).</t>
  </si>
  <si>
    <t>3.3.2</t>
  </si>
  <si>
    <t>Electrical &amp; Performance Requirements</t>
  </si>
  <si>
    <t>3.3.2.1</t>
  </si>
  <si>
    <t>The inverters shall be of the hybrid type (bi-directional) that are able to accept power from various power sources (i.e. PV panels, wind generators, batteries, standby generators and the grid) and optimally manage the energy from these power sources to ensure a reliable AC supply to the connected loads.</t>
  </si>
  <si>
    <t>3.3.2.2</t>
  </si>
  <si>
    <t>Hybrid inverters shall exclusively be used in the solution, utilising a single internal DC bus and single DC to AC inverter step.</t>
  </si>
  <si>
    <t>3.3.2.3</t>
  </si>
  <si>
    <t>Only inverters producing pure sine waves shall be used.</t>
  </si>
  <si>
    <t>3.3.2.4</t>
  </si>
  <si>
    <t>The inverter shall be able to function as an off-grid (grid forming) inverter or a grid-tied (grid-following) inverter dependent on the application.</t>
  </si>
  <si>
    <t>3.3.2.5</t>
  </si>
  <si>
    <t>The inverters shall be able to operate in parallel and share the load currents equally.</t>
  </si>
  <si>
    <t>3.3.2.6</t>
  </si>
  <si>
    <t>3.3.2.7</t>
  </si>
  <si>
    <t>The output voltages shall comply with requirements as stipulated in  SANS 10142-1 - The wiring of premises Part 1: Low-voltage installations.</t>
  </si>
  <si>
    <t>230V ± 10% for single-phase systems,</t>
  </si>
  <si>
    <t>230/400V ± 10% for three-phase four-wire systems.</t>
  </si>
  <si>
    <t>Nominal frequency tolerance of 50Hz with ±2%.</t>
  </si>
  <si>
    <t>3.3.2.8</t>
  </si>
  <si>
    <t>The weighted average efficiency (Euro, CEC, or similar) shall be 96% or higher.</t>
  </si>
  <si>
    <t>3.3.2.9</t>
  </si>
  <si>
    <t>THD (Total Harmonic Distortion) of ≤3% at full load.</t>
  </si>
  <si>
    <t>3.3.2.10</t>
  </si>
  <si>
    <t>Hybrid inverters shall be rated for a 5 second, 20% overload power output above nominal rated output.</t>
  </si>
  <si>
    <t>3.3.2.11</t>
  </si>
  <si>
    <t>All inverters shall include a measurement element(s) (e.g., CT(s)) positioned at the PUC or another suitable location, to enable the inclusion of non-essential loads in the export management strategy.</t>
  </si>
  <si>
    <t>3.3.2.12</t>
  </si>
  <si>
    <t>Inverters that are designed as single-phase units shall be able to be configured to operate as a three-phase, multi-unit system.</t>
  </si>
  <si>
    <t>3.3.2.13</t>
  </si>
  <si>
    <t>Inverter systems shall include their own built-in control and protection systems.</t>
  </si>
  <si>
    <t>3.3.3</t>
  </si>
  <si>
    <t>Protection Features</t>
  </si>
  <si>
    <t>3.3.3.1</t>
  </si>
  <si>
    <t>Support overvoltage protection.</t>
  </si>
  <si>
    <t>3.3.3.2</t>
  </si>
  <si>
    <t>Support undervoltage protection.</t>
  </si>
  <si>
    <t>3.3.3.3</t>
  </si>
  <si>
    <t>Support overcurrent protection.</t>
  </si>
  <si>
    <t>3.3.3.4</t>
  </si>
  <si>
    <t>Support short circuit protection.</t>
  </si>
  <si>
    <t>3.3.3.5</t>
  </si>
  <si>
    <t>Support over-temperature shutdown with automatic recovery.</t>
  </si>
  <si>
    <t>3.3.4</t>
  </si>
  <si>
    <t>PV Input &amp; MPPT Requirements</t>
  </si>
  <si>
    <t>3.3.4.1</t>
  </si>
  <si>
    <t>Individual PV string level monitoring will be provided by the system.</t>
  </si>
  <si>
    <t>3.3.4.2</t>
  </si>
  <si>
    <t>Each PV input terminal shall have an independent MPPT.</t>
  </si>
  <si>
    <t>3.3.4.3</t>
  </si>
  <si>
    <t>DC/AC Ratio of at least 1.3, for oversizing capability.</t>
  </si>
  <si>
    <t>3.3.4.4</t>
  </si>
  <si>
    <t>MPPT Efficiency of at least ≥99%.</t>
  </si>
  <si>
    <t>3.3.5</t>
  </si>
  <si>
    <t>Paralleling Requirements</t>
  </si>
  <si>
    <t>3.3.5.1</t>
  </si>
  <si>
    <t>Inverters shall support synchronised AC paralleling, enabling multiple units (at least 5x) to share loads while maintaining proper phase and frequency control.</t>
  </si>
  <si>
    <t>3.3.5.2</t>
  </si>
  <si>
    <t>Hybrid inverters must support parallel operation on a shared DC bus, allowing multiple units to charge and discharge a common battery bank efficiently.</t>
  </si>
  <si>
    <t>3.3.5.3</t>
  </si>
  <si>
    <t>Paralleled inverters must dynamically share power output and battery charging/discharging loads to ensure balanced operation and system scalability.</t>
  </si>
  <si>
    <t>3.3.6</t>
  </si>
  <si>
    <t>Unbalanced Load Support</t>
  </si>
  <si>
    <t>3.3.7</t>
  </si>
  <si>
    <t>Hybrid three phase inverters or single-phase inverters, configure as three-phase system, shall support 100% unbalanced loads. This means they must be capable of independently supplying different power levels to each phase without requiring a balanced three-phase load distribution.</t>
  </si>
  <si>
    <t>3.3.8</t>
  </si>
  <si>
    <t>The system shall ensure stable operation even if one or more phases experience significantly higher or lower load demand.</t>
  </si>
  <si>
    <t>3.3.9</t>
  </si>
  <si>
    <t>Human Machine Interface (HMI)</t>
  </si>
  <si>
    <t>3.3.9.1</t>
  </si>
  <si>
    <t>The inverter shall have a user friendly, access controlled, Human-Machine Interface (HMI) that allows the user to read inverter real-time operational parameters, read settings, configure setpoints and control the inverter based on the user’s level of access.</t>
  </si>
  <si>
    <t>3.3.9.2</t>
  </si>
  <si>
    <t>The HMI shall indicate the system status and raise local warnings and alarms visually and audibly.</t>
  </si>
  <si>
    <t>3.3.9.3</t>
  </si>
  <si>
    <t>The HMI may be available per inverter or shared between a bank of inverters.</t>
  </si>
  <si>
    <t>3.3.10</t>
  </si>
  <si>
    <t>Communications &amp; Monitoring</t>
  </si>
  <si>
    <t>Inverters shall support communication to external data-loggers or local/remote gateways using the protocols and interfaces specified in section 3.7 of this document.</t>
  </si>
  <si>
    <t>3.3.11</t>
  </si>
  <si>
    <t>Backup &amp; Off-Grid Functionality [Hybrid inverters only]</t>
  </si>
  <si>
    <t>3.3.11.1</t>
  </si>
  <si>
    <t>Shall support seamless switching (≤20ms) between grid, battery, and PV for essential loads.</t>
  </si>
  <si>
    <t>3.3.11.2</t>
  </si>
  <si>
    <t>Capable of black start operation (starting up without grid power).</t>
  </si>
  <si>
    <t>3.3.11.3</t>
  </si>
  <si>
    <t>Must support generator input integration, capable of accepting the inverter’s full rated continuous power output, with an auto start function (signalling).</t>
  </si>
  <si>
    <t>3.3.11.4</t>
  </si>
  <si>
    <t>3.3.11.5</t>
  </si>
  <si>
    <t>The generator input shall support the charging of batteries.</t>
  </si>
  <si>
    <t>3.3.11.6</t>
  </si>
  <si>
    <t>Ability to operate in grid-tied, off-grid, and hybrid mode.</t>
  </si>
  <si>
    <t>3.3.11.7</t>
  </si>
  <si>
    <t>Support a relay output (dry or wet) capable of driving a 230VAC relay/contactor coil to enable temporary neutral-earth bond to be created during AC supply loss conditions. Also referred to as an Automatic Transfer Switch (ATS).</t>
  </si>
  <si>
    <t>3.3.12</t>
  </si>
  <si>
    <t>Battery Compatibility &amp; DC Bus [Hybrid inverters only]</t>
  </si>
  <si>
    <t>3.3.12.1</t>
  </si>
  <si>
    <t>Must support 48V or high-voltage battery banks.</t>
  </si>
  <si>
    <t>3.3.12.2</t>
  </si>
  <si>
    <t>Compatible with Lithium-Ion and specifically Lithium-iron-phosphate (LFP) battery chemistry.</t>
  </si>
  <si>
    <t>3.3.12.3</t>
  </si>
  <si>
    <t>Support BMS communication via CAN &amp; Modbus to the batteries offered.</t>
  </si>
  <si>
    <t>3.3.13</t>
  </si>
  <si>
    <t>Environmental Ratings &amp; Installation</t>
  </si>
  <si>
    <t>3.3.13.1</t>
  </si>
  <si>
    <t>Support at minimum an IP65 rating for all Hybrid inverters.</t>
  </si>
  <si>
    <t>3.3.13.2</t>
  </si>
  <si>
    <t>At minimum an IP65 rating for all String inverters.</t>
  </si>
  <si>
    <t>3.3.13.3</t>
  </si>
  <si>
    <t>Support outdoor installation.</t>
  </si>
  <si>
    <t>3.3.13.4</t>
  </si>
  <si>
    <t>Support a wide operating temperature range of -10°C to 55°C with derating only applicable beyond 45°C.</t>
  </si>
  <si>
    <t>3.3.13.5</t>
  </si>
  <si>
    <t>Support both wall-mountable and floor-standing.</t>
  </si>
  <si>
    <t>PV Panels</t>
  </si>
  <si>
    <t>3.4.1</t>
  </si>
  <si>
    <t>3.4.2</t>
  </si>
  <si>
    <t>The specified usable peak output power is applicable at the start of operations, post commissioning and handover.</t>
  </si>
  <si>
    <t>3.4.3</t>
  </si>
  <si>
    <t>To ensure efficient use of space, module efficiencies shall be at least 19% at a Standard Test Condition (STC) of irradiance 1000 W/m2, spectrum AM 1.5 and cell temperature of 25°C.</t>
  </si>
  <si>
    <t>3.4.4</t>
  </si>
  <si>
    <t>For each 18 to 24 cells within a module, a bypass diode shall be implemented.</t>
  </si>
  <si>
    <t>3.4.5</t>
  </si>
  <si>
    <t>Within the first year, the actual output power of PV modules shall be within 3% of its rated capacity.</t>
  </si>
  <si>
    <t>3.4.6</t>
  </si>
  <si>
    <t>Modules shall not decline in output power by more than 0.8% per year from year 2 to 20, this shall be warranted by the OEM.</t>
  </si>
  <si>
    <t>3.4.7</t>
  </si>
  <si>
    <t>The PV panels shall comply with the requirements of the following technical standards:</t>
  </si>
  <si>
    <t>IEC 61215 Ed.2, Crystalline silicon terrestrial photovoltaic (PV) module - Design qualification and type approval.</t>
  </si>
  <si>
    <t>IEC 61730-1 Ed.1.2, Photovoltaic (PV) module safety qualification - Part 1: Requirements for construction.</t>
  </si>
  <si>
    <t>IEC 61730-2 Ed.1.0, Photovoltaic (PV) module safety qualification - Part 2: Requirements for testing.</t>
  </si>
  <si>
    <t>Minimal safety class II according to  IEC 60364-4-41:2005+AMD1:2017,  SANS 61140 &amp;  SANS 61204.</t>
  </si>
  <si>
    <t>The integrated PV panel cable connectors shall meet or exceed a rating IP67 rating as defined in  IEC 60529 and fulfil the safety requirements and tests of  IEC 62852.</t>
  </si>
  <si>
    <t>3.4.8</t>
  </si>
  <si>
    <t>PV modules independent PID testing, and verification tests should be performed, and results provided in accordance with  SANS 61215:2015 and  SANS 61730-1.</t>
  </si>
  <si>
    <t>Battery System</t>
  </si>
  <si>
    <t>3.5.1</t>
  </si>
  <si>
    <t>Batteries will be subjected to daily cycling, barring less favourable weather conditions.</t>
  </si>
  <si>
    <t>3.5.2</t>
  </si>
  <si>
    <t>Cycling shall include micro-cycles, as demand and supply fluctuate from time to time.</t>
  </si>
  <si>
    <t>3.5.3</t>
  </si>
  <si>
    <t>Batteries shall support at least 5000 cycles until it reaches 80% of its original (full and usable) capacity. The usable capacity at this (end) cycle-life shall be specified.</t>
  </si>
  <si>
    <t>3.5.4</t>
  </si>
  <si>
    <t>An always online cell-balancing mechanism shall be available to ensure the battery’s capacity is not compromised by an imbalance. No manual intervention should be required to balance the cells.</t>
  </si>
  <si>
    <t>3.5.5</t>
  </si>
  <si>
    <t>The storage solution shall be able to restart and continue normal operations following a complete discharge of all useable capacity, without any manual intervention. Therefore no “activation” of fully discharge batteries will be required.</t>
  </si>
  <si>
    <t>3.5.6</t>
  </si>
  <si>
    <t>The BESS shall support momentary over-current conditions, as example due to inrush currents from large, switched load equipment. At minimum a 10% overload for 1 minute will be supported. Both batteries (or their configuration) and their inverters shall support this.</t>
  </si>
  <si>
    <t>3.5.7</t>
  </si>
  <si>
    <t>Batteries shall be stacked and / or housed in a suitable enclosure, depending on the location.</t>
  </si>
  <si>
    <t>3.5.8</t>
  </si>
  <si>
    <t>All statutory and other mandatory requirements regarding safety, such as fire protection systems; and electrical fire, safety, incident response and security protocols shall be strictly adhered to, and in no way compromised by the solution.</t>
  </si>
  <si>
    <t>3.5.9</t>
  </si>
  <si>
    <t>The battery BMS and Controllers shall support communication to external data-loggers using the protocols and interfaces specified in section 3.7 of this document.</t>
  </si>
  <si>
    <t>3.5.10</t>
  </si>
  <si>
    <t>The battery shall comply with the requirements of the following technical standards:</t>
  </si>
  <si>
    <t>SANS/IEC 62619:2022, Secondary cells and batteries containing alkaline or other non-acid electrolytes – Safety requirements for secondary lithium cells and batteries, for use in industrial applications.</t>
  </si>
  <si>
    <t>IEC 63056 Ed. 1.0 b:2020, Secondary Cells and Batteries Containing Alkaline Or Other Non-Acid Electrolytes - Safety Requirements For Secondary Lithium Cells And Batteries For Use In Electrical Energy Storage Systems.</t>
  </si>
  <si>
    <t>AC and DC protective devices</t>
  </si>
  <si>
    <t>3.6.1</t>
  </si>
  <si>
    <t>AC and DC circuit breakers, contactors and switches shall comply with the relevant parts of  SANS 60947 series of standards. DC residual circuit breakers for PV installation shall comply with  SANS 60755-1</t>
  </si>
  <si>
    <t>3.6.2</t>
  </si>
  <si>
    <t>3.6.3</t>
  </si>
  <si>
    <t>The DC cables shall comply with  SANS 62930, Electric cables for photovoltaic systems with a voltage rating of 1,5 kV DC.</t>
  </si>
  <si>
    <t>3.6.4</t>
  </si>
  <si>
    <t>The DC connectors for the PV wires shall comply with  SANS 62852, Connectors for DC-application in photovoltaic systems - Safety requirements and tests.</t>
  </si>
  <si>
    <t>Remote Monitoring and Control Requirements</t>
  </si>
  <si>
    <t>3.7.1</t>
  </si>
  <si>
    <t>The DER shall comply with  IEEE1547 remote monitoring and control requirements which are listed below.</t>
  </si>
  <si>
    <t>3.7.2</t>
  </si>
  <si>
    <t>All DERs shall be able to provide certain data points to the utility/operator via remote communications. These include:</t>
  </si>
  <si>
    <t>Active power (kW) output (real power).</t>
  </si>
  <si>
    <t>Reactive power (kVAR) output.</t>
  </si>
  <si>
    <t>Apparent power (kVA).</t>
  </si>
  <si>
    <t>Voltage (V) at the point of common coupling (PCC).</t>
  </si>
  <si>
    <t>Current (A).</t>
  </si>
  <si>
    <t>Frequency (Hz).</t>
  </si>
  <si>
    <t>Status (online, offline, tripped, standby).</t>
  </si>
  <si>
    <t>Alarm/Trip events (fault codes, abnormal conditions).</t>
  </si>
  <si>
    <t>3.7.3</t>
  </si>
  <si>
    <t>DERs shall support real-time or near-real-time telemetry. Resolution typically ≤1 second to a few seconds, depending on the application (frequency response vs. slow demand response).</t>
  </si>
  <si>
    <t>3.7.4</t>
  </si>
  <si>
    <t>The DER shall support industrially acceptable time-stamping and accuracy requirements applicable to the application supported.</t>
  </si>
  <si>
    <t>3.7.5</t>
  </si>
  <si>
    <t>For remote monitoring and control, the DER shall support the following non-proprietary protocols:</t>
  </si>
  <si>
    <t>IEEE 2030.5 (SEP2)</t>
  </si>
  <si>
    <t>SunSpec Modbus</t>
  </si>
  <si>
    <t>IEEE 1815 – 2012 Level 2 or higher (DNP3 serial/IP) - Only required for direct interface to the Distribution Management System (SCADA) at an Eskom Control Centre.</t>
  </si>
  <si>
    <t>3.7.6</t>
  </si>
  <si>
    <t>DERs shall remotely report:</t>
  </si>
  <si>
    <t>DER availability (able/unable to generate or discharge).</t>
  </si>
  <si>
    <t>Operating mode (e.g., constant power, Volt-VAR mode, frequency-watt control).</t>
  </si>
  <si>
    <t>DER nameplate ratings (capacity).</t>
  </si>
  <si>
    <t>State of charge (SOC) if storage is present.</t>
  </si>
  <si>
    <t>Connectivity status (grid-connected, islanded, tripped).</t>
  </si>
  <si>
    <t>3.7.7</t>
  </si>
  <si>
    <t>Remote monitoring functions shall implement authentication and encryption to protect against unauthorised access.</t>
  </si>
  <si>
    <t>3.7.8</t>
  </si>
  <si>
    <t>With regards to cybersecurity guidelines for smart grid interoperability the DER shall support the requirements as per  IEEE 1547.</t>
  </si>
  <si>
    <t>3.7.9</t>
  </si>
  <si>
    <t>DERs shall allow for remote adjustment of real power output which includes the following functionality:</t>
  </si>
  <si>
    <t>Limit maximum active power (e.g., cap export to avoid feeder overload). Active power setpoint control (send a kW target).</t>
  </si>
  <si>
    <t>Ramp rate control (limit how fast power changes).</t>
  </si>
  <si>
    <t>3.7.10</t>
  </si>
  <si>
    <t>The DER shall support remote adjustment of reactive power (kVAR) which includes the following functionality.</t>
  </si>
  <si>
    <t>Fixed power factor (e.g., 0.95 lagging).</t>
  </si>
  <si>
    <t>Fixed kVAR setpoint.</t>
  </si>
  <si>
    <t>Volt-VAR curve activation/deactivation.</t>
  </si>
  <si>
    <t>Scheduled VARs (time-based settings).</t>
  </si>
  <si>
    <t>3.7.11</t>
  </si>
  <si>
    <t>Voltage and Frequency Ride-Through Settings: Utilities can remotely update the DER trip settings (within allowable ranges) for:</t>
  </si>
  <si>
    <t>Over/under-voltage thresholds.</t>
  </si>
  <si>
    <t>Over/under-frequency thresholds.</t>
  </si>
  <si>
    <t>Ride-through durations (how long to stay connected before tripping).</t>
  </si>
  <si>
    <t>3.7.12</t>
  </si>
  <si>
    <t>Operating Modes and Functions: DERs shall allow enabling or disabling of different modes remotely. These modes include:</t>
  </si>
  <si>
    <t>Constant power factor mode.</t>
  </si>
  <si>
    <t>Volt-VAR control.</t>
  </si>
  <si>
    <t>Frequency-Watt mode.</t>
  </si>
  <si>
    <t>Volt-Watt mode.</t>
  </si>
  <si>
    <t>3.7.13</t>
  </si>
  <si>
    <t>The DER shall allow remote tripping/disconnect in the case of network emergencies.</t>
  </si>
  <si>
    <t>3.7.14</t>
  </si>
  <si>
    <t>DERs shall be able to follow time-based schedules sent remotely.</t>
  </si>
  <si>
    <t>3.8.1</t>
  </si>
  <si>
    <t>3.8.2</t>
  </si>
  <si>
    <t>Taking into consideration factors such as cost effectiveness, product lifecycle, functionality, the RTU selected shall be the Eskom Distribution approved gateways currently on contract. The Gateway/RTU selected from the Dx contract shall meet the I/O requirement of the DER solution.</t>
  </si>
  <si>
    <t>3.8.3</t>
  </si>
  <si>
    <t>The full Gateway/RTU scheme i.e., cabinets, MCBs, power supplies etc shall be installed for this solution. Note that all Eskom standardised equipment that is currently on contract shall be used to fulfil this functionality.</t>
  </si>
  <si>
    <t>3.8.4</t>
  </si>
  <si>
    <t>Should the SCADA Gateway/RTU solution require an ethernet network once again only Eskom standardised equipment and patch leads that is on contract shall be used to provide this functionality unless the design requires different equipment based on technical or cost requirements. A design and cost motivation to use different equipment and cables shall also be submitted as part of the Tender for Eskom’s perusal. Thus, costing for this network solution shall be provided in the Tender for the following minimum scenarios namely:</t>
  </si>
  <si>
    <t>With the use of Eskom’s standardised equipment</t>
  </si>
  <si>
    <t>With the Supplier’s recommended equipment (if different) from Eskom’s standard equipment.</t>
  </si>
  <si>
    <t>3.8.5</t>
  </si>
  <si>
    <t>The DER shall, therefore, allow for space for a wall mounted cabinet (600 x 400 x 800mm).</t>
  </si>
  <si>
    <t>3.8.6</t>
  </si>
  <si>
    <t>The DC supply of the SCADA Gateway/RTU shall be appropriately designed to interface to the DER DC supply.</t>
  </si>
  <si>
    <t>3.8.7</t>
  </si>
  <si>
    <t>The inputs and outputs to be interfaced to the RTU via hardwiring shall support the appropriate voltages accepted/provided by the SCADA Gateway/RTU scheme i.e.:</t>
  </si>
  <si>
    <t>Digital Inputs – dry contacts shall be interfaced to the RTU (wetted by the RTU scheme by 48VDC supply)</t>
  </si>
  <si>
    <t>Digital Outputs – The RTU provides 48VDC control outputs.</t>
  </si>
  <si>
    <t>3.8.8</t>
  </si>
  <si>
    <t>No proprietary protocols shall be supported for the interface between the RTU and the DER devices i.e., only open, industry standard protocols shall be accepted for the interfaces.</t>
  </si>
  <si>
    <t>3.9.1</t>
  </si>
  <si>
    <t>3.9.2</t>
  </si>
  <si>
    <t>No internet connection shall inherently be required to enable any functionality detailed in this section.</t>
  </si>
  <si>
    <t>3.9.3</t>
  </si>
  <si>
    <t>The REA system will eliminate any direct access needed to any equipment to monitor, affect setting changes, or perform controls.</t>
  </si>
  <si>
    <t>3.9.4</t>
  </si>
  <si>
    <t>Remote engineering access which may include data retrieval and configuration shall be provided for the following systems/devices which include but is not limited to:</t>
  </si>
  <si>
    <t>Fire Detection and Suppression</t>
  </si>
  <si>
    <t>NVR</t>
  </si>
  <si>
    <t>Battery Management System</t>
  </si>
  <si>
    <t>Protection devices</t>
  </si>
  <si>
    <t>SCADA Gateway</t>
  </si>
  <si>
    <t>Generator System</t>
  </si>
  <si>
    <t>3.9.5</t>
  </si>
  <si>
    <t>As required, Modbus RTU/Serial ports shall be encapsulated within TCP/IP utilising Serial Device/Port Servers and directly made available to the REA system.</t>
  </si>
  <si>
    <t>3.9.6</t>
  </si>
  <si>
    <t>Should this Remote Engineering Access (REA) solution include the use of network devices (switches/routers/serial port servers) as well as telecommunications modems/routers, Eskom standardised equipment shall be used in the solution. Any proposed alternative for a 'more cost effective/optimised solution' must be accompanied by a comprehensive, fully-costed engineering justification and cyber-security assessment, and must receive explicit written approval.</t>
  </si>
  <si>
    <t>3.9.7</t>
  </si>
  <si>
    <t>Third party remote access shall comply with the requirements of  32-373 Information Security – IT/OT and Third Party Remote Access Standard.</t>
  </si>
  <si>
    <t>Physical Security Systems</t>
  </si>
  <si>
    <t>The system shall comply with the following standards where applicable in support of the threat-and-risk assessment (performed by Eskom on request) of the site:</t>
  </si>
  <si>
    <t>[14] 240-91190304 Specification for CCTV Surveillance with Intruder Detections.</t>
  </si>
  <si>
    <t>[9] 240-76368574 High Security Mesh Fencing Standard.</t>
  </si>
  <si>
    <t>[15] 240-102220945 Specification for Integrated Access Control System (IACS) For Eskom Sites</t>
  </si>
  <si>
    <t>[12] 240-78980848 Specification for Nonlethal Energized Perimeter Detection System (NLEPDS) for Protection of Eskom Installations and Its Subsidiaries.</t>
  </si>
  <si>
    <t>Data Logger / Historian</t>
  </si>
  <si>
    <t>3.11.1</t>
  </si>
  <si>
    <t>The DER solution shall support a local data logger or historian capable of securely recording key operational data as listed in Table 1:</t>
  </si>
  <si>
    <t>3.11.2</t>
  </si>
  <si>
    <t>The local data logger / historian shall support the logging of supplementary data, on a per-project basis if required. This may include:</t>
  </si>
  <si>
    <t>Equipment performance data, e.g. internal temperatures.</t>
  </si>
  <si>
    <t>Alarms and events</t>
  </si>
  <si>
    <t>System load/consumption and production</t>
  </si>
  <si>
    <t>Commands received &amp; executed</t>
  </si>
  <si>
    <t>Configuration data</t>
  </si>
  <si>
    <t>Maintenance/Asset health data</t>
  </si>
  <si>
    <t>Environmental data (weather, temperature, humidity, etc)</t>
  </si>
  <si>
    <t>3.11.3</t>
  </si>
  <si>
    <t>A data logger export facility shall be available, supporting data in the following tabulated fields (or similar):</t>
  </si>
  <si>
    <t>Tag Name – the name of the sensor or measurement</t>
  </si>
  <si>
    <t>Quality – an indication of the data quality</t>
  </si>
  <si>
    <t>Comment/Annotation (if supported)</t>
  </si>
  <si>
    <t>3.11.4</t>
  </si>
  <si>
    <t>The DER solution shall support sending data to the utility's designated off-site/centralised Historian, as described in  240-64038621.</t>
  </si>
  <si>
    <t>Metering &amp; Load Management</t>
  </si>
  <si>
    <t>3.12.1</t>
  </si>
  <si>
    <t>Metering shall be installed to record the total (bulk) usage of the customers supplied by the Microgrid source and for each individual customer. A smart metering solution shall be installed.</t>
  </si>
  <si>
    <t>3.12.2</t>
  </si>
  <si>
    <t>Bulk metering</t>
  </si>
  <si>
    <t>A meter shall be installed to monitor the total consumption of the downstream customers supplied by the Microgrid source.</t>
  </si>
  <si>
    <t>A data concentrator shall be installed to record the usage of the smart meters at the individual customers and to provide the required load management functionality.</t>
  </si>
  <si>
    <t>The data concentrator shall be linked to the smart metering head end system (HES) via a suitable communication medium.</t>
  </si>
  <si>
    <t>The meter and data concentrator shall be from Eskom’s accepted list of metering equipment to ensure integration with the existing HES.</t>
  </si>
  <si>
    <t>Both the bulk meter and the data concentrator shall be installed in an enclosure similar as specified in  D-DT-1047 for Microgrids smaller than 50kVA,  D-DT-1046 for 100kVA Microgrids and  D-DT-1023 for 200kVA CMG.</t>
  </si>
  <si>
    <t>3.12.3</t>
  </si>
  <si>
    <t>Smart meters compatible with the data concentrator shall be installed for each customer.</t>
  </si>
  <si>
    <t>The smart meters shall be from Eskom’s accepted list of metering equipment to ensure integration with the data concentrator and existing HES.</t>
  </si>
  <si>
    <t>The smart meters shall be housed in pole top kiosks according to:</t>
  </si>
  <si>
    <t>1)</t>
  </si>
  <si>
    <t>D-DT-1042 for supplies to two customers</t>
  </si>
  <si>
    <t>2)</t>
  </si>
  <si>
    <t>D-DT-1043 for supplies to four customers</t>
  </si>
  <si>
    <t>3)</t>
  </si>
  <si>
    <t>D-DT-1044 for supplies to six customers</t>
  </si>
  <si>
    <t>4)</t>
  </si>
  <si>
    <t>D-DT-1045 for supplies to eight customers</t>
  </si>
  <si>
    <t>5)</t>
  </si>
  <si>
    <t>Note that all Eskom standardised equipment that is currently on contract shall be used to fulfil this functionality.</t>
  </si>
  <si>
    <t>3.12.4</t>
  </si>
  <si>
    <t>Customer load management</t>
  </si>
  <si>
    <t>The smart meters shall be configured to provide load management according to the Table 2 below.</t>
  </si>
  <si>
    <t>In addition to Table 2 above, emergency load limiting schedules may be applied on short notice when the generating capacity of the microgrid is constrained due to unforeseen weather conditions (e.g., rainy/cloudy day or week)</t>
  </si>
  <si>
    <t>SANS 10139 Code of practice for design, installation, commissioning and maintenance of fire detection and alarm systems in non-domestic premises.</t>
  </si>
  <si>
    <t>SANS 14520 Gaseous Fire Extinguishing Systems – Physical Properties &amp; System Design</t>
  </si>
  <si>
    <t>SANS 15779 Condensed Aerosol fire extinguishing systems – General Requirements</t>
  </si>
  <si>
    <t>The URS for the site solution,</t>
  </si>
  <si>
    <t>Nearby existing telecommunications infrastructure and,</t>
  </si>
  <si>
    <t>[16] 240-132190480 Telecommunications Equipment Installation Standard</t>
  </si>
  <si>
    <t>6)</t>
  </si>
  <si>
    <t>7)</t>
  </si>
  <si>
    <t>8)</t>
  </si>
  <si>
    <t>9)</t>
  </si>
  <si>
    <t>10)</t>
  </si>
  <si>
    <t>11)</t>
  </si>
  <si>
    <t>12)</t>
  </si>
  <si>
    <t>[58] NRS 088-1 Duct and Direct Buried Underground Fibre Optic Cable Part 1: Product Specification</t>
  </si>
  <si>
    <t>13)</t>
  </si>
  <si>
    <t>[59] NRS 088-2 Duct and Direct Buried Underground Fibre Optic Cable Part 2: Installation Guidelines</t>
  </si>
  <si>
    <t>14)</t>
  </si>
  <si>
    <t>[57] NRS 081 Single-Mode Non-Dispersion Shifted Optical Fibres</t>
  </si>
  <si>
    <t>Structural and other</t>
  </si>
  <si>
    <t>3.16.1</t>
  </si>
  <si>
    <t>Enclosure details</t>
  </si>
  <si>
    <t>40 foot (12.2 m), with maximum “cargo” weight 26460 kg</t>
  </si>
  <si>
    <t>20 foot (6.1 m), with maximum “cargo” weight 28230 kg</t>
  </si>
  <si>
    <t>Based on the scope, prefabricated enclosures shall comply with either:</t>
  </si>
  <si>
    <t>240-89498731, Equipment Container for AC-Powered Sites.</t>
  </si>
  <si>
    <t>240-171000459, Specification for BESS &amp; Inverter Housing and Enclosure Structures</t>
  </si>
  <si>
    <t>Corrosion protection shall be applied to the shipping container or any other metallic enclosure according to 240-75655504, for the applicable corrosivity category.</t>
  </si>
  <si>
    <t>3.16.2</t>
  </si>
  <si>
    <t>Enclosure foundation details</t>
  </si>
  <si>
    <t>The following foundation shall be used for the container installations:</t>
  </si>
  <si>
    <t>40 foot container: [38] D-DT-5282 sheets 1A and 1B or 1C and 1D depending on the soil conditions,</t>
  </si>
  <si>
    <t>20 foot container: [38] D-DT-5282 sheets 1A or 1C depending on the soil conditions.</t>
  </si>
  <si>
    <t>Any foundations required, not otherwise provided herein, shall comply with 3.16.3.1 (e.g. for prefabricated containers)</t>
  </si>
  <si>
    <t>The container shall be earthed as indicated in drawing [34] D-DT-4407 sheet 1D.</t>
  </si>
  <si>
    <t>3.16.3</t>
  </si>
  <si>
    <t>Photovoltaic Support Structures</t>
  </si>
  <si>
    <t>All support structures shall comply to the requirements listed in this section, irrespective if rigid or flexible PV panels are used.</t>
  </si>
  <si>
    <t>The support structure shall be earthed as indicated in drawing [34] D-DT-4407 sheet 1D.</t>
  </si>
  <si>
    <t>3.16.3.1</t>
  </si>
  <si>
    <t>Structure foundations technical requirements</t>
  </si>
  <si>
    <t>Type ‘1’ soils: competent soil with equal or better consistency (strength or toughness) than one would encounter in stiff cohesive soils or dense cohesionless soils above the water table.  This soil must have a broad balanced texture (constituent particle sizes) with high average combinations of undrained shear strength and internal angle of friction, with minimum values of 80 kN/m2 and 30° respectively. The minimum natural specific weight shall not be less than 17 kN/m3.</t>
  </si>
  <si>
    <t>Type ‘2’ soils: a less competent soil than type "1", with equal or weaker consistency than one would encounter in firm to stiff swelling cohesive soils, or dry poorly graded loose to medium dense cohesionless soils above the water table.  The minimum undrained shear strength shall be 40 kN/m2, and the minimum natural specific weight shall not be less than 15.5 kN/m3.</t>
  </si>
  <si>
    <t>Type ‘3’ soils: dry loose cohesionless soil or very soft to soft cohesive soil.</t>
  </si>
  <si>
    <t>Type ‘4’ soils: submerged cohesionless and cohesive soils.  This includes all soils below the permanent water table, including soils below a re-occurring perched water table, or permeable soils in low-lying areas subjected to confirmed seasonal flooding.</t>
  </si>
  <si>
    <t>Depending on the prevailing soil type, the geotechnical design parameters as per Table 3 below shall be applied when designing foundations.</t>
  </si>
  <si>
    <t>3.16.3.2</t>
  </si>
  <si>
    <t>Design gust speed for a 50-year return period of 50m/s,</t>
  </si>
  <si>
    <t>Design working life of at least 25 years,</t>
  </si>
  <si>
    <t>Use terrain category A and D and see which one will provide the worst load case, which should then be used,</t>
  </si>
  <si>
    <t>Altitude 0m.</t>
  </si>
  <si>
    <t>3.16.3.3</t>
  </si>
  <si>
    <t>Structure direct lightning stroke protection</t>
  </si>
  <si>
    <t>The air termination system dimensions shall be determined by making use of the rolling spere method.</t>
  </si>
  <si>
    <t>3.16.3.4</t>
  </si>
  <si>
    <t>3.16.3.5</t>
  </si>
  <si>
    <t>Site layout considerations</t>
  </si>
  <si>
    <t>Site clearance and grubbing operations shall be carried out in accordance with [68] SANS 1200 C.</t>
  </si>
  <si>
    <t>The contractor to identify and expose, where relevant, all existing underground services on site and necessary mitigating actions to be taken.</t>
  </si>
  <si>
    <t>Site to be prepared as per civil engineer's instruction before any earthworks are undertaken.</t>
  </si>
  <si>
    <t>All earthworks to be carried out in accordance with [69] SANS 1200 DA.</t>
  </si>
  <si>
    <t>All unsuitable materials must be removed and disposed of, then import G5/6 material if required.</t>
  </si>
  <si>
    <t>All approved material to be stockpiled separately and later be reused as per civil engineer's instruction.</t>
  </si>
  <si>
    <t>The contractor shall timeously submit field and laboratory test results of relative compaction densities as required to the civil engineer.</t>
  </si>
  <si>
    <t>Unless otherwise instructed the standard 2.4m palisade fence with either 2x2.5m swing gates or 5m sliding gate as per [35] D-DT-5237 sheets 7 A-I shall be installed.</t>
  </si>
  <si>
    <t>The fence centre line shall be at least 2m from any other infrastructure, measured horizontally.</t>
  </si>
  <si>
    <t>The kerb shall be installed on the outside of the fence, not more than 0.2m from the fence, in accordance with [37] D-DT-5254.</t>
  </si>
  <si>
    <t>k)</t>
  </si>
  <si>
    <t>All container foundations must have the same top level.</t>
  </si>
  <si>
    <t>l)</t>
  </si>
  <si>
    <t>All PV structure foundations must have the same top level.</t>
  </si>
  <si>
    <t>m)</t>
  </si>
  <si>
    <t>PV support structures shall be earthed through the foundations as indicated on [36] D-DT-5240 sheet 6, refer to [34] D-DT-4407 sheet 1D.</t>
  </si>
  <si>
    <t>n)</t>
  </si>
  <si>
    <t>The whole kerbed area shall be covered 100mm thick with 26mm - 38mm crushed stone ([3] 240-108982466) after the earth grid and earth tails have been installed and after herbicide has been applied.</t>
  </si>
  <si>
    <t>3.1</t>
  </si>
  <si>
    <t>3.3</t>
  </si>
  <si>
    <t>3.4</t>
  </si>
  <si>
    <t>3.5</t>
  </si>
  <si>
    <t>3.6</t>
  </si>
  <si>
    <t>3.7</t>
  </si>
  <si>
    <t>3.8</t>
  </si>
  <si>
    <t>3.9</t>
  </si>
  <si>
    <t>3.10</t>
  </si>
  <si>
    <t>3.11</t>
  </si>
  <si>
    <t>3.12</t>
  </si>
  <si>
    <t>3.13</t>
  </si>
  <si>
    <t>3.14</t>
  </si>
  <si>
    <t>3.15</t>
  </si>
  <si>
    <t>3.16</t>
  </si>
  <si>
    <t>In cases where standard, technically acceptable equipment is available on Contracts / Enabling Agreements, this equipment shall be used during system design.</t>
  </si>
  <si>
    <t>Solar Panels</t>
  </si>
  <si>
    <t>The inverters shall be single-phase or three-phase.</t>
  </si>
  <si>
    <t>A Gateway/Remote Terminal Unit (RTU) scheme shall be installed to enable data exchange between remote master stations (such as the regional SCADA control centres) and the DER solution.</t>
  </si>
  <si>
    <t>The system shall support a detailed, low-level data and information view of each component / device (e.g., inverter, BESS, control units, etc.) in the system. This level should expose all possible data from, and send settings and controls to, the equipment / devices.</t>
  </si>
  <si>
    <t>VMS</t>
  </si>
  <si>
    <t>Time-stamp – the date and time when the entry was captured</t>
  </si>
  <si>
    <t>Value – the value of the measurement</t>
  </si>
  <si>
    <t>Customer metering</t>
  </si>
  <si>
    <t>The conditions stated in [6] 240-170000943, Microgrids Planning Standard, must be observed when implementing the load management in microgrids.</t>
  </si>
  <si>
    <t>Site location,</t>
  </si>
  <si>
    <t>Eskom approved technology solutions ensuring compliance to referenced standards:</t>
  </si>
  <si>
    <t>[17] 240-153473135 Installation of Telecommunications Equipment Cabinet</t>
  </si>
  <si>
    <t>[18] 240-54615374 Distribution Substation Gateway Specification</t>
  </si>
  <si>
    <t>[19] 240-103792430 Telecoms Cables and Various Materials Specification</t>
  </si>
  <si>
    <t>[20] 240-95399670 Telecommunications Network Interface Converters Standard</t>
  </si>
  <si>
    <t>[21] 240-75975613 Standard for the Installation of Power Telecommunication Equipment</t>
  </si>
  <si>
    <t>[22] 240-72274830 Multimode Fibre Optic Duct Cable Specification</t>
  </si>
  <si>
    <t>[23] 240-70783066 Telecommunications Transport Network Standard for TDM Circuits</t>
  </si>
  <si>
    <t>[24] 240-70732888 Fibre Optic Cable System Acceptance Testing</t>
  </si>
  <si>
    <t>[25] 240-48584707 Operational Technologies Over IP/MPLS</t>
  </si>
  <si>
    <t>[26] 240-46264031 Fibre-Optic Design &amp; Installations – Substations</t>
  </si>
  <si>
    <t>If shipping containers are used, they shall comply to these requirements:</t>
  </si>
  <si>
    <t>The structure foundations shall depend on site soil classification.  The following soil classifications are applicable:</t>
  </si>
  <si>
    <t>As a minimum LPL II direct lightning stroke protection in accordance with [76] SANS 62305 shall be provided for.</t>
  </si>
  <si>
    <t>3</t>
  </si>
  <si>
    <r>
      <t xml:space="preserve">This section evaluates key sections of the user requirement specification 240-171000418. Note that </t>
    </r>
    <r>
      <rPr>
        <b/>
        <u/>
        <sz val="16"/>
        <color rgb="FFFF0000"/>
        <rFont val="Calibri"/>
        <family val="2"/>
        <scheme val="minor"/>
      </rPr>
      <t>all sections of 240-171000418 are applicable</t>
    </r>
    <r>
      <rPr>
        <b/>
        <sz val="16"/>
        <color rgb="FFFF0000"/>
        <rFont val="Calibri"/>
        <family val="2"/>
        <scheme val="minor"/>
      </rPr>
      <t xml:space="preserve"> to the final solution, whether measured here or not.</t>
    </r>
  </si>
  <si>
    <t>3.6.5</t>
  </si>
  <si>
    <t>3.6.6</t>
  </si>
  <si>
    <t>3.6.7</t>
  </si>
  <si>
    <r>
      <t xml:space="preserve">HVAC
</t>
    </r>
    <r>
      <rPr>
        <sz val="10"/>
        <color theme="1"/>
        <rFont val="Arial"/>
        <family val="2"/>
      </rPr>
      <t>Air conditioning systems shall comply with the requirements of [13] 240-82172806, Standard for Air Conditioning in Transmission Substation Buildings and Telecommunication Sites.</t>
    </r>
  </si>
  <si>
    <r>
      <t xml:space="preserve">Fire Detection and Suppression System
</t>
    </r>
    <r>
      <rPr>
        <sz val="10"/>
        <color theme="1"/>
        <rFont val="Arial"/>
        <family val="2"/>
      </rPr>
      <t>If the outcomes from a rational design methodology, in accordance with best practices (e.g. NFPA or similar) indicates the need for a fire detection and suppression system, then compliance with the following standards are required:</t>
    </r>
  </si>
  <si>
    <r>
      <t xml:space="preserve">Telecommunications
</t>
    </r>
    <r>
      <rPr>
        <sz val="10"/>
        <color theme="1"/>
        <rFont val="Arial"/>
        <family val="2"/>
      </rPr>
      <t>The telecommunications technology solution for a DER will be dependent on various aspects as listed below:</t>
    </r>
  </si>
  <si>
    <t>Structure technical requirements
The methodology defined in [62] SANS 10160-3 shall be used for all support structure designs, making use of the following standard parameters:</t>
  </si>
  <si>
    <t xml:space="preserve">Structure mechanical standards
All structural steel, nuts and bolts shall comply to the standards indicated in Table 4: </t>
  </si>
  <si>
    <r>
      <t xml:space="preserve">System Description
</t>
    </r>
    <r>
      <rPr>
        <sz val="10"/>
        <color theme="1"/>
        <rFont val="Arial"/>
        <family val="2"/>
      </rPr>
      <t xml:space="preserve">The equipment will be installed in a housing of varying dimensions which are dependent on the spacing requirements based on OEM recommendations, equipment form factors and safety requirements. The housing can be a shipping container, a purpose-built container, a building (brick-and-mortar) or other enclosure that meets the functional requirements and relevant Eskom standard or industry best practice.
The major equipment includes the following: </t>
    </r>
  </si>
  <si>
    <r>
      <t xml:space="preserve">Grid Compliance &amp; Safety Standards
</t>
    </r>
    <r>
      <rPr>
        <sz val="10"/>
        <color theme="1"/>
        <rFont val="Arial"/>
        <family val="2"/>
      </rPr>
      <t>The inverter shall comply with the requirements of the following technical standards (latest revisions):</t>
    </r>
  </si>
  <si>
    <r>
      <t xml:space="preserve">SCADA Gateway Requirements
</t>
    </r>
    <r>
      <rPr>
        <sz val="10"/>
        <color theme="1"/>
        <rFont val="Arial"/>
        <family val="2"/>
      </rPr>
      <t>Should the DER require the installation of a SCADA Gateway to enable remote communication to a utility Master Station (Control Centre), the SCADA Gateway shall comply with the requirements stipulated in this section.</t>
    </r>
  </si>
  <si>
    <r>
      <t xml:space="preserve">Remote Engineering Access
</t>
    </r>
    <r>
      <rPr>
        <sz val="10"/>
        <color theme="1"/>
        <rFont val="Arial"/>
        <family val="2"/>
      </rPr>
      <t>Should the DER solution require remote engineering access (REA) either from the utility or a third party, the solution shall comply with the requirements stipulated in this section.</t>
    </r>
  </si>
  <si>
    <t>Comply - see Table 1 in specification</t>
  </si>
  <si>
    <t>3.Fully compliant</t>
  </si>
  <si>
    <t>1. Requirements of 240-171000418</t>
  </si>
  <si>
    <t>3.3 Inverters</t>
  </si>
  <si>
    <t>3.4 PV Panels</t>
  </si>
  <si>
    <t>3.5 Battery System</t>
  </si>
  <si>
    <t>3.6 AC and DC Protective Devices</t>
  </si>
  <si>
    <t>3.7 Remote Monitoring &amp; Control</t>
  </si>
  <si>
    <t>Section Weight</t>
  </si>
  <si>
    <t>2. URS</t>
  </si>
  <si>
    <t>3.3 Functional Requirements</t>
  </si>
  <si>
    <t>3.4 Modes of Operation</t>
  </si>
  <si>
    <t>3.5 Customer Feasibility Study</t>
  </si>
  <si>
    <t>3.6 Site Assessment</t>
  </si>
  <si>
    <t>3.7 Structural Assessment</t>
  </si>
  <si>
    <t>3.8 System Design and Engineering</t>
  </si>
  <si>
    <t>3.10 Installation and Construction Requirements</t>
  </si>
  <si>
    <t>3.12 Handover and Training</t>
  </si>
  <si>
    <t>3.14 Customer After Sales Installation Support</t>
  </si>
  <si>
    <t>3.14 Fire Detection &amp; Suppression</t>
  </si>
  <si>
    <t>Section Total:</t>
  </si>
  <si>
    <t>2. Requirements of 240-171000566</t>
  </si>
  <si>
    <t>General Requirements</t>
  </si>
  <si>
    <t>All EPC Contractors undertaking Solar PV system installations must hold valid SAPVIA PV GreenCard accreditation or equivalent.</t>
  </si>
  <si>
    <t>All PV installation work shall be carried out or supervised by PV GreenCard–certified or equivalent personnel who also hold valid DoEL registration as Electrical Contractors or Registered Persons.</t>
  </si>
  <si>
    <t>Where design and engineering services are required, these must be formally approved by a suitably qualified Pr. Eng or Pr. Tech.Eng registered with the Engineering Council of South Africa (ECSA). Similarly, any civil or structural elements related to PV mounting structures must be reviewed and endorsed by a competent structural engineer registered with ECSA.</t>
  </si>
  <si>
    <t>The Contractor is fully responsible for the complete engineering design of the Solar PV system and any associated infrastructure, ensuring that the installation is safe, reliable, and fully compliant with applicable Eskom, SANS, NRS, and IEC standards.</t>
  </si>
  <si>
    <t>The Contractor shall also ensure the availability of at least one Installation Electrician (IE) or Electrical Tester for single-phase installations, who is qualified to inspect the works and issue a valid Certificate of Compliance (CoC) for the completed residential-scale PV-BESS installation.</t>
  </si>
  <si>
    <t>Contractors must also demonstrate proven experience in completing at least five (5) residential hybrid installations of similar capacity and must provide evidence of local technical support capability and spare part availability within South Africa.</t>
  </si>
  <si>
    <t>Functional Requirements</t>
  </si>
  <si>
    <t>3.2.1</t>
  </si>
  <si>
    <t>All design, supply, installation, testing, and commissioning activities for the solar PV system shall comply with all relevant South African statutory, regulatory, and industry standards/guidelines (SAPVIA or equivalent). The Contractor is responsible for ensuring full legal compliance and obtaining all required permits, licences, and certifications before any work begins.</t>
  </si>
  <si>
    <t>3.2.2</t>
  </si>
  <si>
    <t>The Contractor is fully responsible for the complete lifecycle of the residential solar PV and BESS installation, beginning with a feasibility study and detailed site assessment and thereafter continuing through design, engineering, manufacturing, procurement, and supply of all required materials and documentation. This responsibility extends to the delivery of equipment to site, offloading, installation, construction, erection, and the execution of both off-site Factory Acceptance Testing and on-site Site Acceptance Testing.</t>
  </si>
  <si>
    <t>3.2.3</t>
  </si>
  <si>
    <t>As part of their obligations, the Contractor must undertake all commissioning activities, including functional performance testing, the provision of samples where required, and the preparation of complete design records. This includes detailed design documentation, as-built drawings, asset governance documentation, test certificates, bills of quantities and comprehensive maintenance and operating manuals. All submissions must comply with the general and performance requirements defined in this specification.</t>
  </si>
  <si>
    <t>3.2.4</t>
  </si>
  <si>
    <t>The Contractor is further required to develop and submit all asset governance documentation requested by Eskom, such as concept designs, design philosophies, detailed design packs, manufacturing and test certificates, bills of quantities and all user and maintenance manuals for the equipment supplied. Documentation must be complete, traceable and aligned with Eskom’s quality and technical governance processes.</t>
  </si>
  <si>
    <t>3.2.5</t>
  </si>
  <si>
    <t>Training must be provided to relevant OU personnel to ensure smooth and effective handover of the system at the end of the maintenance and operation support period. This includes training on system operation, maintenance activities, safety procedures and monitoring tools.</t>
  </si>
  <si>
    <t>3.2.6</t>
  </si>
  <si>
    <t>The Contractor must ensure that all design and installation activities conform to recognised and up-to-date engineering practices. Where the Contractor proposes deviations from any of the specified requirements, such deviations shall be clearly justified, technically supported and submitted to Eskom for approval.</t>
  </si>
  <si>
    <t>3.2.7</t>
  </si>
  <si>
    <t>During installation, and even during the first on-site assessments, the Contractor may have to work on or from elevated platforms. Therefore, all regulations of the Occupational Health and Safety Act and Eskom’s safety standards and other regulations and guidelines must be adhered to in order to ensure a safe working environment.</t>
  </si>
  <si>
    <t>Technical Overview and System Operation</t>
  </si>
  <si>
    <t>This specification stipulates the user requirements regarding the design, supply, installation, testing and commissioning of residential solar PV systems integrated with BESS for single-phase installations rated between 20A and 60A. These systems are intended to provide reliable, efficient and sustainable electricity to residential households, supporting Eskom’s transition toward a modernised, resilient and renewable-enabled distribution network.</t>
  </si>
  <si>
    <t>The integrated solution makes use of solar PV modules to capture sunlight and convert it into electrical energy. This energy is then regulated by an appropriate charge controller or inverter-charger to ensure that the battery storage system is charged within safe operating limits, protected against overcharging and prevented from deep discharge that may shorten its lifespan. During daylight hours the PV array supplies power directly to the household’s electrical loads, while any excess generation is stored in the BESS for later use. When solar energy is insufficient, such as at night, during cloudy weather or during power outages, the stored energy is automatically used to supply household loads.</t>
  </si>
  <si>
    <t>The inverter converts the direct current produced by the PV modules and stored in the BESS into alternating current compatible with residential appliances and Eskom’s distribution network.</t>
  </si>
  <si>
    <t>Where permissible and subject to regulatory approval, the system shall support grid-interactive operation, allowing bidirectional flow of electricity. This enables customers to export surplus energy back into the grid, contributing to Eskom’s distributed generation strategy while improving network resilience and customer participation in clean energy initiatives.</t>
  </si>
  <si>
    <t>For households where no smart meter is present, the Contractor shall include a suitable Eskom-compliant smart meter as part of the solution.</t>
  </si>
  <si>
    <t>The specification is intended to cater to a diverse range of residential environments, including grid-connected urban households, rural homes and unelectrified dwellings where systems may be required to operate independently of the grid. The document therefore includes both universal technical requirements and provisions to address site-specific environmental and operational conditions.</t>
  </si>
  <si>
    <t>Modes of Operation</t>
  </si>
  <si>
    <t>Seamless and automatic islanding and synchronisation, to and from the grid in the event of an outage.</t>
  </si>
  <si>
    <t>User-configurable prioritisation of PV energy production to either essential loads, or battery storage first, with the excess supplied to the other.</t>
  </si>
  <si>
    <t>Support the feature to export any excess energy to the grid-facing connection, up to a specified power limit.</t>
  </si>
  <si>
    <t>Programmable behaviour to perform scheduled grid charge and discharges in a 24h period, using various setting setpoints and measurements. This and similar functions will allow for flexible peak-shaving schedules to be programmed, and in addition allow for:</t>
  </si>
  <si>
    <t>Limiting the rate of BESS discharge,</t>
  </si>
  <si>
    <t>Setup of BESS SOC limits to start and stop discharging at,</t>
  </si>
  <si>
    <t>At least six programmable time-periods per day where different charge, discharge, thresholds, export enable / disable, and other settings can be automatically switched between, supporting a minute-resolution time setting,</t>
  </si>
  <si>
    <t>Load shaving during times of peak grid demand or similar, up to 100% of the BESS’ peak AC discharge rate, sustained for its full capacity.</t>
  </si>
  <si>
    <t>Customer Feasibility Study/Analysis</t>
  </si>
  <si>
    <t>The Contractor shall conduct a comprehensive customer feasibility study to determine the suitability and potential benefits of installing a residential solar PV and BESS.</t>
  </si>
  <si>
    <t>The Contractor shall clearly demonstrate the method and process by which the customer feasibility study and technical analysis will be conducted. This must include a step-by-step outline of how customer engagements, assessments, and data collection will take place. The Contractor shall specify whether the feasibility study will be performed through an on-site visit, an online web-based assessment platform, a remote consultation process, or a combination of these approaches.</t>
  </si>
  <si>
    <t>The feasibility study shall further highlight the potential customer benefits, including reduced reliance on the Eskom grid, improved resilience during load-shedding, long-term cost savings, and overall energy efficiency gains.</t>
  </si>
  <si>
    <t>Any risks, limitations, or site-specific constraints must be clearly identified.</t>
  </si>
  <si>
    <t>All findings shall be compiled into a user-friendly report to ensure the customer can make an informed decision before proceeding to the next stage of the project.</t>
  </si>
  <si>
    <t>Site Assessment</t>
  </si>
  <si>
    <t>Before commencing any work, the Contractor must conduct a thorough inspection of the site and customer premises to identify statutory and site-specific requirements. This includes gathering initial on-site data to assess the project’s overall potential by conducting physical site visits, capturing GPS coordinates, elevation, roof orientation, tilt angles, and any obstructions that may affect system performance.</t>
  </si>
  <si>
    <t>As part of the site assessment, the Contractor must verify grid connection requirements, assess the capacity and condition of the existing electrical infrastructure, and identify any municipal, regulatory, or compliance constraints that may affect the project.</t>
  </si>
  <si>
    <t>Photographs of the roof structure, shading areas, electrical room, and access routes shall be taken to support the assessment.</t>
  </si>
  <si>
    <t>The Contractor must also evaluate available space for PV modules and battery enclosures, review the condition of the existing electrical infrastructure, and identify suitable grid connection points and phase configuration. Additional tasks include identifying shading sources such as trees or nearby buildings, collecting local irradiance and weather information, and assessing site accessibility for installation and future maintenance.</t>
  </si>
  <si>
    <t>The Contractor shall also analyse the customer’s historical electricity consumption and load profile to correctly size the system.</t>
  </si>
  <si>
    <t>The required deliverables include a detailed site inspection report with photos and measurements, an initial feasibility checklist, and a preliminary go/no-go recommendation together with a feasibility study report, energy yield &amp; savings estimation and preliminary system sizing and layout.</t>
  </si>
  <si>
    <t>Following the site visit, the contractor shall conduct a full technical and financial feasibility analysis to determine whether the installation is viable.</t>
  </si>
  <si>
    <t>Structural Assessment</t>
  </si>
  <si>
    <t>The Contractor shall be responsible for selecting a suitable mounting structure that is compatible with the customer’s roofing type, material, and structural integrity.</t>
  </si>
  <si>
    <t>As part of this obligation, the Contractor shall perform a full structural assessment to ensure that the roof can safely support the additional static and dynamic loads imposed by the PV modules, mounting hardware, and associated equipment.</t>
  </si>
  <si>
    <t>Where necessary, the Contractor shall appoint or consult with a professional structural engineer, registered with ECSA, to verify roof load-bearing capacity and certify that the proposed installation complies with relevant building and safety standards.</t>
  </si>
  <si>
    <t>The Contractor shall also prepare a detailed module allocation plan showing the placement of PV panels, rail positioning, hook or bracket locations, and any roof penetrations required. This plan must consider structural beams, trusses, rafters, spacing, and roof condition.</t>
  </si>
  <si>
    <t>System Design and Engineering</t>
  </si>
  <si>
    <t>The Contractor shall be responsible for the complete system design and engineering of residential solar PV installations ranging from 20A to 60A single-phase supply configurations. This includes the development of detailed electrical, civil, and integration designs.</t>
  </si>
  <si>
    <t>The Contractor shall develop a complete set of design documentation, including a detailed single-line diagram (SLD), layout drawings, and electrical schematics for the full PV system. These documents shall clearly illustrate all system components such as PV modules, inverters, DC and AC protection devices, cabling routes, earthing and bonding arrangements, isolators, combiner boxes, mounting structures, metering equipment, and all communication and monitoring networks. The drawings must accurately reflect the intended installation, show all interfaces with Eskom infrastructure, and comply with relevant SANS, IEC, and Eskom standards.</t>
  </si>
  <si>
    <t>The Contractor shall design the Solar PV system using a site-specific solar resource assessment informed by a minimum of 10 years of reliable meteorological data. This assessment shall include analysis of irradiance, ambient temperature, shading impacts, seasonal variations, and weather patterns that may influence system performance. The design must optimise energy yield, consider panel orientation and tilt, validate expected generation profiles, and incorporate loss factors such as soiling, temperature derating, and inverter efficiency.</t>
  </si>
  <si>
    <t>The Contractor must also ensure that system performance modelling is carried out using industry-standard software.</t>
  </si>
  <si>
    <t>The design shall take into consideration OEM recommendations and requirements, regulatory and safety best practices.</t>
  </si>
  <si>
    <t>The Contractor shall further determine optimal cable routing paths, both internal and external, ensuring the design minimises cable length, avoids hazards, and maintains compliance with SANS 10142-1, The wiring of premises Part 1: Low-voltage installations [5]. Cable lengths, entry points, conduits, and protective measures shall be clearly defined in the design documentation.</t>
  </si>
  <si>
    <t>Detailed drawings, such as single-line diagrams, layout drawings, equipment schedules, and bill of materials shall be submitted for review and approval.</t>
  </si>
  <si>
    <t>The Contractor shall ensure that all designs are installation-ready and suitable for approval.</t>
  </si>
  <si>
    <t>3.8.9</t>
  </si>
  <si>
    <t>All designs must be checked, signed, and approved by a registered Professional Engineer (Pr.Eng) or Professional Engineering Technologist (Pr.Tech.Eng) in accordance with the Engineering Profession Act (Act No. 46 of 2000).</t>
  </si>
  <si>
    <t>Equipment Technical Requirements</t>
  </si>
  <si>
    <t>Photovoltaic Panels: The technical specifications applicable to PV panels shall be in accordance with the latest revision of 240-171000418: Major Equipment Requirements for Distribution Solar PV and BESS: SSEG and Microgrids [3]. It shall be the Contractor’s responsibility to ensure full compliance with the requirements set out in the latest approved revision of this specification at the time of design, procurement, and installation.</t>
  </si>
  <si>
    <t>Batteries: The technical specifications applicable to the batteries shall be in accordance with the latest revision of:</t>
  </si>
  <si>
    <t></t>
  </si>
  <si>
    <t>240-171000418: Major Equipment Requirements for Distribution Solar PV and BESS: SSEG and Microgrids [3]</t>
  </si>
  <si>
    <t>240-170000103: Lithium Iron Phosphate Batteries Standard [7]</t>
  </si>
  <si>
    <t>Inverters: The technical specifications applicable to inverters shall be in accordance with the latest revision of 240-171000418: Major Equipment Requirements for Distribution Solar PV and BESS: SSEG and Microgrids [3]. It shall be the Contractor’s responsibility to ensure full compliance with the requirements set out in the latest approved revision of this specification at the time of design, procurement, and installation.</t>
  </si>
  <si>
    <t>AC and DC Protective Devices: The technical specifications applicable to AC and DC protective devices shall be in accordance with the latest revision of 240-171000418: Major Equipment Requirements for Distribution Solar PV and BESS: SSEG and Microgrids [3]. It shall be the Contractor’s responsibility to ensure full compliance with the requirements set out in the latest approved revision of this specification at the time of design, procurement, and installation.</t>
  </si>
  <si>
    <t>This section outlines the technical requirements applicable to both the AC and DC reticulation components of the system.</t>
  </si>
  <si>
    <t>All wiring shall comply with SANS 10142-1, The wiring of premises Part 1: Low-voltage installations [5].</t>
  </si>
  <si>
    <t>For all outdoor installations the combiner and fuse boxes shall be rated for external environments, specifically designed to withstand corrosive conditions, with a minimum design life of 25 years. These boxes shall remain corrosion-free throughout their lifespan and provide at least IP65 ingress protection as defined by SANS 60529: Degrees of protection provided by enclosures (IP Code) [29].</t>
  </si>
  <si>
    <t>3.9.8</t>
  </si>
  <si>
    <t>The DC combiner box shall include, at a minimum overvoltage protection.</t>
  </si>
  <si>
    <t>3.9.9</t>
  </si>
  <si>
    <t>Surge protection shall be provided on both the DC and AC sides of the solar system.</t>
  </si>
  <si>
    <t>3.9.10</t>
  </si>
  <si>
    <t>The combiner box shall be equipped with sun shields if exposed to direct sunlight. To prevent overheating, reduced terminal occupancy is considered in the design. The installation location shall be easily accessible and provide a secure working base.</t>
  </si>
  <si>
    <t>3.9.11</t>
  </si>
  <si>
    <t>The fuse box shall also be equipped with sun shields when exposed to direct sunlight, and reduced terminal occupancy is considered to prevent overheating. The installation location must be easily accessible and provide a secure base for working on the device.</t>
  </si>
  <si>
    <t>3.9.12</t>
  </si>
  <si>
    <t>This section outlines the requirements concerning enclosures:</t>
  </si>
  <si>
    <t>3.9.12.1</t>
  </si>
  <si>
    <t>All enclosures shall be protected against water and dust ingress as per ingress protection ratings specified in SANS 60529: Degrees of protection provided by enclosures (IP Code) [29].</t>
  </si>
  <si>
    <t>3.9.12.2</t>
  </si>
  <si>
    <t>Outdoor enclosures shall include measures to prevent condensation build-up.</t>
  </si>
  <si>
    <t>3.9.12.3</t>
  </si>
  <si>
    <t>The structural material shall be at least 2mm thick and made from 3CR12 stainless steel or other corrosion-resistant materials.</t>
  </si>
  <si>
    <t>3.9.12.4</t>
  </si>
  <si>
    <t>All enclosures must be protected against vermin and insect intrusion.</t>
  </si>
  <si>
    <t>3.9.12.5</t>
  </si>
  <si>
    <t>All enclosures shall be adequately reinforced and fitted with handling facilities (as per ISO standards) to allow for safe transportation, handling, and placement using standard cranes, sling sets, forklifts, or other lifting equipment.</t>
  </si>
  <si>
    <t>3.9.12.6</t>
  </si>
  <si>
    <t>Corrosion protection shall be applied to all metallic enclosures according to 240-75655504: Corrosion Protection Standard for New Indoor and Outdoor Eskom Equipment, Components, Materials and Structures Manufactured from Steel Standard [2].</t>
  </si>
  <si>
    <t>3.9.12.7</t>
  </si>
  <si>
    <t>Energy meter kiosks shall comply with the requirements outlined in standard 240-55146411: Standard for Energy Meter Kiosks – Secure Pole-Top Multi-Way Metering Kiosks [19].</t>
  </si>
  <si>
    <t>3.9.12.8</t>
  </si>
  <si>
    <t>An earth stud shall be provided for all enclosures where the earth stud shall be an M8 35mm stainless steel set screw (welded onto the bottom), spring washer and nut.</t>
  </si>
  <si>
    <t>3.9.12.9</t>
  </si>
  <si>
    <t>The neutral bar shall be effectively connected to this earth stud by a green/yellow 10mm2 PVC insulated earthing conductor.</t>
  </si>
  <si>
    <t>3.9.12.10</t>
  </si>
  <si>
    <t>When the system operates in off-grid mode, a dedicated neutral-to-earth bond must be established.</t>
  </si>
  <si>
    <t>3.9.12.11</t>
  </si>
  <si>
    <t>All earth connections shall be as short as possible and shall not be coiled.</t>
  </si>
  <si>
    <t>3.9.12.12</t>
  </si>
  <si>
    <t>Supply and service cable glands shall be provided for the fitment of cables.</t>
  </si>
  <si>
    <t>3.9.12.13</t>
  </si>
  <si>
    <t>The doors’ surrounds shall incorporate a splash-proof sill around the inner border of the door opening of the kiosk.</t>
  </si>
  <si>
    <t>3.9.12.14</t>
  </si>
  <si>
    <t>The roof shall form part of the box and shall not be a separate item.</t>
  </si>
  <si>
    <t>3.9.12.15</t>
  </si>
  <si>
    <t>Indents shall be made to the roof to create a slight pitch on the roof to allow water to run off.</t>
  </si>
  <si>
    <t>3.9.12.16</t>
  </si>
  <si>
    <t>All enclosure doors must be recessed to be flush with the sides of the enclosure.</t>
  </si>
  <si>
    <t>3.9.12.17</t>
  </si>
  <si>
    <t>Exterior doors shall be reinforced with additional steel strength members, diagonally welded on the inside surface from corner to corner.</t>
  </si>
  <si>
    <t>3.9.12.18</t>
  </si>
  <si>
    <t>Heavy-duty hinges shall be used for all exterior doors.</t>
  </si>
  <si>
    <t>3.9.12.19</t>
  </si>
  <si>
    <t>The doors shall be fitted with stainless steel internal hinges.</t>
  </si>
  <si>
    <t>3.9.12.20</t>
  </si>
  <si>
    <t>The enclosure shall be lockable by means of an 8 mm diameter shackle padlock.</t>
  </si>
  <si>
    <t>3.9.12.21</t>
  </si>
  <si>
    <t>A four-point locking mechanism (top-centre, bottom-centre, left-centre, right-centre) with bars operated by a heavy-duty door handle shall be installed.</t>
  </si>
  <si>
    <t>3.9.12.22</t>
  </si>
  <si>
    <t>A box shall be installed over the lever lock to protect the locking mechanism from vandalism. The box shall have 5 x 20 mm slotted holes over the top and side surfaces of the box.</t>
  </si>
  <si>
    <t>3.9.12.23</t>
  </si>
  <si>
    <t>Alternative locking mechanisms may be proposed for review by Eskom. The proposal shall include operational details and information on the effectiveness of the system in preventing unauthorized access.</t>
  </si>
  <si>
    <t>3.9.13</t>
  </si>
  <si>
    <t>This section outlines the requirements concerning steel structures:</t>
  </si>
  <si>
    <t>3.9.13.1</t>
  </si>
  <si>
    <t>Where applicable (as indicated in the Technical Schedules), steel used in the fabrication of structural steelwork shall comply with the latest requirements of SANS 50025-2: Hot rolled products of structural steels Part 2: Technical delivery conditions for non-alloy structural steels [30] unless otherwise specified. All imported steel shall undergo a landing test that includes mechanical (tensile, impact, and bending) testing and chemical composition.</t>
  </si>
  <si>
    <t>3.9.13.2</t>
  </si>
  <si>
    <t>Where applicable (as indicated in the Technical Schedules), all structures and hardware components utilized to construct the mounting structure for proposed system shall comply with Table 1 of 240-75883830: Steel Grades and Welding Requirements for Steelwork and Overhead Line Hardware Components [20].</t>
  </si>
  <si>
    <t>3.9.13.3</t>
  </si>
  <si>
    <t>The technical requirements relating to structure foundations, site layout considerations, and site soil classification shall comply with the latest revision of 240-171000418: Major Equipment Requirements for Distribution Solar PV and BESS: SSEG and Microgrids [3].</t>
  </si>
  <si>
    <t>Installation and Construction Requirements</t>
  </si>
  <si>
    <t>3.10.1</t>
  </si>
  <si>
    <t>The Contractor shall carry out all installation and construction activities in accordance with approved designs.</t>
  </si>
  <si>
    <t>3.10.2</t>
  </si>
  <si>
    <t>The Contractor shall ensure that the installation is conducted in a safe, controlled, and professional manner, following all applicable the Occupational Health and Safety Act and Eskom’s safety requirements.</t>
  </si>
  <si>
    <t>3.10.3</t>
  </si>
  <si>
    <t>The installation shall include mounting of PV modules, installation of inverters, batteries, distribution equipment, protection devices, cabling, conduits, and associated balance-of-system components.</t>
  </si>
  <si>
    <t>3.10.4</t>
  </si>
  <si>
    <t>The Contractor shall ensure correct placement, alignment, and secure fixing of all equipment.</t>
  </si>
  <si>
    <t>3.10.5</t>
  </si>
  <si>
    <t>All electrical connections must be correctly sized, terminated, and tested to ensure compliance with SANS 10142-1 requirements.</t>
  </si>
  <si>
    <t>3.10.6</t>
  </si>
  <si>
    <t>The Contractor shall ensure that DC and AC cable routing is neat, protected, mechanically secured, and free from hazards such as sharp edges, heat sources, moisture ingress, or potential mechanical damage.</t>
  </si>
  <si>
    <t>3.10.7</t>
  </si>
  <si>
    <t>The service connections may be overhead or underground depending on the cost, suitability, and other factors. If cables are to be underground, the cable shall be buried at least 600mm below ground level. The trench detail shall be in accordance with DDT 0854.</t>
  </si>
  <si>
    <t>3.10.8</t>
  </si>
  <si>
    <t>Routing of cables, installation of equipment and mounting of equipment aligns with industry best practices (SAPVIA or equivalent guidelines) and OEM recommendations.</t>
  </si>
  <si>
    <t>3.10.9</t>
  </si>
  <si>
    <t>The Contractor shall manage all construction activities on-site, including housekeeping, material handling, waste removal, and coordination of work areas to minimise disruption to the customer.</t>
  </si>
  <si>
    <t>3.10.10</t>
  </si>
  <si>
    <t>Where roof work is required, the Contractor must implement proper fall-arrest and working-at-height measures.</t>
  </si>
  <si>
    <t>3.10.11</t>
  </si>
  <si>
    <t>The Contractor shall take full responsibility for protecting the customer’s property during the installation and shall restore any affected areas to their original condition upon completion.</t>
  </si>
  <si>
    <t>3.10.12</t>
  </si>
  <si>
    <t>The bedding &amp; blanket layers of the trench (trench bedding) shall be free of stones, sharp objects and rocks that may cause damage to the cable. If the site material does not meet this requirement, then bedding and blanket layers soil shall be imported.</t>
  </si>
  <si>
    <t>3.10.13</t>
  </si>
  <si>
    <t>The backfill shall be carried out using the same material excavated from the trench provided it is free from rocks and other sharp objects which may damage the concentric cable. If the site material does not meet this requirement, then backfill soil shall be imported.</t>
  </si>
  <si>
    <t>3.10.14</t>
  </si>
  <si>
    <t>The service connection shall be a concentric cable in accordance with 240-61704085: The Standard for Concentric Service Cable with Tinned Copper and Coated Steel [22]. The standard size shall be 6mm² for 20A supplies.</t>
  </si>
  <si>
    <t>3.10.15</t>
  </si>
  <si>
    <t>A protective HDPE pipe shall be installed around the concentric cable as illustrated in drawing D-DT-0367 and D-DT-0360. The pipe shall be secured to the pole with stainless steel strapping D-DT-3131.</t>
  </si>
  <si>
    <t>3.10.16</t>
  </si>
  <si>
    <t>Where the concentric cable enters the dwelling, suitable protection shall be applied around the cable to prevent damage to the insulation. (Where metallic dwellings are entered a steel compression gland shall be used.)</t>
  </si>
  <si>
    <t>3.10.17</t>
  </si>
  <si>
    <t>The concentric cable used on all new services shall be installed without joints from the smart split meter pole-top box into the small power distribution unit or readyboard, which is mounted in the customer's premises.</t>
  </si>
  <si>
    <t>3.10.18</t>
  </si>
  <si>
    <t>Compliance with standards 240-75655380: Low Voltage Services Section 1: Electrification [21] and 240-75661043: Services Standard [16] is mandatory to meet the electrification requirements outlined in the scope.</t>
  </si>
  <si>
    <t>3.10.19</t>
  </si>
  <si>
    <t>The installation of smart meters will be managed and executed by Eskom unless otherwise specified within the Technical Schedule.</t>
  </si>
  <si>
    <t>3.10.20</t>
  </si>
  <si>
    <t>GSM Smart Meters (with Internal/Plug-in Modem) are to be used for rural or scattered households, where installing a data concentrator wouldn’t be practical.</t>
  </si>
  <si>
    <t>3.10.21</t>
  </si>
  <si>
    <t>Single-phase smart meters to be used are depicted in Table 1, unless otherwise specified.</t>
  </si>
  <si>
    <t>3.10.22</t>
  </si>
  <si>
    <t>All labelling of panels shall comply with the requirements of Eskom standard 240-62629353: Specification for Panel Labelling Standard [17].</t>
  </si>
  <si>
    <t>3.10.23</t>
  </si>
  <si>
    <t>All markings of wiring and cables in substations shall comply with the requirements of Eskom standard 240-64636794: Generic Equipment Specification Wire, Wire Marking, Cable Numbering, Fibre Optical Cable Installation and Labelling [18].</t>
  </si>
  <si>
    <t>3.10.24</t>
  </si>
  <si>
    <t>Upon installation of all equipment, the Contractor shall perform commissioning tests, system verification, and functional checks as specified in the commissioning requirements of this specification.</t>
  </si>
  <si>
    <t>Testing and Commissioning</t>
  </si>
  <si>
    <t>Commissioning tests and requirements for embedded generators in low-voltage installations shall comply with the latest revision of 240-103407540: Commissioning Standard for Embedded Generators in Low Voltage Installations [31]. The Contractor shall be fully responsible for ensuring complete compliance with all provisions of the most recent approved revision of this standard before any commissioning activities are carried out.</t>
  </si>
  <si>
    <t>The Occupational Health and Safety Act, 1993 (Act No. 85 of 1993), administered by the Chief Inspector of Occupational Health and Safety under the Department of Labour, mandates that all electrical installations must comply with the requirements of SANS 10142-1. The Act also requires that a Certificate of Compliance (CoC) be issued for each installation by an accredited person, such as a master installation electrician, installation electrician, or a single-phase electrical tester, as defined in the standard. This certificate must be in the format prescribed in SANS 10142-1 (refer to section 8.8).</t>
  </si>
  <si>
    <t>In line with these requirements, every electrical installation must be properly inspected and tested, and a valid CoC must be issued to the owner. Eskom is responsible for ensuring that a CoC has been issued before the electrical supply is connected.</t>
  </si>
  <si>
    <t>Handover and Training</t>
  </si>
  <si>
    <t>The contractor shall be responsible for the development and delivery of comprehensive user and maintenance training to ensure that the customer can safely and effectively operate, monitor, and maintain the solar PV and battery storage system.</t>
  </si>
  <si>
    <t>Training shall cover system functionality, normal operating conditions, safety protocols, emergency procedures, inverter and battery management system (BMS) interfaces, energy monitoring platforms, and basic troubleshooting steps.</t>
  </si>
  <si>
    <t>The contractor shall tailor the training to the customer’s level of technical understanding and ensure that all critical safety considerations, such as isolation procedures, normal and emergency shut-down, start-up sequences, and protection device functions, are clearly explained.</t>
  </si>
  <si>
    <t>The Contractor shall train the customer with regards to the use of specific applications that the customer can utilise to interface with the installed system.</t>
  </si>
  <si>
    <t>3.12.5</t>
  </si>
  <si>
    <t>Maintenance training shall include guidance on routine inspections, cleaning requirements for PV modules, monitoring battery performance, identifying warning indicators or system faults, and understanding when professional servicing or warranty interventions are required. The contractor shall also provide instructions on how to maintain compliance with manufacturer recommendations and regulatory requirements over the system’s operational life.</t>
  </si>
  <si>
    <t>3.12.6</t>
  </si>
  <si>
    <t>As part of the handover process, the contractor shall compile and submit a complete set of technical documentation for the installed system. This shall include all:</t>
  </si>
  <si>
    <t>As-built drawings (single-line diagrams, layout drawings, block diagrams, cable schedules, and equipment placement)</t>
  </si>
  <si>
    <t>System design documentation</t>
  </si>
  <si>
    <t>Product datasheets</t>
  </si>
  <si>
    <t>EGI-Compliance Test Report</t>
  </si>
  <si>
    <t>Commissioning reports</t>
  </si>
  <si>
    <t>Configuration File / Settings Sheet</t>
  </si>
  <si>
    <t>Certificate of Compliance (CoC)</t>
  </si>
  <si>
    <t>Equipment Warranties</t>
  </si>
  <si>
    <t>3.12.7</t>
  </si>
  <si>
    <t>The Contractor shall also provide user manuals, maintenance guides, and quick-reference instructions in a clear and accessible format. All documentation shall be submitted in both digital and printed form (where specified) and must reflect the final installed configuration.</t>
  </si>
  <si>
    <t>3.12.8</t>
  </si>
  <si>
    <t>The Contractor shall ensure that the customer receives all required information for regulatory compliance, future maintenance, and warranty support.</t>
  </si>
  <si>
    <t>Maintenance and Operational Support Requirements</t>
  </si>
  <si>
    <t>3.13.1</t>
  </si>
  <si>
    <t>Inclusive Maintenance: The Contractor shall provide full maintenance and operational support for each residential solar PV-BESS installation during the defined support period (as stipulated in the Technical Schedule).</t>
  </si>
  <si>
    <t>3.13.2</t>
  </si>
  <si>
    <t>All maintenance activities shall comply with Eskom Distribution’s standard processes, including work management, dispatching, safety procedures, and documentation protocols.</t>
  </si>
  <si>
    <t>3.13.3</t>
  </si>
  <si>
    <t>The proposed residential-scale PV-BESS must provide real-time monitoring of key operational parameters through a secure mobile and web-based platform. This monitoring shall track PV generation, battery performance, household load consumption and grid interaction. The monitoring solution must be capable of remote firmware updates and storage of historical performance data, incident/fault and operation logs.</t>
  </si>
  <si>
    <t>3.13.4</t>
  </si>
  <si>
    <t>The Contractor is expected to have a ticketing system that manages and supports maintenance related activities (preventative maintenance, corrective maintenance and after-sales support functions) that integrates with Eskom’s works and asset management processes. The proposed integration shall be demonstrated by the Contractor.</t>
  </si>
  <si>
    <t>3.13.5</t>
  </si>
  <si>
    <t>The Contractor shall demonstrate the manner in which they shall perform Fleet Management with regards to equipment deployed and installed.</t>
  </si>
  <si>
    <t>Customer After Sales Installation Support</t>
  </si>
  <si>
    <t>3.14.1</t>
  </si>
  <si>
    <t>Technical Assistance: Provide remote and on-site technical support for troubleshooting system performance issues, inverter faults, and connectivity problems.</t>
  </si>
  <si>
    <t>3.14.2</t>
  </si>
  <si>
    <t>System Monitoring: Enable and maintain access to the PV monitoring platform for real-time performance tracking and alerts.</t>
  </si>
  <si>
    <t>3.14.3</t>
  </si>
  <si>
    <t>Preventive Maintenance: Conduct at least two scheduled maintenance visits during the 12-month period to inspect, clean, and verify system integrity.</t>
  </si>
  <si>
    <t>3.14.4</t>
  </si>
  <si>
    <t>Corrective Maintenance: Respond to any system failures or component malfunctions within 48 hours of notification.</t>
  </si>
  <si>
    <t>3.14.5</t>
  </si>
  <si>
    <t>Customer Training: Deliver initial training on system operation, safety procedures, and monitoring tools during installation handover.</t>
  </si>
  <si>
    <t>3.14.6</t>
  </si>
  <si>
    <t>Helpdesk Availability: Provide a dedicated customer support line (phone/email) either during business hours or at all hours (24/7) as stipulated in the Technical Schedule, with emergency support for critical failures.</t>
  </si>
  <si>
    <t>3.14.7</t>
  </si>
  <si>
    <t>Response Times:</t>
  </si>
  <si>
    <t>Remote support: within 24 hours of request.</t>
  </si>
  <si>
    <t>On-site intervention: within 48 hours of request if required.</t>
  </si>
  <si>
    <t>3.14.8</t>
  </si>
  <si>
    <t>Documentation: The customer is to be supplied with the following documentation:</t>
  </si>
  <si>
    <t>Operation &amp; Maintenance (O&amp;M) manual.</t>
  </si>
  <si>
    <t>Warranty certificates for all components.</t>
  </si>
  <si>
    <t>Contact details for support escalation.</t>
  </si>
  <si>
    <t>Certificate of Compliance (CoC).</t>
  </si>
  <si>
    <t>3.14.9</t>
  </si>
  <si>
    <t>Performance Guarantee: Ensure system uptime of ≥ 98% during the support period, excluding force majeure events. Provide monthly performance reports upon request.</t>
  </si>
  <si>
    <t>3.14.10</t>
  </si>
  <si>
    <t>End of Support: At the conclusion of the specified maintenance period (as per the Technical Schedule), offer options for extended service agreements and performance monitoring.</t>
  </si>
  <si>
    <t>Total Percentage:</t>
  </si>
  <si>
    <t>Section minimum pass-rate: 60%*0.8 = 48%</t>
  </si>
  <si>
    <t>Section minimum pass-rate: 40%*0.8 = 32%</t>
  </si>
  <si>
    <t>Deviation</t>
  </si>
  <si>
    <t>Reference documentation</t>
  </si>
  <si>
    <t>3. Deviation Schedules</t>
  </si>
  <si>
    <t>1.Partially compliant</t>
  </si>
  <si>
    <t>Cat. Weight</t>
  </si>
  <si>
    <t>Eskom Requirements:</t>
  </si>
  <si>
    <t>Tenderer Returnable</t>
  </si>
  <si>
    <t>Schedule B</t>
  </si>
  <si>
    <t>Qualified Personnel</t>
  </si>
  <si>
    <t>Complete System Design Documentation for 2 previous projects in the last 3 years</t>
  </si>
  <si>
    <t>PV Module Compliance</t>
  </si>
  <si>
    <t xml:space="preserve">Submit evidence that PV Modules comply with SANS 61215:2015 or equivalent. </t>
  </si>
  <si>
    <t>Inverter Compliance</t>
  </si>
  <si>
    <t>Battery Compliance</t>
  </si>
  <si>
    <t>Reference e.g. page #, section # in manual/brochure, test certificate</t>
  </si>
  <si>
    <t>Compliance (Yes or No)</t>
  </si>
  <si>
    <t>Evaluators' comments</t>
  </si>
  <si>
    <t>Compliance to Eskom Standard 240-171000418 : "Major Equipment Requirements for Distribution Solar PV and BESS: SSEG and Microgrids" will be determined in this section.</t>
  </si>
  <si>
    <t>Sheet: 1. Requirements of Major Equipment Spec</t>
  </si>
  <si>
    <t>Sheet: 2. User Requirements Spec</t>
  </si>
  <si>
    <t>Compliance to Eskom Specification 240-171000566 : "User Requirement Specification (URS) for Residential Solar PV and BESS" will be determined in this section.</t>
  </si>
  <si>
    <r>
      <t xml:space="preserve">Tenderer's response
</t>
    </r>
    <r>
      <rPr>
        <b/>
        <sz val="11"/>
        <rFont val="Calibri"/>
        <family val="2"/>
        <scheme val="minor"/>
      </rPr>
      <t>(Compliant/Non-Compliant)</t>
    </r>
  </si>
  <si>
    <t>Comply and provide proof/justification</t>
  </si>
  <si>
    <t>Comply - Single phase</t>
  </si>
  <si>
    <t>N/A</t>
  </si>
  <si>
    <t>N/A - Duplicate</t>
  </si>
  <si>
    <t>Comply - 48V Only</t>
  </si>
  <si>
    <t>Comply - At minimum Wall-Mounted.</t>
  </si>
  <si>
    <t>Comply - Only new monocrystalline</t>
  </si>
  <si>
    <t>Comply - With a 80% Depth of Discharge.</t>
  </si>
  <si>
    <t>Comply - Including wall-mounted</t>
  </si>
  <si>
    <t>Comply and provide proof/justification for internet-facing interfaces</t>
  </si>
  <si>
    <t>Commit to comply to requirements a, b, c below within designs.</t>
  </si>
  <si>
    <t>Comply - At least 2x Independent MPPTs and provide proof/justification</t>
  </si>
  <si>
    <t>Fuse-links for the protection of solar Photovoltaic (PV) energy systems shall comply with all the requirements of  
SANS 60269-1, Low-voltage fuses Part 1: General requirements and
SANS 60269-6, Low-voltage fuses Part 6: Supplementary requirements for fuse-links for the protection of solar photovoltaic energy systems.</t>
  </si>
  <si>
    <t>Comply and provide proof/justification of example report</t>
  </si>
  <si>
    <t>Comply and provide proof/justification of example design</t>
  </si>
  <si>
    <t>Comply and provide proof/justification of example study</t>
  </si>
  <si>
    <t>Comply - Including Professional Technician (Pr.Techni)</t>
  </si>
  <si>
    <t>Comply (User Training)</t>
  </si>
  <si>
    <t>Comply (Eskom Training, if requested)</t>
  </si>
  <si>
    <t>Comply - Business Hours</t>
  </si>
  <si>
    <t>N/A - Repeat requirement</t>
  </si>
  <si>
    <t>Comply - Remote platform reporting</t>
  </si>
  <si>
    <t>N/A - Future requirement</t>
  </si>
  <si>
    <t>Any deviations to any requirements not otherwise detailed in Schedule B above, shall be listed as a deviation in sheet "3. Deviations".</t>
  </si>
  <si>
    <t>Provide proof of qualified personnel, submit: 
a) ECSA Registration Certificate (Pr Eng / Pr Tech Eng / Pr Techni Eng) and signed design responsibility letter
b) Proof of PV installer accreditation (e.g., PV GreenCard or equivalent)
c) Copy of the registered Electrician’s Wireman’s Licence and proof of registration with Department of Labour
d) Signed Organisational Structure (signed by delegated authority)</t>
  </si>
  <si>
    <r>
      <t xml:space="preserve">The following section details the Technical Evaluation process to be followed.
It is imperative that tenderers familiarise themselves with this and direct any questions as early as possible to the commercial representative for this tender.
Scoring for all evaluations will be conducted as per sheet: </t>
    </r>
    <r>
      <rPr>
        <b/>
        <sz val="11"/>
        <color theme="1"/>
        <rFont val="Calibri"/>
        <family val="2"/>
        <scheme val="minor"/>
      </rPr>
      <t>Scoring Lookup</t>
    </r>
    <r>
      <rPr>
        <sz val="11"/>
        <color theme="1"/>
        <rFont val="Calibri"/>
        <family val="2"/>
        <scheme val="minor"/>
      </rPr>
      <t xml:space="preserve">
</t>
    </r>
    <r>
      <rPr>
        <b/>
        <sz val="11"/>
        <color rgb="FFFF0000"/>
        <rFont val="Calibri"/>
        <family val="2"/>
        <scheme val="minor"/>
      </rPr>
      <t>Important: It is compulsory to complete the orange-shaded "Tenderer's response" / "B-schedule" columns in any of these sheets.</t>
    </r>
  </si>
  <si>
    <r>
      <t xml:space="preserve">Tenderers shall complete all questions &amp; B-schedule columns, and </t>
    </r>
    <r>
      <rPr>
        <b/>
        <sz val="11"/>
        <color rgb="FFFF0000"/>
        <rFont val="Calibri"/>
        <family val="2"/>
        <scheme val="minor"/>
      </rPr>
      <t>provide all references to supporting documentation</t>
    </r>
    <r>
      <rPr>
        <sz val="11"/>
        <rFont val="Calibri"/>
        <family val="2"/>
        <scheme val="minor"/>
      </rPr>
      <t>. Note: All submitted documents must be in English.</t>
    </r>
  </si>
  <si>
    <r>
      <t xml:space="preserve">Tenderers shall complete all </t>
    </r>
    <r>
      <rPr>
        <b/>
        <sz val="11"/>
        <color theme="1"/>
        <rFont val="Calibri"/>
        <family val="2"/>
        <scheme val="minor"/>
      </rPr>
      <t>orange-shaded</t>
    </r>
    <r>
      <rPr>
        <sz val="11"/>
        <color theme="1"/>
        <rFont val="Calibri"/>
        <family val="2"/>
        <scheme val="minor"/>
      </rPr>
      <t xml:space="preserve"> fields</t>
    </r>
  </si>
  <si>
    <r>
      <t xml:space="preserve">This criteria is mandatory. Tender submissions </t>
    </r>
    <r>
      <rPr>
        <u/>
        <sz val="11"/>
        <color theme="1"/>
        <rFont val="Calibri"/>
        <family val="2"/>
        <scheme val="minor"/>
      </rPr>
      <t>must</t>
    </r>
    <r>
      <rPr>
        <sz val="11"/>
        <color theme="1"/>
        <rFont val="Calibri"/>
        <family val="2"/>
        <scheme val="minor"/>
      </rPr>
      <t xml:space="preserve"> prove compliance as stipulated. Tenderers must complete all orange-shaded Schedule B columns with references. Tenderers that do not meet these requirements will NOT be further evaluated.</t>
    </r>
  </si>
  <si>
    <t>Compliance will be determined by means of a clause-by-clause evaluation, as well as a deviation schedule for all clauses not explicitly listed.</t>
  </si>
  <si>
    <t>Items for which Schedule A requires only "Comply", the tenderer may only state their compliance, i.e. "Fully Compliant", "Non-Compliant", or "Partially Compliant" (and provide reasons for not/partially complying). Evaluators will use the B-schedule responses along with the tenderer's full submission to ascertain compliance.</t>
  </si>
  <si>
    <t>Tenderer to list all deviations for the standards referenced (including direct and indirect references).
This is an assessment of non-compliance and potential risks with the submission. Tenderers should be aware that the evaluation process will assess the acceptability of project deviations and risks, with recommendations presented to governance committees for review, and acceptance or not.</t>
  </si>
  <si>
    <t>Submit complete design documentation of PV/BESS system, which may include the following:
a) Single Line Diagram (SLD) 
b) PV array layout 
c) String configuration table
d) Cable sizing calculations (AC &amp; DC)
e) Mounting structure specifications 
f) Bill of Material (BOM)
g) Datasheets for all components.
h) Equipment container layout (if applicable)
i) PV System feasibility study software report</t>
  </si>
  <si>
    <t>Submit evidence that inverter complies with NRS097-2-1 and submit: 
a) Datasheets 
b) Third part type-test certificates 
c) Proof the inverter includes an embedded or external communication device to support both 1. Local Wi-Fi/LAN monitoring for the customer and 2. Modbus for remote telemetry (e.g. for communicating to a 3rd party system).</t>
  </si>
  <si>
    <t>Overview</t>
  </si>
  <si>
    <t>Submit evidence that Battery modules comply with SANS/IEC 62619:2022 and preferably IEC 63056 Ed. 1.0 b:2020 or equivalent. Minimum requirement of ≥80% DoD, ≥5,000 cycles, Modular &amp; Scalable.</t>
  </si>
  <si>
    <t>Mandatory</t>
  </si>
  <si>
    <t>Yes / Compliant</t>
  </si>
  <si>
    <t>No / Non-Compliant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</si>
</sst>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b/>
      <sz val="14"/>
      <color theme="1"/>
      <name val="Calibri"/>
      <family val="2"/>
      <scheme val="minor"/>
    </font>
    <font>
      <sz val="11"/>
      <color rgb="FF9C6500"/>
      <name val="Calibri"/>
      <family val="2"/>
      <scheme val="minor"/>
    </font>
    <font>
      <sz val="12"/>
      <color theme="1"/>
      <name val="Calibri"/>
      <family val="2"/>
      <scheme val="minor"/>
    </font>
    <font>
      <sz val="11"/>
      <color rgb="FF0070C0"/>
      <name val="Calibri"/>
      <family val="2"/>
      <scheme val="minor"/>
    </font>
    <font>
      <b/>
      <sz val="11"/>
      <color rgb="FF0070C0"/>
      <name val="Calibri"/>
      <family val="2"/>
      <scheme val="minor"/>
    </font>
    <font>
      <b/>
      <sz val="11"/>
      <color rgb="FFFF0000"/>
      <name val="Arial"/>
      <family val="2"/>
    </font>
    <font>
      <sz val="11"/>
      <color rgb="FFFF0000"/>
      <name val="Wingdings"/>
      <charset val="2"/>
    </font>
    <font>
      <sz val="11"/>
      <name val="Calibri"/>
      <family val="2"/>
      <scheme val="minor"/>
    </font>
    <font>
      <b/>
      <sz val="11"/>
      <name val="Calibri"/>
      <family val="2"/>
      <scheme val="minor"/>
    </font>
    <font>
      <sz val="11"/>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sz val="10"/>
      <color rgb="FFFF0000"/>
      <name val="Arial"/>
      <family val="2"/>
    </font>
    <font>
      <b/>
      <sz val="11"/>
      <color rgb="FFFF0000"/>
      <name val="Calibri"/>
      <family val="2"/>
      <scheme val="minor"/>
    </font>
    <font>
      <b/>
      <sz val="20"/>
      <color theme="1"/>
      <name val="Calibri"/>
      <family val="2"/>
      <scheme val="minor"/>
    </font>
    <font>
      <sz val="8"/>
      <name val="Calibri"/>
      <family val="2"/>
      <scheme val="minor"/>
    </font>
    <font>
      <b/>
      <sz val="12"/>
      <color rgb="FFFF0000"/>
      <name val="Calibri"/>
      <family val="2"/>
      <scheme val="minor"/>
    </font>
    <font>
      <b/>
      <sz val="16"/>
      <color rgb="FFFF0000"/>
      <name val="Arial"/>
      <family val="2"/>
    </font>
    <font>
      <u/>
      <sz val="11"/>
      <color theme="1"/>
      <name val="Calibri"/>
      <family val="2"/>
      <scheme val="minor"/>
    </font>
    <font>
      <b/>
      <sz val="20"/>
      <color rgb="FFFF0000"/>
      <name val="Calibri"/>
      <family val="2"/>
      <scheme val="minor"/>
    </font>
    <font>
      <b/>
      <sz val="16"/>
      <color rgb="FFFF0000"/>
      <name val="Calibri"/>
      <family val="2"/>
      <scheme val="minor"/>
    </font>
    <font>
      <b/>
      <u/>
      <sz val="16"/>
      <color rgb="FFFF0000"/>
      <name val="Calibri"/>
      <family val="2"/>
      <scheme val="minor"/>
    </font>
    <font>
      <sz val="11"/>
      <color rgb="FF000000"/>
      <name val="Arial"/>
      <family val="2"/>
    </font>
    <font>
      <sz val="11"/>
      <color theme="1"/>
      <name val="Arial"/>
      <family val="2"/>
      <charset val="1"/>
    </font>
    <font>
      <sz val="11"/>
      <color rgb="FF000000"/>
      <name val="Arial"/>
      <family val="2"/>
      <charset val="1"/>
    </font>
    <font>
      <u val="double"/>
      <sz val="10"/>
      <color rgb="FFFF0000"/>
      <name val="Arial"/>
      <family val="2"/>
    </font>
    <font>
      <b/>
      <u val="double"/>
      <sz val="11"/>
      <color rgb="FF0070C0"/>
      <name val="Calibri"/>
      <family val="2"/>
      <scheme val="minor"/>
    </font>
    <font>
      <sz val="11"/>
      <color theme="1"/>
      <name val="Arial"/>
      <family val="2"/>
    </font>
  </fonts>
  <fills count="9">
    <fill>
      <patternFill patternType="none"/>
    </fill>
    <fill>
      <patternFill patternType="gray125"/>
    </fill>
    <fill>
      <patternFill patternType="solid">
        <fgColor rgb="FFFFEB9C"/>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style="thin">
        <color rgb="FF000000"/>
      </left>
      <right style="thin">
        <color rgb="FF000000"/>
      </right>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s>
  <cellStyleXfs count="3">
    <xf numFmtId="0" fontId="0" fillId="0" borderId="0"/>
    <xf numFmtId="0" fontId="5" fillId="2" borderId="0" applyNumberFormat="0" applyBorder="0" applyAlignment="0" applyProtection="0"/>
    <xf numFmtId="9" fontId="13" fillId="0" borderId="0" applyFont="0" applyFill="0" applyBorder="0" applyAlignment="0" applyProtection="0"/>
  </cellStyleXfs>
  <cellXfs count="233">
    <xf numFmtId="0" fontId="0" fillId="0" borderId="0" xfId="0"/>
    <xf numFmtId="0" fontId="1" fillId="0" borderId="0" xfId="0" applyFont="1"/>
    <xf numFmtId="0" fontId="4" fillId="0" borderId="0" xfId="0" applyFont="1"/>
    <xf numFmtId="0" fontId="3" fillId="0" borderId="0" xfId="0" applyFont="1" applyAlignment="1">
      <alignment horizontal="left" vertical="center" wrapText="1"/>
    </xf>
    <xf numFmtId="0" fontId="1" fillId="0" borderId="1" xfId="0" applyFont="1" applyBorder="1"/>
    <xf numFmtId="0" fontId="6" fillId="0" borderId="0" xfId="0" applyFont="1"/>
    <xf numFmtId="0" fontId="1" fillId="0" borderId="9" xfId="0" applyFont="1" applyBorder="1"/>
    <xf numFmtId="0" fontId="1" fillId="0" borderId="4" xfId="0" applyFont="1" applyBorder="1"/>
    <xf numFmtId="0" fontId="3" fillId="0" borderId="4" xfId="0" applyFont="1" applyBorder="1" applyAlignment="1">
      <alignment horizontal="left" vertical="center" wrapText="1"/>
    </xf>
    <xf numFmtId="0" fontId="14" fillId="0" borderId="0" xfId="0" applyFont="1"/>
    <xf numFmtId="0" fontId="15" fillId="0" borderId="0" xfId="0" applyFont="1"/>
    <xf numFmtId="0" fontId="0" fillId="0" borderId="2" xfId="0" applyBorder="1"/>
    <xf numFmtId="0" fontId="0" fillId="0" borderId="3" xfId="0" applyBorder="1"/>
    <xf numFmtId="0" fontId="0" fillId="0" borderId="1" xfId="0" applyBorder="1"/>
    <xf numFmtId="0" fontId="1" fillId="0" borderId="12" xfId="0" applyFont="1" applyBorder="1"/>
    <xf numFmtId="0" fontId="0" fillId="0" borderId="12" xfId="0" applyBorder="1"/>
    <xf numFmtId="0" fontId="1" fillId="0" borderId="20" xfId="0" applyFont="1" applyBorder="1"/>
    <xf numFmtId="0" fontId="1" fillId="0" borderId="21" xfId="0" applyFont="1" applyBorder="1"/>
    <xf numFmtId="0" fontId="1" fillId="0" borderId="15" xfId="0" applyFont="1" applyBorder="1"/>
    <xf numFmtId="0" fontId="15" fillId="0" borderId="2" xfId="0" applyFont="1" applyBorder="1"/>
    <xf numFmtId="0" fontId="16" fillId="0" borderId="0" xfId="0" applyFont="1"/>
    <xf numFmtId="0" fontId="3" fillId="3" borderId="12" xfId="0" applyFont="1" applyFill="1" applyBorder="1" applyAlignment="1">
      <alignment horizontal="justify" vertical="center" wrapText="1"/>
    </xf>
    <xf numFmtId="0" fontId="6" fillId="0" borderId="2" xfId="0" applyFont="1" applyBorder="1"/>
    <xf numFmtId="0" fontId="6" fillId="0" borderId="20" xfId="0" applyFont="1" applyBorder="1"/>
    <xf numFmtId="0" fontId="0" fillId="0" borderId="0" xfId="0" applyAlignment="1">
      <alignment wrapText="1"/>
    </xf>
    <xf numFmtId="0" fontId="0" fillId="0" borderId="21" xfId="0" applyBorder="1"/>
    <xf numFmtId="0" fontId="3" fillId="3" borderId="21" xfId="0" applyFont="1" applyFill="1" applyBorder="1" applyAlignment="1">
      <alignment horizontal="justify"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0" fillId="0" borderId="13" xfId="0" applyBorder="1"/>
    <xf numFmtId="0" fontId="0" fillId="0" borderId="14" xfId="0" applyBorder="1"/>
    <xf numFmtId="0" fontId="0" fillId="0" borderId="16" xfId="0" applyBorder="1"/>
    <xf numFmtId="0" fontId="0" fillId="0" borderId="10" xfId="0" applyBorder="1"/>
    <xf numFmtId="0" fontId="0" fillId="0" borderId="17" xfId="0" applyBorder="1"/>
    <xf numFmtId="0" fontId="0" fillId="0" borderId="18" xfId="0" applyBorder="1"/>
    <xf numFmtId="0" fontId="3" fillId="0" borderId="12" xfId="0" applyFont="1" applyBorder="1" applyAlignment="1">
      <alignment horizontal="left" vertical="center" wrapText="1"/>
    </xf>
    <xf numFmtId="0" fontId="3" fillId="0" borderId="21" xfId="0" applyFont="1" applyBorder="1" applyAlignment="1">
      <alignment horizontal="left" vertical="center" wrapText="1"/>
    </xf>
    <xf numFmtId="49" fontId="14" fillId="0" borderId="0" xfId="0" applyNumberFormat="1" applyFont="1"/>
    <xf numFmtId="49" fontId="0" fillId="0" borderId="0" xfId="0" applyNumberFormat="1"/>
    <xf numFmtId="0" fontId="2" fillId="5" borderId="12" xfId="0" applyFont="1" applyFill="1" applyBorder="1" applyAlignment="1">
      <alignment horizontal="justify" vertical="center" wrapText="1"/>
    </xf>
    <xf numFmtId="0" fontId="3" fillId="5" borderId="12" xfId="0" applyFont="1" applyFill="1" applyBorder="1" applyAlignment="1">
      <alignment horizontal="justify" vertical="center" wrapText="1"/>
    </xf>
    <xf numFmtId="0" fontId="1" fillId="5" borderId="12" xfId="0" applyFont="1" applyFill="1" applyBorder="1"/>
    <xf numFmtId="0" fontId="1" fillId="5" borderId="20" xfId="0" applyFont="1" applyFill="1" applyBorder="1"/>
    <xf numFmtId="0" fontId="1" fillId="5" borderId="12" xfId="0" applyFont="1" applyFill="1" applyBorder="1" applyAlignment="1">
      <alignment horizontal="center"/>
    </xf>
    <xf numFmtId="0" fontId="3" fillId="0" borderId="12" xfId="0" applyFont="1" applyBorder="1" applyAlignment="1">
      <alignment horizontal="justify" vertical="center" wrapText="1"/>
    </xf>
    <xf numFmtId="0" fontId="0" fillId="0" borderId="0" xfId="0" applyAlignment="1">
      <alignment horizontal="left"/>
    </xf>
    <xf numFmtId="0" fontId="2" fillId="0" borderId="26" xfId="0" applyFont="1" applyBorder="1" applyAlignment="1">
      <alignment horizontal="left" vertical="center" wrapText="1"/>
    </xf>
    <xf numFmtId="0" fontId="3" fillId="5" borderId="12" xfId="0" applyFont="1" applyFill="1" applyBorder="1" applyAlignment="1">
      <alignment horizontal="left" vertical="center" wrapText="1"/>
    </xf>
    <xf numFmtId="0" fontId="0" fillId="3" borderId="20" xfId="0" applyFill="1" applyBorder="1"/>
    <xf numFmtId="0" fontId="0" fillId="3" borderId="15" xfId="0" applyFill="1" applyBorder="1"/>
    <xf numFmtId="0" fontId="9" fillId="0" borderId="0" xfId="0" applyFont="1" applyAlignment="1">
      <alignment horizontal="justify" vertical="center" wrapText="1"/>
    </xf>
    <xf numFmtId="0" fontId="10" fillId="0" borderId="0" xfId="0" applyFont="1" applyAlignment="1">
      <alignment horizontal="justify" vertical="center" wrapText="1"/>
    </xf>
    <xf numFmtId="0" fontId="2" fillId="0" borderId="12" xfId="0" applyFont="1" applyBorder="1" applyAlignment="1">
      <alignment horizontal="center" vertical="center" wrapText="1"/>
    </xf>
    <xf numFmtId="0" fontId="1" fillId="0" borderId="12" xfId="0" applyFont="1" applyBorder="1" applyAlignment="1">
      <alignment horizontal="center"/>
    </xf>
    <xf numFmtId="0" fontId="3" fillId="6" borderId="12" xfId="0" applyFont="1" applyFill="1" applyBorder="1" applyAlignment="1">
      <alignment horizontal="center" vertical="center" wrapText="1"/>
    </xf>
    <xf numFmtId="0" fontId="6" fillId="0" borderId="19" xfId="0" applyFont="1" applyBorder="1"/>
    <xf numFmtId="2" fontId="4" fillId="0" borderId="0" xfId="0" applyNumberFormat="1" applyFont="1"/>
    <xf numFmtId="0" fontId="3" fillId="3" borderId="30" xfId="0" applyFont="1" applyFill="1" applyBorder="1" applyAlignment="1">
      <alignment horizontal="justify" vertical="center" wrapText="1"/>
    </xf>
    <xf numFmtId="0" fontId="6" fillId="0" borderId="1" xfId="0" applyFont="1" applyBorder="1"/>
    <xf numFmtId="0" fontId="0" fillId="0" borderId="7" xfId="0" applyBorder="1" applyAlignment="1">
      <alignment wrapText="1"/>
    </xf>
    <xf numFmtId="0" fontId="0" fillId="0" borderId="8" xfId="0" applyBorder="1" applyAlignment="1">
      <alignment wrapText="1"/>
    </xf>
    <xf numFmtId="0" fontId="6" fillId="0" borderId="3" xfId="0" applyFont="1" applyBorder="1"/>
    <xf numFmtId="0" fontId="6" fillId="0" borderId="15" xfId="0" applyFont="1" applyBorder="1"/>
    <xf numFmtId="0" fontId="3" fillId="3" borderId="2" xfId="0" applyFont="1" applyFill="1" applyBorder="1" applyAlignment="1">
      <alignment vertical="center" wrapText="1"/>
    </xf>
    <xf numFmtId="0" fontId="0" fillId="3" borderId="2" xfId="0" applyFill="1" applyBorder="1"/>
    <xf numFmtId="0" fontId="0" fillId="3" borderId="3" xfId="0" applyFill="1" applyBorder="1"/>
    <xf numFmtId="1" fontId="6" fillId="0" borderId="0" xfId="2" applyNumberFormat="1" applyFont="1" applyFill="1"/>
    <xf numFmtId="2" fontId="6" fillId="0" borderId="0" xfId="0" applyNumberFormat="1" applyFont="1"/>
    <xf numFmtId="0" fontId="1" fillId="0" borderId="0" xfId="0" applyFont="1" applyAlignment="1">
      <alignment wrapText="1"/>
    </xf>
    <xf numFmtId="0" fontId="18" fillId="0" borderId="0" xfId="0" applyFont="1" applyAlignment="1">
      <alignment wrapText="1"/>
    </xf>
    <xf numFmtId="0" fontId="1" fillId="0" borderId="26" xfId="0" applyFont="1" applyBorder="1" applyAlignment="1">
      <alignment wrapText="1"/>
    </xf>
    <xf numFmtId="0" fontId="3" fillId="3" borderId="34" xfId="0" applyFont="1" applyFill="1" applyBorder="1" applyAlignment="1">
      <alignment horizontal="left" vertical="center" wrapText="1"/>
    </xf>
    <xf numFmtId="0" fontId="19" fillId="0" borderId="0" xfId="0" applyFont="1"/>
    <xf numFmtId="49" fontId="2" fillId="5" borderId="12" xfId="0" applyNumberFormat="1" applyFont="1" applyFill="1" applyBorder="1" applyAlignment="1">
      <alignment horizontal="justify" vertical="center" wrapText="1"/>
    </xf>
    <xf numFmtId="49" fontId="2" fillId="0" borderId="26" xfId="0" applyNumberFormat="1" applyFont="1" applyBorder="1" applyAlignment="1">
      <alignment horizontal="center" vertical="center" wrapText="1"/>
    </xf>
    <xf numFmtId="49" fontId="3" fillId="0" borderId="12" xfId="0" applyNumberFormat="1" applyFont="1" applyBorder="1" applyAlignment="1">
      <alignment horizontal="justify" vertical="center" wrapText="1"/>
    </xf>
    <xf numFmtId="0" fontId="0" fillId="0" borderId="0" xfId="0" quotePrefix="1"/>
    <xf numFmtId="0" fontId="6" fillId="0" borderId="0" xfId="0" applyFont="1" applyAlignment="1">
      <alignment wrapText="1"/>
    </xf>
    <xf numFmtId="0" fontId="14" fillId="0" borderId="0" xfId="0" applyFont="1" applyAlignment="1">
      <alignment wrapText="1"/>
    </xf>
    <xf numFmtId="0" fontId="0" fillId="0" borderId="4" xfId="0" applyBorder="1" applyAlignment="1">
      <alignment wrapText="1"/>
    </xf>
    <xf numFmtId="0" fontId="0" fillId="0" borderId="2" xfId="0" applyBorder="1" applyAlignment="1">
      <alignment wrapText="1"/>
    </xf>
    <xf numFmtId="0" fontId="1" fillId="3" borderId="5" xfId="0" applyFont="1" applyFill="1" applyBorder="1" applyAlignment="1">
      <alignment wrapText="1"/>
    </xf>
    <xf numFmtId="0" fontId="1" fillId="0" borderId="35" xfId="0" applyFont="1" applyBorder="1" applyAlignment="1">
      <alignment wrapText="1"/>
    </xf>
    <xf numFmtId="0" fontId="0" fillId="6" borderId="6" xfId="0" applyFill="1" applyBorder="1" applyAlignment="1">
      <alignment wrapText="1"/>
    </xf>
    <xf numFmtId="0" fontId="0" fillId="3" borderId="36" xfId="0" applyFill="1" applyBorder="1" applyAlignment="1">
      <alignment wrapText="1"/>
    </xf>
    <xf numFmtId="0" fontId="0" fillId="3" borderId="33" xfId="0" applyFill="1" applyBorder="1" applyAlignment="1">
      <alignment wrapText="1"/>
    </xf>
    <xf numFmtId="0" fontId="1" fillId="0" borderId="25" xfId="0" applyFont="1" applyBorder="1" applyAlignment="1">
      <alignment wrapText="1"/>
    </xf>
    <xf numFmtId="0" fontId="1" fillId="3" borderId="20" xfId="0" applyFont="1" applyFill="1" applyBorder="1" applyAlignment="1">
      <alignment wrapText="1"/>
    </xf>
    <xf numFmtId="0" fontId="0" fillId="0" borderId="0" xfId="0" applyAlignment="1">
      <alignment horizontal="left" wrapText="1"/>
    </xf>
    <xf numFmtId="0" fontId="4" fillId="0" borderId="0" xfId="0" applyFont="1" applyAlignment="1">
      <alignment horizontal="left" wrapText="1"/>
    </xf>
    <xf numFmtId="0" fontId="3" fillId="3" borderId="22" xfId="0" applyFont="1" applyFill="1" applyBorder="1" applyAlignment="1">
      <alignment vertical="center" wrapText="1"/>
    </xf>
    <xf numFmtId="0" fontId="0" fillId="6" borderId="19" xfId="0" applyFill="1" applyBorder="1" applyProtection="1">
      <protection locked="0"/>
    </xf>
    <xf numFmtId="0" fontId="1" fillId="0" borderId="26" xfId="0" applyFont="1" applyBorder="1" applyAlignment="1" applyProtection="1">
      <alignment wrapText="1"/>
      <protection locked="0"/>
    </xf>
    <xf numFmtId="0" fontId="1" fillId="0" borderId="35" xfId="0" applyFont="1" applyBorder="1" applyAlignment="1" applyProtection="1">
      <alignment wrapText="1"/>
      <protection locked="0"/>
    </xf>
    <xf numFmtId="0" fontId="1" fillId="6" borderId="12" xfId="0" applyFont="1" applyFill="1" applyBorder="1" applyAlignment="1" applyProtection="1">
      <alignment wrapText="1"/>
      <protection locked="0"/>
    </xf>
    <xf numFmtId="0" fontId="1" fillId="6" borderId="5" xfId="0" applyFont="1" applyFill="1" applyBorder="1" applyAlignment="1" applyProtection="1">
      <alignment wrapText="1"/>
      <protection locked="0"/>
    </xf>
    <xf numFmtId="0" fontId="3" fillId="6" borderId="12" xfId="0" applyFont="1" applyFill="1" applyBorder="1" applyAlignment="1" applyProtection="1">
      <alignment horizontal="justify" vertical="center" wrapText="1"/>
      <protection locked="0"/>
    </xf>
    <xf numFmtId="0" fontId="3" fillId="5" borderId="12" xfId="0" applyFont="1" applyFill="1" applyBorder="1" applyAlignment="1" applyProtection="1">
      <alignment horizontal="justify" vertical="center" wrapText="1"/>
      <protection locked="0"/>
    </xf>
    <xf numFmtId="0" fontId="24" fillId="0" borderId="0" xfId="0" applyFont="1"/>
    <xf numFmtId="0" fontId="18" fillId="0" borderId="0" xfId="0" applyFont="1"/>
    <xf numFmtId="0" fontId="24" fillId="0" borderId="0" xfId="0" applyFont="1" applyAlignment="1">
      <alignment vertical="top"/>
    </xf>
    <xf numFmtId="9" fontId="7" fillId="3" borderId="38" xfId="2" applyFont="1" applyFill="1" applyBorder="1" applyAlignment="1">
      <alignment horizontal="center" vertical="center" wrapText="1"/>
    </xf>
    <xf numFmtId="9" fontId="8" fillId="3" borderId="25" xfId="2" applyFont="1" applyFill="1" applyBorder="1" applyAlignment="1">
      <alignment horizontal="center" vertical="center" wrapText="1"/>
    </xf>
    <xf numFmtId="49" fontId="3" fillId="0" borderId="21" xfId="0" applyNumberFormat="1" applyFont="1" applyBorder="1" applyAlignment="1">
      <alignment horizontal="justify" vertical="center" wrapText="1"/>
    </xf>
    <xf numFmtId="0" fontId="3" fillId="0" borderId="21" xfId="0" applyFont="1" applyBorder="1" applyAlignment="1">
      <alignment horizontal="justify" vertical="center" wrapText="1"/>
    </xf>
    <xf numFmtId="0" fontId="28" fillId="0" borderId="39" xfId="0" applyFont="1" applyBorder="1" applyAlignment="1">
      <alignment wrapText="1"/>
    </xf>
    <xf numFmtId="49" fontId="3" fillId="0" borderId="5" xfId="0" applyNumberFormat="1" applyFont="1" applyBorder="1" applyAlignment="1">
      <alignment horizontal="justify" vertical="center" wrapText="1"/>
    </xf>
    <xf numFmtId="0" fontId="3" fillId="0" borderId="28" xfId="0" applyFont="1" applyBorder="1" applyAlignment="1">
      <alignment horizontal="left" vertical="center" wrapText="1"/>
    </xf>
    <xf numFmtId="0" fontId="2" fillId="5" borderId="30" xfId="0" applyFont="1" applyFill="1" applyBorder="1" applyAlignment="1">
      <alignment horizontal="justify" vertical="center" wrapText="1"/>
    </xf>
    <xf numFmtId="0" fontId="29" fillId="0" borderId="39" xfId="0" applyFont="1" applyBorder="1" applyAlignment="1">
      <alignment wrapText="1"/>
    </xf>
    <xf numFmtId="0" fontId="28" fillId="0" borderId="40" xfId="0" applyFont="1" applyBorder="1" applyAlignment="1">
      <alignment wrapText="1"/>
    </xf>
    <xf numFmtId="0" fontId="29" fillId="0" borderId="40" xfId="0" applyFont="1" applyBorder="1" applyAlignment="1">
      <alignment wrapText="1"/>
    </xf>
    <xf numFmtId="0" fontId="28" fillId="0" borderId="41" xfId="0" applyFont="1" applyBorder="1" applyAlignment="1">
      <alignment wrapText="1"/>
    </xf>
    <xf numFmtId="0" fontId="29" fillId="0" borderId="41" xfId="0" applyFont="1" applyBorder="1" applyAlignment="1">
      <alignment wrapText="1"/>
    </xf>
    <xf numFmtId="0" fontId="15" fillId="0" borderId="12" xfId="0" applyFont="1" applyBorder="1"/>
    <xf numFmtId="0" fontId="27" fillId="0" borderId="39" xfId="0" applyFont="1" applyBorder="1" applyAlignment="1">
      <alignment wrapText="1"/>
    </xf>
    <xf numFmtId="0" fontId="3" fillId="0" borderId="29" xfId="0" applyFont="1" applyBorder="1" applyAlignment="1">
      <alignment horizontal="left" vertical="center" wrapText="1"/>
    </xf>
    <xf numFmtId="0" fontId="3" fillId="6" borderId="21" xfId="0" applyFont="1" applyFill="1" applyBorder="1" applyAlignment="1" applyProtection="1">
      <alignment horizontal="justify" vertical="center" wrapText="1"/>
      <protection locked="0"/>
    </xf>
    <xf numFmtId="49" fontId="6" fillId="0" borderId="19" xfId="0" applyNumberFormat="1" applyFont="1" applyBorder="1"/>
    <xf numFmtId="49" fontId="6" fillId="0" borderId="20" xfId="0" applyNumberFormat="1" applyFont="1" applyBorder="1"/>
    <xf numFmtId="49" fontId="6" fillId="0" borderId="15" xfId="0" applyNumberFormat="1" applyFont="1" applyBorder="1"/>
    <xf numFmtId="49" fontId="2" fillId="5" borderId="30" xfId="0" applyNumberFormat="1" applyFont="1" applyFill="1" applyBorder="1" applyAlignment="1">
      <alignment horizontal="justify" vertical="center" wrapText="1"/>
    </xf>
    <xf numFmtId="0" fontId="25" fillId="0" borderId="0" xfId="0" applyFont="1"/>
    <xf numFmtId="0" fontId="18" fillId="5" borderId="12" xfId="0" applyFont="1" applyFill="1" applyBorder="1"/>
    <xf numFmtId="9" fontId="7" fillId="3" borderId="23" xfId="2" applyFont="1" applyFill="1" applyBorder="1" applyAlignment="1">
      <alignment horizontal="center" vertical="center" wrapText="1"/>
    </xf>
    <xf numFmtId="0" fontId="3" fillId="0" borderId="12" xfId="0" applyFont="1" applyBorder="1" applyAlignment="1">
      <alignment horizontal="left" vertical="center" wrapText="1" indent="1"/>
    </xf>
    <xf numFmtId="9" fontId="7" fillId="3" borderId="20" xfId="2" applyFont="1" applyFill="1" applyBorder="1" applyAlignment="1">
      <alignment horizontal="center" vertical="center" wrapText="1"/>
    </xf>
    <xf numFmtId="9" fontId="0" fillId="0" borderId="12" xfId="2" applyFont="1" applyBorder="1"/>
    <xf numFmtId="0" fontId="0" fillId="0" borderId="31" xfId="0" applyBorder="1"/>
    <xf numFmtId="0" fontId="0" fillId="0" borderId="30" xfId="0" applyBorder="1"/>
    <xf numFmtId="9" fontId="0" fillId="0" borderId="30" xfId="2" applyFont="1" applyBorder="1"/>
    <xf numFmtId="0" fontId="0" fillId="0" borderId="12" xfId="0" applyBorder="1" applyAlignment="1">
      <alignment horizontal="left" indent="1"/>
    </xf>
    <xf numFmtId="49" fontId="3" fillId="0" borderId="32" xfId="0" applyNumberFormat="1" applyFont="1" applyBorder="1" applyAlignment="1">
      <alignment horizontal="justify" vertical="center" wrapText="1"/>
    </xf>
    <xf numFmtId="0" fontId="29" fillId="0" borderId="0" xfId="0" applyFont="1" applyAlignment="1">
      <alignment wrapText="1"/>
    </xf>
    <xf numFmtId="0" fontId="1" fillId="0" borderId="12" xfId="0" applyFont="1" applyBorder="1" applyAlignment="1">
      <alignment horizontal="right"/>
    </xf>
    <xf numFmtId="0" fontId="29" fillId="0" borderId="12" xfId="0" applyFont="1" applyBorder="1" applyAlignment="1">
      <alignment wrapText="1"/>
    </xf>
    <xf numFmtId="0" fontId="28" fillId="0" borderId="12" xfId="0" applyFont="1" applyBorder="1" applyAlignment="1">
      <alignment wrapText="1"/>
    </xf>
    <xf numFmtId="49" fontId="2" fillId="5" borderId="32" xfId="0" applyNumberFormat="1" applyFont="1" applyFill="1" applyBorder="1" applyAlignment="1">
      <alignment horizontal="justify" vertical="center" wrapText="1"/>
    </xf>
    <xf numFmtId="0" fontId="3" fillId="5" borderId="28" xfId="0" applyFont="1" applyFill="1" applyBorder="1" applyAlignment="1">
      <alignment horizontal="left" vertical="center" wrapText="1"/>
    </xf>
    <xf numFmtId="0" fontId="28" fillId="0" borderId="43" xfId="0" applyFont="1" applyBorder="1" applyAlignment="1">
      <alignment wrapText="1"/>
    </xf>
    <xf numFmtId="0" fontId="3" fillId="0" borderId="44" xfId="0" applyFont="1" applyBorder="1" applyAlignment="1">
      <alignment horizontal="left" vertical="center" wrapText="1"/>
    </xf>
    <xf numFmtId="0" fontId="3" fillId="6" borderId="30" xfId="0" applyFont="1" applyFill="1" applyBorder="1" applyAlignment="1" applyProtection="1">
      <alignment horizontal="justify" vertical="center" wrapText="1"/>
      <protection locked="0"/>
    </xf>
    <xf numFmtId="0" fontId="1" fillId="0" borderId="30" xfId="0" applyFont="1" applyBorder="1"/>
    <xf numFmtId="0" fontId="1" fillId="0" borderId="38" xfId="0" applyFont="1" applyBorder="1"/>
    <xf numFmtId="0" fontId="2" fillId="5" borderId="27" xfId="0" applyFont="1" applyFill="1" applyBorder="1" applyAlignment="1">
      <alignment horizontal="justify" vertical="center" wrapText="1"/>
    </xf>
    <xf numFmtId="49" fontId="2" fillId="5" borderId="27" xfId="0" applyNumberFormat="1" applyFont="1" applyFill="1" applyBorder="1" applyAlignment="1">
      <alignment horizontal="justify" vertical="center" wrapText="1"/>
    </xf>
    <xf numFmtId="0" fontId="3" fillId="5" borderId="27" xfId="0" applyFont="1" applyFill="1" applyBorder="1" applyAlignment="1">
      <alignment horizontal="left" vertical="center" wrapText="1"/>
    </xf>
    <xf numFmtId="0" fontId="3" fillId="5" borderId="27" xfId="0" applyFont="1" applyFill="1" applyBorder="1" applyAlignment="1" applyProtection="1">
      <alignment horizontal="justify" vertical="center" wrapText="1"/>
      <protection locked="0"/>
    </xf>
    <xf numFmtId="0" fontId="3" fillId="5" borderId="27" xfId="0" applyFont="1" applyFill="1" applyBorder="1" applyAlignment="1">
      <alignment horizontal="justify" vertical="center" wrapText="1"/>
    </xf>
    <xf numFmtId="0" fontId="1" fillId="5" borderId="27" xfId="0" applyFont="1" applyFill="1" applyBorder="1"/>
    <xf numFmtId="0" fontId="2" fillId="0" borderId="4" xfId="0" applyFont="1" applyBorder="1" applyAlignment="1">
      <alignment horizontal="center" vertical="center" wrapText="1"/>
    </xf>
    <xf numFmtId="0" fontId="2" fillId="5" borderId="2" xfId="0" applyFont="1" applyFill="1" applyBorder="1" applyAlignment="1">
      <alignment horizontal="justify" vertical="center" wrapText="1"/>
    </xf>
    <xf numFmtId="0" fontId="2" fillId="5" borderId="31" xfId="0" applyFont="1" applyFill="1" applyBorder="1" applyAlignment="1">
      <alignment horizontal="justify" vertical="center" wrapText="1"/>
    </xf>
    <xf numFmtId="0" fontId="1" fillId="0" borderId="20" xfId="0" applyFont="1" applyBorder="1" applyAlignment="1">
      <alignment horizontal="right"/>
    </xf>
    <xf numFmtId="0" fontId="15" fillId="0" borderId="31" xfId="0" applyFont="1" applyBorder="1"/>
    <xf numFmtId="0" fontId="29" fillId="0" borderId="21" xfId="0" applyFont="1" applyBorder="1" applyAlignment="1">
      <alignment wrapText="1"/>
    </xf>
    <xf numFmtId="0" fontId="1" fillId="0" borderId="21" xfId="0" applyFont="1" applyBorder="1" applyAlignment="1">
      <alignment horizontal="right"/>
    </xf>
    <xf numFmtId="0" fontId="1" fillId="0" borderId="15" xfId="0" applyFont="1" applyBorder="1" applyAlignment="1">
      <alignment horizontal="right"/>
    </xf>
    <xf numFmtId="9" fontId="31" fillId="3" borderId="38" xfId="2" applyFont="1" applyFill="1" applyBorder="1" applyAlignment="1">
      <alignment horizontal="center" vertical="center" wrapText="1"/>
    </xf>
    <xf numFmtId="0" fontId="0" fillId="4" borderId="31" xfId="0" applyFill="1" applyBorder="1"/>
    <xf numFmtId="9" fontId="1" fillId="4" borderId="30" xfId="2" applyFont="1" applyFill="1" applyBorder="1"/>
    <xf numFmtId="9" fontId="0" fillId="4" borderId="30" xfId="2" applyFont="1" applyFill="1" applyBorder="1"/>
    <xf numFmtId="0" fontId="3" fillId="4" borderId="22" xfId="0" applyFont="1" applyFill="1" applyBorder="1" applyAlignment="1">
      <alignment horizontal="left" vertical="center" wrapText="1"/>
    </xf>
    <xf numFmtId="0" fontId="0" fillId="4" borderId="0" xfId="0" applyFill="1"/>
    <xf numFmtId="9" fontId="1" fillId="4" borderId="27" xfId="2" applyFont="1" applyFill="1" applyBorder="1"/>
    <xf numFmtId="9" fontId="0" fillId="4" borderId="27" xfId="2" applyFont="1" applyFill="1" applyBorder="1"/>
    <xf numFmtId="0" fontId="30" fillId="0" borderId="27" xfId="0" applyFont="1" applyBorder="1" applyAlignment="1">
      <alignment horizontal="right" vertical="center" wrapText="1" indent="1"/>
    </xf>
    <xf numFmtId="0" fontId="30" fillId="0" borderId="12" xfId="0" applyFont="1" applyBorder="1" applyAlignment="1">
      <alignment horizontal="right" vertical="center" wrapText="1" indent="1"/>
    </xf>
    <xf numFmtId="0" fontId="0" fillId="4" borderId="12" xfId="0" applyFill="1" applyBorder="1"/>
    <xf numFmtId="0" fontId="3" fillId="6" borderId="12" xfId="0" applyFont="1" applyFill="1" applyBorder="1" applyAlignment="1">
      <alignment vertical="center" wrapText="1"/>
    </xf>
    <xf numFmtId="49" fontId="19" fillId="0" borderId="0" xfId="0" applyNumberFormat="1" applyFont="1"/>
    <xf numFmtId="0" fontId="1" fillId="4" borderId="4" xfId="0" applyFont="1" applyFill="1" applyBorder="1" applyAlignment="1">
      <alignment horizontal="right"/>
    </xf>
    <xf numFmtId="0" fontId="0" fillId="4" borderId="26" xfId="0" applyFill="1" applyBorder="1"/>
    <xf numFmtId="0" fontId="1" fillId="4" borderId="4" xfId="0" applyFont="1" applyFill="1" applyBorder="1"/>
    <xf numFmtId="0" fontId="1" fillId="4" borderId="26" xfId="0" applyFont="1" applyFill="1" applyBorder="1"/>
    <xf numFmtId="0" fontId="12" fillId="4" borderId="26" xfId="1" applyFont="1" applyFill="1" applyBorder="1" applyAlignment="1">
      <alignment horizontal="center" vertical="center" wrapText="1"/>
    </xf>
    <xf numFmtId="0" fontId="1" fillId="4" borderId="25" xfId="1" applyFont="1" applyFill="1" applyBorder="1" applyAlignment="1">
      <alignment horizontal="center" vertical="center" wrapText="1"/>
    </xf>
    <xf numFmtId="0" fontId="32" fillId="0" borderId="12" xfId="0" applyFont="1" applyBorder="1" applyAlignment="1">
      <alignment wrapText="1"/>
    </xf>
    <xf numFmtId="0" fontId="0" fillId="0" borderId="9" xfId="0" applyBorder="1" applyAlignment="1">
      <alignment vertical="top" wrapText="1"/>
    </xf>
    <xf numFmtId="49" fontId="32" fillId="0" borderId="12" xfId="0" applyNumberFormat="1" applyFont="1" applyBorder="1" applyAlignment="1">
      <alignment wrapText="1"/>
    </xf>
    <xf numFmtId="0" fontId="3" fillId="4" borderId="12" xfId="0" applyFont="1" applyFill="1" applyBorder="1" applyAlignment="1" applyProtection="1">
      <alignment horizontal="justify" vertical="center" wrapText="1"/>
      <protection locked="0"/>
    </xf>
    <xf numFmtId="0" fontId="3" fillId="4" borderId="12" xfId="0" applyFont="1" applyFill="1" applyBorder="1" applyAlignment="1">
      <alignment horizontal="justify" vertical="center" wrapText="1"/>
    </xf>
    <xf numFmtId="0" fontId="1" fillId="4" borderId="12" xfId="0" applyFont="1" applyFill="1" applyBorder="1"/>
    <xf numFmtId="0" fontId="1" fillId="4" borderId="20" xfId="0" applyFont="1" applyFill="1" applyBorder="1"/>
    <xf numFmtId="0" fontId="0" fillId="8" borderId="12" xfId="0" applyFill="1" applyBorder="1"/>
    <xf numFmtId="49" fontId="3" fillId="8" borderId="12" xfId="0" applyNumberFormat="1" applyFont="1" applyFill="1" applyBorder="1" applyAlignment="1">
      <alignment horizontal="justify" vertical="center" wrapText="1"/>
    </xf>
    <xf numFmtId="0" fontId="3" fillId="8" borderId="12" xfId="0" applyFont="1" applyFill="1" applyBorder="1" applyAlignment="1">
      <alignment horizontal="justify" vertical="center" wrapText="1"/>
    </xf>
    <xf numFmtId="0" fontId="3" fillId="8" borderId="12" xfId="0" applyFont="1" applyFill="1" applyBorder="1" applyAlignment="1">
      <alignment vertical="center" wrapText="1"/>
    </xf>
    <xf numFmtId="0" fontId="11" fillId="0" borderId="19" xfId="0" applyFont="1" applyBorder="1" applyAlignment="1">
      <alignment wrapText="1"/>
    </xf>
    <xf numFmtId="0" fontId="0" fillId="6" borderId="20" xfId="0" applyFill="1" applyBorder="1" applyAlignment="1">
      <alignment wrapText="1"/>
    </xf>
    <xf numFmtId="0" fontId="0" fillId="3" borderId="15" xfId="0" applyFill="1" applyBorder="1" applyAlignment="1">
      <alignment wrapText="1"/>
    </xf>
    <xf numFmtId="0" fontId="1" fillId="0" borderId="13" xfId="0" applyFont="1" applyBorder="1" applyAlignment="1">
      <alignment horizontal="right" vertical="top" wrapText="1"/>
    </xf>
    <xf numFmtId="0" fontId="1" fillId="0" borderId="16" xfId="0" applyFont="1" applyBorder="1" applyAlignment="1">
      <alignment horizontal="right" vertical="top" wrapText="1"/>
    </xf>
    <xf numFmtId="0" fontId="1" fillId="0" borderId="17" xfId="0" applyFont="1" applyBorder="1" applyAlignment="1">
      <alignment horizontal="right" vertical="top" wrapText="1"/>
    </xf>
    <xf numFmtId="0" fontId="0" fillId="0" borderId="11" xfId="0" applyBorder="1" applyAlignment="1">
      <alignment horizontal="left" vertical="top" wrapText="1"/>
    </xf>
    <xf numFmtId="0" fontId="0" fillId="0" borderId="34" xfId="0" applyBorder="1" applyAlignment="1">
      <alignment horizontal="left" vertical="top" wrapText="1"/>
    </xf>
    <xf numFmtId="0" fontId="1" fillId="0" borderId="7" xfId="0" applyFont="1" applyBorder="1" applyAlignment="1">
      <alignment horizontal="right" vertical="top" wrapText="1"/>
    </xf>
    <xf numFmtId="0" fontId="1" fillId="0" borderId="8" xfId="0" applyFont="1" applyBorder="1" applyAlignment="1">
      <alignment horizontal="right" vertical="top" wrapText="1"/>
    </xf>
    <xf numFmtId="0" fontId="1" fillId="0" borderId="33" xfId="0" applyFont="1" applyBorder="1" applyAlignment="1">
      <alignment horizontal="right" vertical="top" wrapText="1"/>
    </xf>
    <xf numFmtId="0" fontId="3" fillId="3" borderId="24"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 fillId="0" borderId="35" xfId="0" applyFont="1" applyBorder="1" applyAlignment="1">
      <alignment horizontal="left"/>
    </xf>
    <xf numFmtId="0" fontId="1" fillId="0" borderId="42" xfId="0" applyFont="1" applyBorder="1" applyAlignment="1">
      <alignment horizontal="left"/>
    </xf>
    <xf numFmtId="0" fontId="1" fillId="0" borderId="34" xfId="0" applyFont="1" applyBorder="1" applyAlignment="1">
      <alignment horizontal="left"/>
    </xf>
    <xf numFmtId="0" fontId="3" fillId="3" borderId="46"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4" fillId="0" borderId="0" xfId="0" applyFont="1" applyAlignment="1">
      <alignment horizontal="left" vertical="top" wrapText="1"/>
    </xf>
    <xf numFmtId="0" fontId="1" fillId="0" borderId="49" xfId="0" applyFont="1" applyBorder="1" applyAlignment="1">
      <alignment horizontal="center" wrapText="1"/>
    </xf>
    <xf numFmtId="0" fontId="0" fillId="0" borderId="49" xfId="0" applyBorder="1" applyAlignment="1">
      <alignment horizontal="center" wrapText="1"/>
    </xf>
    <xf numFmtId="0" fontId="1" fillId="0" borderId="49" xfId="0" applyFont="1" applyBorder="1" applyAlignment="1">
      <alignment horizontal="center"/>
    </xf>
    <xf numFmtId="0" fontId="22" fillId="7" borderId="11" xfId="0" applyFont="1" applyFill="1" applyBorder="1" applyAlignment="1">
      <alignment horizontal="center" vertical="center"/>
    </xf>
    <xf numFmtId="0" fontId="22" fillId="7" borderId="34" xfId="0" applyFont="1" applyFill="1" applyBorder="1" applyAlignment="1">
      <alignment horizontal="center" vertical="center"/>
    </xf>
    <xf numFmtId="0" fontId="22" fillId="7" borderId="11" xfId="0" applyFont="1" applyFill="1" applyBorder="1" applyAlignment="1">
      <alignment horizontal="left" vertical="center" wrapText="1"/>
    </xf>
    <xf numFmtId="0" fontId="22" fillId="7" borderId="34" xfId="0" applyFont="1" applyFill="1" applyBorder="1" applyAlignment="1">
      <alignment horizontal="left" vertical="center" wrapText="1"/>
    </xf>
    <xf numFmtId="0" fontId="22" fillId="7" borderId="42" xfId="0" applyFont="1" applyFill="1" applyBorder="1" applyAlignment="1">
      <alignment horizontal="center" vertical="center"/>
    </xf>
    <xf numFmtId="0" fontId="1" fillId="0" borderId="30" xfId="0" applyFont="1" applyBorder="1" applyAlignment="1">
      <alignment horizontal="center" vertical="center"/>
    </xf>
    <xf numFmtId="0" fontId="1" fillId="0" borderId="27" xfId="0" applyFont="1" applyBorder="1" applyAlignment="1">
      <alignment horizontal="center" vertical="center"/>
    </xf>
    <xf numFmtId="0" fontId="1" fillId="0" borderId="12" xfId="0" applyFont="1" applyBorder="1" applyAlignment="1">
      <alignment horizontal="center"/>
    </xf>
    <xf numFmtId="0" fontId="3" fillId="6" borderId="5"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28" xfId="0" applyFont="1" applyBorder="1" applyAlignment="1">
      <alignment horizontal="center" vertical="center" wrapText="1"/>
    </xf>
    <xf numFmtId="0" fontId="16"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cellXfs>
  <cellStyles count="3">
    <cellStyle name="Neutral" xfId="1" builtinId="28"/>
    <cellStyle name="Normal" xfId="0" builtinId="0"/>
    <cellStyle name="Percent" xfId="2" builtinId="5"/>
  </cellStyles>
  <dxfs count="2">
    <dxf>
      <border>
        <left style="thick">
          <color auto="1"/>
        </left>
        <right style="thick">
          <color auto="1"/>
        </right>
        <top style="thick">
          <color auto="1"/>
        </top>
        <bottom style="thick">
          <color auto="1"/>
        </bottom>
      </border>
    </dxf>
    <dxf>
      <border>
        <left style="thick">
          <color auto="1"/>
        </left>
        <right style="thick">
          <color auto="1"/>
        </right>
        <top style="thick">
          <color auto="1"/>
        </top>
        <bottom style="thick">
          <color auto="1"/>
        </bottom>
        <vertical style="thin">
          <color auto="1"/>
        </vertical>
        <horizontal style="thin">
          <color auto="1"/>
        </horizontal>
      </border>
    </dxf>
  </dxfs>
  <tableStyles count="1" defaultTableStyle="TableStyleMedium2" defaultPivotStyle="PivotStyleLight16">
    <tableStyle name="Basic Table" pivot="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582C6-EEC7-404B-9D92-13BB5170BD3C}">
  <sheetPr codeName="Sheet1">
    <pageSetUpPr fitToPage="1"/>
  </sheetPr>
  <dimension ref="B2:D34"/>
  <sheetViews>
    <sheetView tabSelected="1" zoomScale="85" zoomScaleNormal="85" workbookViewId="0">
      <selection activeCell="C7" sqref="C7"/>
    </sheetView>
  </sheetViews>
  <sheetFormatPr defaultRowHeight="15" x14ac:dyDescent="0.25"/>
  <cols>
    <col min="2" max="2" width="69.42578125" style="24" customWidth="1"/>
    <col min="3" max="3" width="110.42578125" customWidth="1"/>
    <col min="4" max="4" width="77.5703125" customWidth="1"/>
  </cols>
  <sheetData>
    <row r="2" spans="2:4" ht="26.25" x14ac:dyDescent="0.25">
      <c r="B2" s="100" t="s">
        <v>0</v>
      </c>
      <c r="C2" s="69"/>
    </row>
    <row r="3" spans="2:4" ht="15.75" thickBot="1" x14ac:dyDescent="0.3"/>
    <row r="4" spans="2:4" ht="65.25" customHeight="1" thickBot="1" x14ac:dyDescent="0.3">
      <c r="B4" s="194" t="s">
        <v>858</v>
      </c>
      <c r="C4" s="195"/>
    </row>
    <row r="5" spans="2:4" ht="15.75" thickBot="1" x14ac:dyDescent="0.3"/>
    <row r="6" spans="2:4" ht="30" x14ac:dyDescent="0.25">
      <c r="B6" s="191" t="s">
        <v>1</v>
      </c>
      <c r="C6" s="188" t="s">
        <v>859</v>
      </c>
    </row>
    <row r="7" spans="2:4" x14ac:dyDescent="0.25">
      <c r="B7" s="192"/>
      <c r="C7" s="189" t="s">
        <v>860</v>
      </c>
    </row>
    <row r="8" spans="2:4" ht="15.75" thickBot="1" x14ac:dyDescent="0.3">
      <c r="B8" s="193"/>
      <c r="C8" s="190" t="s">
        <v>2</v>
      </c>
    </row>
    <row r="9" spans="2:4" ht="15.75" thickBot="1" x14ac:dyDescent="0.3">
      <c r="B9" s="68"/>
      <c r="C9" s="24"/>
    </row>
    <row r="10" spans="2:4" ht="31.5" customHeight="1" x14ac:dyDescent="0.25">
      <c r="B10" s="196" t="s">
        <v>3</v>
      </c>
      <c r="C10" s="178" t="s">
        <v>861</v>
      </c>
    </row>
    <row r="11" spans="2:4" x14ac:dyDescent="0.25">
      <c r="B11" s="197"/>
      <c r="C11" s="83" t="s">
        <v>860</v>
      </c>
    </row>
    <row r="12" spans="2:4" ht="15.75" thickBot="1" x14ac:dyDescent="0.3">
      <c r="B12" s="198"/>
      <c r="C12" s="84" t="s">
        <v>2</v>
      </c>
    </row>
    <row r="13" spans="2:4" ht="15.75" thickBot="1" x14ac:dyDescent="0.3"/>
    <row r="14" spans="2:4" ht="30" x14ac:dyDescent="0.25">
      <c r="B14" s="191" t="s">
        <v>829</v>
      </c>
      <c r="C14" s="59" t="s">
        <v>828</v>
      </c>
      <c r="D14" s="76"/>
    </row>
    <row r="15" spans="2:4" ht="31.5" customHeight="1" x14ac:dyDescent="0.25">
      <c r="B15" s="192"/>
      <c r="C15" s="60" t="s">
        <v>862</v>
      </c>
      <c r="D15" s="76"/>
    </row>
    <row r="16" spans="2:4" ht="45" x14ac:dyDescent="0.25">
      <c r="B16" s="192"/>
      <c r="C16" s="60" t="s">
        <v>863</v>
      </c>
    </row>
    <row r="17" spans="2:3" ht="15" customHeight="1" x14ac:dyDescent="0.25">
      <c r="B17" s="192"/>
      <c r="C17" s="189" t="s">
        <v>860</v>
      </c>
    </row>
    <row r="18" spans="2:3" ht="15.75" thickBot="1" x14ac:dyDescent="0.3">
      <c r="B18" s="193"/>
      <c r="C18" s="85" t="s">
        <v>2</v>
      </c>
    </row>
    <row r="19" spans="2:3" ht="15.75" thickBot="1" x14ac:dyDescent="0.3"/>
    <row r="20" spans="2:3" ht="30" x14ac:dyDescent="0.25">
      <c r="B20" s="191" t="s">
        <v>830</v>
      </c>
      <c r="C20" s="59" t="s">
        <v>831</v>
      </c>
    </row>
    <row r="21" spans="2:3" ht="30" x14ac:dyDescent="0.25">
      <c r="B21" s="192"/>
      <c r="C21" s="60" t="s">
        <v>862</v>
      </c>
    </row>
    <row r="22" spans="2:3" ht="45" x14ac:dyDescent="0.25">
      <c r="B22" s="192"/>
      <c r="C22" s="60" t="s">
        <v>863</v>
      </c>
    </row>
    <row r="23" spans="2:3" x14ac:dyDescent="0.25">
      <c r="B23" s="192"/>
      <c r="C23" s="189" t="s">
        <v>860</v>
      </c>
    </row>
    <row r="24" spans="2:3" ht="15.75" thickBot="1" x14ac:dyDescent="0.3">
      <c r="B24" s="193"/>
      <c r="C24" s="85" t="s">
        <v>2</v>
      </c>
    </row>
    <row r="25" spans="2:3" ht="15.75" thickBot="1" x14ac:dyDescent="0.3"/>
    <row r="26" spans="2:3" ht="60" x14ac:dyDescent="0.25">
      <c r="B26" s="191" t="s">
        <v>4</v>
      </c>
      <c r="C26" s="59" t="s">
        <v>864</v>
      </c>
    </row>
    <row r="27" spans="2:3" x14ac:dyDescent="0.25">
      <c r="B27" s="192"/>
      <c r="C27" s="189" t="s">
        <v>860</v>
      </c>
    </row>
    <row r="28" spans="2:3" ht="15.75" thickBot="1" x14ac:dyDescent="0.3">
      <c r="B28" s="193"/>
      <c r="C28" s="85" t="s">
        <v>2</v>
      </c>
    </row>
    <row r="31" spans="2:3" x14ac:dyDescent="0.25">
      <c r="B31" s="50"/>
    </row>
    <row r="32" spans="2:3" x14ac:dyDescent="0.25">
      <c r="B32" s="51"/>
    </row>
    <row r="33" spans="2:2" x14ac:dyDescent="0.25">
      <c r="B33" s="51"/>
    </row>
    <row r="34" spans="2:2" x14ac:dyDescent="0.25">
      <c r="B34" s="51"/>
    </row>
  </sheetData>
  <mergeCells count="6">
    <mergeCell ref="B26:B28"/>
    <mergeCell ref="B14:B18"/>
    <mergeCell ref="B20:B24"/>
    <mergeCell ref="B4:C4"/>
    <mergeCell ref="B10:B12"/>
    <mergeCell ref="B6:B8"/>
  </mergeCells>
  <pageMargins left="0.25" right="0.25" top="0.75" bottom="0.75" header="0.3" footer="0.3"/>
  <pageSetup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F45"/>
  <sheetViews>
    <sheetView zoomScaleNormal="100" workbookViewId="0">
      <selection activeCell="C4" sqref="C4"/>
    </sheetView>
  </sheetViews>
  <sheetFormatPr defaultRowHeight="15" x14ac:dyDescent="0.25"/>
  <cols>
    <col min="2" max="2" width="53.85546875" customWidth="1"/>
    <col min="3" max="3" width="65.42578125" customWidth="1"/>
    <col min="4" max="4" width="11.85546875" customWidth="1"/>
    <col min="5" max="5" width="11" customWidth="1"/>
  </cols>
  <sheetData>
    <row r="2" spans="2:6" ht="18.75" x14ac:dyDescent="0.3">
      <c r="B2" s="2" t="s">
        <v>5</v>
      </c>
    </row>
    <row r="3" spans="2:6" ht="15.75" thickBot="1" x14ac:dyDescent="0.3"/>
    <row r="4" spans="2:6" x14ac:dyDescent="0.25">
      <c r="B4" s="13" t="s">
        <v>6</v>
      </c>
      <c r="C4" s="91"/>
      <c r="D4" t="s">
        <v>7</v>
      </c>
    </row>
    <row r="5" spans="2:6" x14ac:dyDescent="0.25">
      <c r="B5" s="11" t="s">
        <v>8</v>
      </c>
      <c r="C5" s="48"/>
    </row>
    <row r="6" spans="2:6" ht="15.75" thickBot="1" x14ac:dyDescent="0.3">
      <c r="B6" s="12" t="s">
        <v>9</v>
      </c>
      <c r="C6" s="49"/>
    </row>
    <row r="7" spans="2:6" ht="15.75" thickBot="1" x14ac:dyDescent="0.3"/>
    <row r="8" spans="2:6" ht="15.75" thickBot="1" x14ac:dyDescent="0.3">
      <c r="B8" s="4" t="s">
        <v>10</v>
      </c>
      <c r="C8" s="6"/>
    </row>
    <row r="9" spans="2:6" ht="15.75" thickBot="1" x14ac:dyDescent="0.3">
      <c r="B9" s="8" t="s">
        <v>11</v>
      </c>
      <c r="C9" s="71"/>
    </row>
    <row r="10" spans="2:6" x14ac:dyDescent="0.25">
      <c r="B10" s="3"/>
      <c r="C10" s="3"/>
    </row>
    <row r="11" spans="2:6" ht="15.75" thickBot="1" x14ac:dyDescent="0.3">
      <c r="D11" s="1"/>
      <c r="E11" s="1"/>
      <c r="F11" s="1"/>
    </row>
    <row r="12" spans="2:6" ht="30.75" thickBot="1" x14ac:dyDescent="0.3">
      <c r="B12" s="173" t="s">
        <v>13</v>
      </c>
      <c r="C12" s="172"/>
      <c r="D12" s="174" t="s">
        <v>815</v>
      </c>
      <c r="E12" s="175" t="s">
        <v>539</v>
      </c>
      <c r="F12" s="176" t="s">
        <v>12</v>
      </c>
    </row>
    <row r="13" spans="2:6" x14ac:dyDescent="0.25">
      <c r="B13" s="162" t="str">
        <f>'1.Requirements of MajorEq.Spec'!A1</f>
        <v>1. Requirements of 240-171000418</v>
      </c>
      <c r="C13" s="163"/>
      <c r="D13" s="164">
        <v>0.6</v>
      </c>
      <c r="E13" s="165"/>
      <c r="F13" s="124"/>
    </row>
    <row r="14" spans="2:6" x14ac:dyDescent="0.25">
      <c r="B14" s="11"/>
      <c r="C14" s="125" t="s">
        <v>534</v>
      </c>
      <c r="D14" s="127"/>
      <c r="E14" s="127">
        <v>0.12</v>
      </c>
      <c r="F14" s="126">
        <f>'1.Requirements of MajorEq.Spec'!J98/'1.Requirements of MajorEq.Spec'!K98*E14</f>
        <v>0</v>
      </c>
    </row>
    <row r="15" spans="2:6" x14ac:dyDescent="0.25">
      <c r="B15" s="11"/>
      <c r="C15" s="125" t="s">
        <v>535</v>
      </c>
      <c r="D15" s="127"/>
      <c r="E15" s="127">
        <v>0.12</v>
      </c>
      <c r="F15" s="126">
        <f>'1.Requirements of MajorEq.Spec'!J113/'1.Requirements of MajorEq.Spec'!K113*E15</f>
        <v>0</v>
      </c>
    </row>
    <row r="16" spans="2:6" x14ac:dyDescent="0.25">
      <c r="B16" s="11"/>
      <c r="C16" s="125" t="s">
        <v>536</v>
      </c>
      <c r="D16" s="127"/>
      <c r="E16" s="127">
        <v>0.12</v>
      </c>
      <c r="F16" s="126">
        <f>'1.Requirements of MajorEq.Spec'!J127/'1.Requirements of MajorEq.Spec'!K127*E16</f>
        <v>0</v>
      </c>
    </row>
    <row r="17" spans="2:6" x14ac:dyDescent="0.25">
      <c r="B17" s="11"/>
      <c r="C17" s="125" t="s">
        <v>537</v>
      </c>
      <c r="D17" s="127"/>
      <c r="E17" s="127">
        <v>0.08</v>
      </c>
      <c r="F17" s="126">
        <f>'1.Requirements of MajorEq.Spec'!J133/'1.Requirements of MajorEq.Spec'!K133*E17</f>
        <v>0</v>
      </c>
    </row>
    <row r="18" spans="2:6" x14ac:dyDescent="0.25">
      <c r="B18" s="11"/>
      <c r="C18" s="125" t="s">
        <v>538</v>
      </c>
      <c r="D18" s="127"/>
      <c r="E18" s="127">
        <v>0.1</v>
      </c>
      <c r="F18" s="126">
        <f>'1.Requirements of MajorEq.Spec'!J178/'1.Requirements of MajorEq.Spec'!K178*E18</f>
        <v>0</v>
      </c>
    </row>
    <row r="19" spans="2:6" x14ac:dyDescent="0.25">
      <c r="B19" s="11"/>
      <c r="C19" s="131" t="s">
        <v>550</v>
      </c>
      <c r="D19" s="127"/>
      <c r="E19" s="127">
        <v>0.06</v>
      </c>
      <c r="F19" s="126">
        <f>'1.Requirements of MajorEq.Spec'!J257/'1.Requirements of MajorEq.Spec'!K257*E19</f>
        <v>0</v>
      </c>
    </row>
    <row r="20" spans="2:6" x14ac:dyDescent="0.25">
      <c r="B20" s="128"/>
      <c r="C20" s="167" t="s">
        <v>809</v>
      </c>
      <c r="D20" s="130"/>
      <c r="E20" s="130"/>
      <c r="F20" s="158">
        <f>SUM(F14:F19)</f>
        <v>0</v>
      </c>
    </row>
    <row r="21" spans="2:6" x14ac:dyDescent="0.25">
      <c r="B21" s="159" t="s">
        <v>540</v>
      </c>
      <c r="C21" s="168"/>
      <c r="D21" s="160">
        <v>0.4</v>
      </c>
      <c r="E21" s="161"/>
      <c r="F21" s="101"/>
    </row>
    <row r="22" spans="2:6" x14ac:dyDescent="0.25">
      <c r="B22" s="128"/>
      <c r="C22" s="131" t="s">
        <v>541</v>
      </c>
      <c r="D22" s="130"/>
      <c r="E22" s="130">
        <v>0.03</v>
      </c>
      <c r="F22" s="101">
        <f>'2.User Req. Spec'!J32/'2.User Req. Spec'!K32*E22</f>
        <v>0</v>
      </c>
    </row>
    <row r="23" spans="2:6" x14ac:dyDescent="0.25">
      <c r="B23" s="128"/>
      <c r="C23" s="131" t="s">
        <v>542</v>
      </c>
      <c r="D23" s="130"/>
      <c r="E23" s="130">
        <v>0.03</v>
      </c>
      <c r="F23" s="101">
        <f>'2.User Req. Spec'!J42/'2.User Req. Spec'!K42*E23</f>
        <v>0</v>
      </c>
    </row>
    <row r="24" spans="2:6" x14ac:dyDescent="0.25">
      <c r="B24" s="128"/>
      <c r="C24" s="131" t="s">
        <v>543</v>
      </c>
      <c r="D24" s="130"/>
      <c r="E24" s="130">
        <v>0.03</v>
      </c>
      <c r="F24" s="101">
        <f>'2.User Req. Spec'!J49/'2.User Req. Spec'!K49*E24</f>
        <v>0</v>
      </c>
    </row>
    <row r="25" spans="2:6" x14ac:dyDescent="0.25">
      <c r="B25" s="128"/>
      <c r="C25" s="131" t="s">
        <v>544</v>
      </c>
      <c r="D25" s="130"/>
      <c r="E25" s="130">
        <v>0.03</v>
      </c>
      <c r="F25" s="101">
        <f>'2.User Req. Spec'!J58/'2.User Req. Spec'!K58*E25</f>
        <v>0</v>
      </c>
    </row>
    <row r="26" spans="2:6" x14ac:dyDescent="0.25">
      <c r="B26" s="128"/>
      <c r="C26" s="131" t="s">
        <v>545</v>
      </c>
      <c r="D26" s="130"/>
      <c r="E26" s="130">
        <v>0.05</v>
      </c>
      <c r="F26" s="101">
        <f>'2.User Req. Spec'!J64/'2.User Req. Spec'!K64*E26</f>
        <v>0</v>
      </c>
    </row>
    <row r="27" spans="2:6" x14ac:dyDescent="0.25">
      <c r="B27" s="128"/>
      <c r="C27" s="131" t="s">
        <v>546</v>
      </c>
      <c r="D27" s="130"/>
      <c r="E27" s="130">
        <v>0.04</v>
      </c>
      <c r="F27" s="101">
        <f>'2.User Req. Spec'!J75/'2.User Req. Spec'!K75*E27</f>
        <v>0</v>
      </c>
    </row>
    <row r="28" spans="2:6" x14ac:dyDescent="0.25">
      <c r="B28" s="128"/>
      <c r="C28" s="131" t="s">
        <v>547</v>
      </c>
      <c r="D28" s="130"/>
      <c r="E28" s="130">
        <v>0.08</v>
      </c>
      <c r="F28" s="101">
        <f>'2.User Req. Spec'!J143/'2.User Req. Spec'!K143*E28</f>
        <v>0</v>
      </c>
    </row>
    <row r="29" spans="2:6" x14ac:dyDescent="0.25">
      <c r="B29" s="128"/>
      <c r="C29" s="131" t="s">
        <v>548</v>
      </c>
      <c r="D29" s="130"/>
      <c r="E29" s="130">
        <v>0.03</v>
      </c>
      <c r="F29" s="101">
        <f>'2.User Req. Spec'!J165/'2.User Req. Spec'!K165*E29</f>
        <v>0</v>
      </c>
    </row>
    <row r="30" spans="2:6" x14ac:dyDescent="0.25">
      <c r="B30" s="128"/>
      <c r="C30" s="131" t="s">
        <v>549</v>
      </c>
      <c r="D30" s="130"/>
      <c r="E30" s="130">
        <v>0.08</v>
      </c>
      <c r="F30" s="101">
        <f>'2.User Req. Spec'!J189/'2.User Req. Spec'!K189*E30</f>
        <v>0</v>
      </c>
    </row>
    <row r="31" spans="2:6" ht="15.75" thickBot="1" x14ac:dyDescent="0.3">
      <c r="B31" s="128"/>
      <c r="C31" s="166" t="s">
        <v>810</v>
      </c>
      <c r="D31" s="130"/>
      <c r="E31" s="130"/>
      <c r="F31" s="158">
        <f>SUM(F22:F30)</f>
        <v>0</v>
      </c>
    </row>
    <row r="32" spans="2:6" ht="15.75" thickBot="1" x14ac:dyDescent="0.3">
      <c r="B32" s="171" t="s">
        <v>808</v>
      </c>
      <c r="C32" s="172"/>
      <c r="D32" s="172"/>
      <c r="E32" s="172"/>
      <c r="F32" s="102">
        <f>F20+F31</f>
        <v>0</v>
      </c>
    </row>
    <row r="33" spans="2:6" ht="16.5" customHeight="1" thickBot="1" x14ac:dyDescent="0.3"/>
    <row r="34" spans="2:6" ht="16.5" customHeight="1" thickBot="1" x14ac:dyDescent="0.3">
      <c r="B34" s="7" t="s">
        <v>14</v>
      </c>
      <c r="C34" s="202" t="s">
        <v>15</v>
      </c>
      <c r="D34" s="203"/>
      <c r="E34" s="203"/>
      <c r="F34" s="204"/>
    </row>
    <row r="35" spans="2:6" ht="16.5" customHeight="1" x14ac:dyDescent="0.25">
      <c r="B35" s="90"/>
      <c r="C35" s="205"/>
      <c r="D35" s="206"/>
      <c r="E35" s="206"/>
      <c r="F35" s="207"/>
    </row>
    <row r="36" spans="2:6" ht="16.5" customHeight="1" x14ac:dyDescent="0.25">
      <c r="B36" s="63"/>
      <c r="C36" s="208"/>
      <c r="D36" s="209"/>
      <c r="E36" s="209"/>
      <c r="F36" s="210"/>
    </row>
    <row r="37" spans="2:6" ht="16.5" customHeight="1" x14ac:dyDescent="0.25">
      <c r="B37" s="63"/>
      <c r="C37" s="208"/>
      <c r="D37" s="209"/>
      <c r="E37" s="209"/>
      <c r="F37" s="210"/>
    </row>
    <row r="38" spans="2:6" ht="16.5" customHeight="1" x14ac:dyDescent="0.25">
      <c r="B38" s="63"/>
      <c r="C38" s="208"/>
      <c r="D38" s="209"/>
      <c r="E38" s="209"/>
      <c r="F38" s="210"/>
    </row>
    <row r="39" spans="2:6" ht="16.5" customHeight="1" x14ac:dyDescent="0.25">
      <c r="B39" s="63"/>
      <c r="C39" s="208"/>
      <c r="D39" s="209"/>
      <c r="E39" s="209"/>
      <c r="F39" s="210"/>
    </row>
    <row r="40" spans="2:6" ht="16.5" customHeight="1" x14ac:dyDescent="0.25">
      <c r="B40" s="63"/>
      <c r="C40" s="208"/>
      <c r="D40" s="209"/>
      <c r="E40" s="209"/>
      <c r="F40" s="210"/>
    </row>
    <row r="41" spans="2:6" ht="16.5" customHeight="1" x14ac:dyDescent="0.25">
      <c r="B41" s="63"/>
      <c r="C41" s="208"/>
      <c r="D41" s="209"/>
      <c r="E41" s="209"/>
      <c r="F41" s="210"/>
    </row>
    <row r="42" spans="2:6" ht="16.5" customHeight="1" x14ac:dyDescent="0.25">
      <c r="B42" s="63"/>
      <c r="C42" s="208"/>
      <c r="D42" s="209"/>
      <c r="E42" s="209"/>
      <c r="F42" s="210"/>
    </row>
    <row r="43" spans="2:6" ht="16.5" customHeight="1" x14ac:dyDescent="0.25">
      <c r="B43" s="64"/>
      <c r="C43" s="208"/>
      <c r="D43" s="209"/>
      <c r="E43" s="209"/>
      <c r="F43" s="210"/>
    </row>
    <row r="44" spans="2:6" x14ac:dyDescent="0.25">
      <c r="B44" s="64"/>
      <c r="C44" s="208"/>
      <c r="D44" s="209"/>
      <c r="E44" s="209"/>
      <c r="F44" s="210"/>
    </row>
    <row r="45" spans="2:6" ht="15.75" thickBot="1" x14ac:dyDescent="0.3">
      <c r="B45" s="65"/>
      <c r="C45" s="199"/>
      <c r="D45" s="200"/>
      <c r="E45" s="200"/>
      <c r="F45" s="201"/>
    </row>
  </sheetData>
  <mergeCells count="12">
    <mergeCell ref="C45:F45"/>
    <mergeCell ref="C34:F34"/>
    <mergeCell ref="C35:F35"/>
    <mergeCell ref="C36:F36"/>
    <mergeCell ref="C37:F37"/>
    <mergeCell ref="C38:F38"/>
    <mergeCell ref="C39:F39"/>
    <mergeCell ref="C40:F40"/>
    <mergeCell ref="C41:F41"/>
    <mergeCell ref="C42:F42"/>
    <mergeCell ref="C43:F43"/>
    <mergeCell ref="C44:F4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BB044-0B07-43A5-AB36-2E5DD70932B7}">
  <dimension ref="A3:G16"/>
  <sheetViews>
    <sheetView topLeftCell="A3" zoomScaleNormal="100" workbookViewId="0">
      <selection activeCell="B8" sqref="B8"/>
    </sheetView>
  </sheetViews>
  <sheetFormatPr defaultRowHeight="15" x14ac:dyDescent="0.25"/>
  <cols>
    <col min="1" max="1" width="5.140625" bestFit="1" customWidth="1"/>
    <col min="2" max="2" width="52" style="24" customWidth="1"/>
    <col min="3" max="3" width="77" style="24" customWidth="1"/>
    <col min="4" max="4" width="41.140625" customWidth="1"/>
    <col min="5" max="5" width="40" customWidth="1"/>
    <col min="6" max="7" width="28.5703125" customWidth="1"/>
  </cols>
  <sheetData>
    <row r="3" spans="1:7" ht="62.25" customHeight="1" x14ac:dyDescent="0.25">
      <c r="B3" s="211" t="str">
        <f>Introduction!C10</f>
        <v>This criteria is mandatory. Tender submissions must prove compliance as stipulated. Tenderers must complete all orange-shaded Schedule B columns with references. Tenderers that do not meet these requirements will NOT be further evaluated.</v>
      </c>
      <c r="C3" s="211"/>
      <c r="D3" s="211"/>
      <c r="E3" s="211"/>
      <c r="F3" s="211"/>
      <c r="G3" s="211"/>
    </row>
    <row r="4" spans="1:7" ht="26.25" x14ac:dyDescent="0.4">
      <c r="B4" s="98"/>
      <c r="C4" s="69"/>
    </row>
    <row r="5" spans="1:7" x14ac:dyDescent="0.25">
      <c r="B5" s="99"/>
      <c r="C5" s="69"/>
    </row>
    <row r="6" spans="1:7" ht="15.75" thickBot="1" x14ac:dyDescent="0.3">
      <c r="B6" s="212" t="s">
        <v>24</v>
      </c>
      <c r="C6" s="213"/>
      <c r="D6" s="214" t="s">
        <v>818</v>
      </c>
      <c r="E6" s="214"/>
    </row>
    <row r="7" spans="1:7" ht="30.75" thickBot="1" x14ac:dyDescent="0.3">
      <c r="A7" s="79"/>
      <c r="B7" s="70" t="s">
        <v>816</v>
      </c>
      <c r="C7" s="70" t="s">
        <v>817</v>
      </c>
      <c r="D7" s="92" t="s">
        <v>832</v>
      </c>
      <c r="E7" s="93" t="s">
        <v>825</v>
      </c>
      <c r="F7" s="82" t="s">
        <v>826</v>
      </c>
      <c r="G7" s="86" t="s">
        <v>827</v>
      </c>
    </row>
    <row r="8" spans="1:7" ht="100.5" x14ac:dyDescent="0.25">
      <c r="A8" s="80">
        <v>1</v>
      </c>
      <c r="B8" s="177" t="s">
        <v>819</v>
      </c>
      <c r="C8" s="179" t="s">
        <v>857</v>
      </c>
      <c r="D8" s="94"/>
      <c r="E8" s="95"/>
      <c r="F8" s="81"/>
      <c r="G8" s="87"/>
    </row>
    <row r="9" spans="1:7" ht="157.5" x14ac:dyDescent="0.25">
      <c r="A9" s="80">
        <v>2</v>
      </c>
      <c r="B9" s="177" t="s">
        <v>820</v>
      </c>
      <c r="C9" s="179" t="s">
        <v>865</v>
      </c>
      <c r="D9" s="94"/>
      <c r="E9" s="95"/>
      <c r="F9" s="81"/>
      <c r="G9" s="87"/>
    </row>
    <row r="10" spans="1:7" x14ac:dyDescent="0.25">
      <c r="A10" s="80">
        <v>3</v>
      </c>
      <c r="B10" s="177" t="s">
        <v>821</v>
      </c>
      <c r="C10" s="179" t="s">
        <v>822</v>
      </c>
      <c r="D10" s="94"/>
      <c r="E10" s="95"/>
      <c r="F10" s="81"/>
      <c r="G10" s="87"/>
    </row>
    <row r="11" spans="1:7" ht="86.25" x14ac:dyDescent="0.25">
      <c r="A11" s="80">
        <v>4</v>
      </c>
      <c r="B11" s="177" t="s">
        <v>823</v>
      </c>
      <c r="C11" s="179" t="s">
        <v>866</v>
      </c>
      <c r="D11" s="94"/>
      <c r="E11" s="95"/>
      <c r="F11" s="81"/>
      <c r="G11" s="87"/>
    </row>
    <row r="12" spans="1:7" ht="43.5" x14ac:dyDescent="0.25">
      <c r="A12" s="80">
        <v>5</v>
      </c>
      <c r="B12" s="177" t="s">
        <v>824</v>
      </c>
      <c r="C12" s="179" t="s">
        <v>868</v>
      </c>
      <c r="D12" s="94"/>
      <c r="E12" s="95"/>
      <c r="F12" s="81"/>
      <c r="G12" s="87"/>
    </row>
    <row r="15" spans="1:7" ht="15.75" thickBot="1" x14ac:dyDescent="0.3"/>
    <row r="16" spans="1:7" ht="21" thickBot="1" x14ac:dyDescent="0.3">
      <c r="D16" s="215" t="s">
        <v>18</v>
      </c>
      <c r="E16" s="216"/>
    </row>
  </sheetData>
  <mergeCells count="4">
    <mergeCell ref="B3:G3"/>
    <mergeCell ref="B6:C6"/>
    <mergeCell ref="D6:E6"/>
    <mergeCell ref="D16:E1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05AD3DE-A080-49D0-BF1F-2138F1008495}">
          <x14:formula1>
            <xm:f>'Scoring Lookup'!$B$13:$B$14</xm:f>
          </x14:formula1>
          <xm:sqref>D8:D12 F8:F12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outlinePr summaryBelow="0"/>
  </sheetPr>
  <dimension ref="A1:K329"/>
  <sheetViews>
    <sheetView zoomScale="85" zoomScaleNormal="85" workbookViewId="0">
      <pane ySplit="8" topLeftCell="A102" activePane="bottomLeft" state="frozen"/>
      <selection pane="bottomLeft" activeCell="A135" sqref="A135"/>
    </sheetView>
  </sheetViews>
  <sheetFormatPr defaultColWidth="17.42578125" defaultRowHeight="15" x14ac:dyDescent="0.25"/>
  <cols>
    <col min="1" max="1" width="11.7109375" customWidth="1"/>
    <col min="2" max="2" width="12.85546875" style="38" customWidth="1"/>
    <col min="3" max="3" width="68.5703125" style="24" customWidth="1"/>
    <col min="4" max="4" width="23.7109375" style="88" customWidth="1"/>
    <col min="5" max="5" width="44.7109375" customWidth="1"/>
    <col min="6" max="6" width="37.28515625" customWidth="1"/>
    <col min="7" max="7" width="31.85546875" customWidth="1"/>
    <col min="8" max="8" width="33.5703125" customWidth="1"/>
    <col min="9" max="9" width="13.140625" bestFit="1" customWidth="1"/>
    <col min="10" max="10" width="18.42578125" customWidth="1"/>
    <col min="12" max="12" width="20.5703125" bestFit="1" customWidth="1"/>
  </cols>
  <sheetData>
    <row r="1" spans="1:11" ht="26.25" x14ac:dyDescent="0.4">
      <c r="A1" s="72" t="s">
        <v>533</v>
      </c>
    </row>
    <row r="2" spans="1:11" ht="21.75" thickBot="1" x14ac:dyDescent="0.4">
      <c r="A2" s="122" t="s">
        <v>518</v>
      </c>
    </row>
    <row r="3" spans="1:11" s="5" customFormat="1" ht="15.75" x14ac:dyDescent="0.25">
      <c r="A3" s="58" t="s">
        <v>6</v>
      </c>
      <c r="B3" s="118">
        <f>'Evaluation Summary'!C4</f>
        <v>0</v>
      </c>
      <c r="C3" s="77"/>
      <c r="D3" s="77"/>
      <c r="E3" s="77"/>
    </row>
    <row r="4" spans="1:11" s="5" customFormat="1" ht="15.75" x14ac:dyDescent="0.25">
      <c r="A4" s="22" t="s">
        <v>8</v>
      </c>
      <c r="B4" s="119">
        <f>'Evaluation Summary'!C5</f>
        <v>0</v>
      </c>
      <c r="C4" s="77"/>
      <c r="D4" s="77"/>
      <c r="E4" s="77"/>
    </row>
    <row r="5" spans="1:11" ht="16.5" thickBot="1" x14ac:dyDescent="0.3">
      <c r="A5" s="61" t="s">
        <v>9</v>
      </c>
      <c r="B5" s="120">
        <f>'Evaluation Summary'!C6</f>
        <v>0</v>
      </c>
      <c r="D5" s="24"/>
      <c r="E5" s="24"/>
      <c r="G5" s="5"/>
      <c r="H5" s="67"/>
    </row>
    <row r="6" spans="1:11" s="9" customFormat="1" ht="7.5" customHeight="1" x14ac:dyDescent="0.3">
      <c r="B6" s="37"/>
      <c r="C6" s="78"/>
      <c r="D6" s="78"/>
      <c r="E6" s="78"/>
      <c r="G6" s="5"/>
      <c r="H6" s="66"/>
    </row>
    <row r="7" spans="1:11" ht="19.5" thickBot="1" x14ac:dyDescent="0.35">
      <c r="D7" s="89"/>
      <c r="E7" s="2"/>
      <c r="F7" s="56"/>
      <c r="G7" s="56"/>
      <c r="H7" s="56"/>
    </row>
    <row r="8" spans="1:11" ht="51.75" thickBot="1" x14ac:dyDescent="0.3">
      <c r="A8" s="27"/>
      <c r="B8" s="74" t="s">
        <v>22</v>
      </c>
      <c r="C8" s="27" t="s">
        <v>23</v>
      </c>
      <c r="D8" s="46" t="s">
        <v>24</v>
      </c>
      <c r="E8" s="27" t="s">
        <v>25</v>
      </c>
      <c r="F8" s="27" t="s">
        <v>26</v>
      </c>
      <c r="G8" s="27" t="s">
        <v>16</v>
      </c>
      <c r="H8" s="27" t="s">
        <v>17</v>
      </c>
      <c r="I8" s="27" t="s">
        <v>27</v>
      </c>
      <c r="J8" s="27" t="s">
        <v>20</v>
      </c>
      <c r="K8" s="28" t="s">
        <v>19</v>
      </c>
    </row>
    <row r="9" spans="1:11" s="1" customFormat="1" x14ac:dyDescent="0.25">
      <c r="A9" s="39"/>
      <c r="B9" s="73" t="s">
        <v>517</v>
      </c>
      <c r="C9" s="39" t="s">
        <v>28</v>
      </c>
      <c r="D9" s="47"/>
      <c r="E9" s="40"/>
      <c r="F9" s="40"/>
      <c r="G9" s="43"/>
      <c r="H9" s="43"/>
      <c r="I9" s="41"/>
      <c r="J9" s="41"/>
      <c r="K9" s="42"/>
    </row>
    <row r="10" spans="1:11" hidden="1" x14ac:dyDescent="0.25">
      <c r="A10" s="108"/>
      <c r="B10" s="121">
        <v>3.1</v>
      </c>
      <c r="C10" s="108" t="s">
        <v>35</v>
      </c>
      <c r="D10" s="47"/>
      <c r="E10" s="97"/>
      <c r="F10" s="97"/>
      <c r="G10" s="40"/>
      <c r="H10" s="40"/>
      <c r="I10" s="41"/>
      <c r="J10" s="41"/>
      <c r="K10" s="42"/>
    </row>
    <row r="11" spans="1:11" s="10" customFormat="1" ht="43.5" hidden="1" x14ac:dyDescent="0.25">
      <c r="A11" s="114"/>
      <c r="B11" s="106" t="s">
        <v>44</v>
      </c>
      <c r="C11" s="109" t="s">
        <v>492</v>
      </c>
      <c r="D11" s="107" t="s">
        <v>29</v>
      </c>
      <c r="E11" s="96"/>
      <c r="F11" s="96"/>
      <c r="G11" s="21" t="s">
        <v>30</v>
      </c>
      <c r="H11" s="21"/>
      <c r="I11" s="14"/>
      <c r="J11" s="14"/>
      <c r="K11" s="16"/>
    </row>
    <row r="12" spans="1:11" s="10" customFormat="1" ht="57.75" hidden="1" x14ac:dyDescent="0.25">
      <c r="A12" s="114"/>
      <c r="B12" s="106" t="s">
        <v>45</v>
      </c>
      <c r="C12" s="112" t="s">
        <v>46</v>
      </c>
      <c r="D12" s="107" t="s">
        <v>29</v>
      </c>
      <c r="E12" s="96"/>
      <c r="F12" s="96"/>
      <c r="G12" s="21" t="s">
        <v>30</v>
      </c>
      <c r="H12" s="21"/>
      <c r="I12" s="14"/>
      <c r="J12" s="14"/>
      <c r="K12" s="16"/>
    </row>
    <row r="13" spans="1:11" s="10" customFormat="1" ht="72" hidden="1" x14ac:dyDescent="0.25">
      <c r="A13" s="114"/>
      <c r="B13" s="106" t="s">
        <v>47</v>
      </c>
      <c r="C13" s="110" t="s">
        <v>48</v>
      </c>
      <c r="D13" s="107" t="s">
        <v>29</v>
      </c>
      <c r="E13" s="96"/>
      <c r="F13" s="96"/>
      <c r="G13" s="21" t="s">
        <v>30</v>
      </c>
      <c r="H13" s="21"/>
      <c r="I13" s="14"/>
      <c r="J13" s="14"/>
      <c r="K13" s="16"/>
    </row>
    <row r="14" spans="1:11" s="10" customFormat="1" ht="43.5" hidden="1" x14ac:dyDescent="0.25">
      <c r="A14" s="114"/>
      <c r="B14" s="106" t="s">
        <v>49</v>
      </c>
      <c r="C14" s="115" t="s">
        <v>31</v>
      </c>
      <c r="D14" s="107" t="s">
        <v>29</v>
      </c>
      <c r="E14" s="96"/>
      <c r="F14" s="96"/>
      <c r="G14" s="21" t="s">
        <v>30</v>
      </c>
      <c r="H14" s="21"/>
      <c r="I14" s="14"/>
      <c r="J14" s="14"/>
      <c r="K14" s="16"/>
    </row>
    <row r="15" spans="1:11" s="10" customFormat="1" ht="100.5" hidden="1" x14ac:dyDescent="0.25">
      <c r="A15" s="114"/>
      <c r="B15" s="106" t="s">
        <v>50</v>
      </c>
      <c r="C15" s="113" t="s">
        <v>51</v>
      </c>
      <c r="D15" s="107" t="s">
        <v>29</v>
      </c>
      <c r="E15" s="96"/>
      <c r="F15" s="96"/>
      <c r="G15" s="21" t="s">
        <v>30</v>
      </c>
      <c r="H15" s="21"/>
      <c r="I15" s="14"/>
      <c r="J15" s="14"/>
      <c r="K15" s="16"/>
    </row>
    <row r="16" spans="1:11" s="10" customFormat="1" ht="43.5" hidden="1" x14ac:dyDescent="0.25">
      <c r="A16" s="114"/>
      <c r="B16" s="106" t="s">
        <v>52</v>
      </c>
      <c r="C16" s="105" t="s">
        <v>33</v>
      </c>
      <c r="D16" s="107" t="s">
        <v>29</v>
      </c>
      <c r="E16" s="96"/>
      <c r="F16" s="96"/>
      <c r="G16" s="21" t="s">
        <v>30</v>
      </c>
      <c r="H16" s="21"/>
      <c r="I16" s="14"/>
      <c r="J16" s="14"/>
      <c r="K16" s="16"/>
    </row>
    <row r="17" spans="1:11" s="10" customFormat="1" ht="57.75" hidden="1" x14ac:dyDescent="0.25">
      <c r="A17" s="114"/>
      <c r="B17" s="106" t="s">
        <v>53</v>
      </c>
      <c r="C17" s="109" t="s">
        <v>32</v>
      </c>
      <c r="D17" s="107" t="s">
        <v>29</v>
      </c>
      <c r="E17" s="96"/>
      <c r="F17" s="96"/>
      <c r="G17" s="21" t="s">
        <v>30</v>
      </c>
      <c r="H17" s="21"/>
      <c r="I17" s="14"/>
      <c r="J17" s="14"/>
      <c r="K17" s="16"/>
    </row>
    <row r="18" spans="1:11" s="10" customFormat="1" ht="29.25" hidden="1" x14ac:dyDescent="0.25">
      <c r="A18" s="114"/>
      <c r="B18" s="106" t="s">
        <v>54</v>
      </c>
      <c r="C18" s="111" t="s">
        <v>55</v>
      </c>
      <c r="D18" s="107" t="s">
        <v>29</v>
      </c>
      <c r="E18" s="96"/>
      <c r="F18" s="96"/>
      <c r="G18" s="21" t="s">
        <v>30</v>
      </c>
      <c r="H18" s="21"/>
      <c r="I18" s="14"/>
      <c r="J18" s="14"/>
      <c r="K18" s="16"/>
    </row>
    <row r="19" spans="1:11" s="10" customFormat="1" ht="29.25" hidden="1" x14ac:dyDescent="0.25">
      <c r="A19" s="114"/>
      <c r="B19" s="106" t="s">
        <v>56</v>
      </c>
      <c r="C19" s="111" t="s">
        <v>57</v>
      </c>
      <c r="D19" s="107" t="s">
        <v>29</v>
      </c>
      <c r="E19" s="96"/>
      <c r="F19" s="96"/>
      <c r="G19" s="21" t="s">
        <v>30</v>
      </c>
      <c r="H19" s="21"/>
      <c r="I19" s="14"/>
      <c r="J19" s="14"/>
      <c r="K19" s="16"/>
    </row>
    <row r="20" spans="1:11" s="10" customFormat="1" ht="29.25" hidden="1" x14ac:dyDescent="0.25">
      <c r="A20" s="114"/>
      <c r="B20" s="106" t="s">
        <v>58</v>
      </c>
      <c r="C20" s="109" t="s">
        <v>59</v>
      </c>
      <c r="D20" s="107" t="s">
        <v>29</v>
      </c>
      <c r="E20" s="96"/>
      <c r="F20" s="96"/>
      <c r="G20" s="21" t="s">
        <v>30</v>
      </c>
      <c r="H20" s="21"/>
      <c r="I20" s="14"/>
      <c r="J20" s="14"/>
      <c r="K20" s="16"/>
    </row>
    <row r="21" spans="1:11" ht="102" hidden="1" x14ac:dyDescent="0.25">
      <c r="A21" s="108"/>
      <c r="B21" s="121">
        <v>3.2</v>
      </c>
      <c r="C21" s="108" t="s">
        <v>527</v>
      </c>
      <c r="D21" s="47"/>
      <c r="E21" s="97"/>
      <c r="F21" s="97"/>
      <c r="G21" s="40" t="s">
        <v>30</v>
      </c>
      <c r="H21" s="40"/>
      <c r="I21" s="41"/>
      <c r="J21" s="41"/>
      <c r="K21" s="42"/>
    </row>
    <row r="22" spans="1:11" s="10" customFormat="1" hidden="1" x14ac:dyDescent="0.25">
      <c r="A22" s="114"/>
      <c r="B22" s="106" t="s">
        <v>60</v>
      </c>
      <c r="C22" s="109" t="s">
        <v>61</v>
      </c>
      <c r="D22" s="107" t="s">
        <v>29</v>
      </c>
      <c r="E22" s="96"/>
      <c r="F22" s="96"/>
      <c r="G22" s="21" t="s">
        <v>30</v>
      </c>
      <c r="H22" s="21"/>
      <c r="I22" s="14"/>
      <c r="J22" s="14"/>
      <c r="K22" s="16"/>
    </row>
    <row r="23" spans="1:11" s="10" customFormat="1" hidden="1" x14ac:dyDescent="0.25">
      <c r="A23" s="114"/>
      <c r="B23" s="106" t="s">
        <v>62</v>
      </c>
      <c r="C23" s="109" t="s">
        <v>63</v>
      </c>
      <c r="D23" s="107" t="s">
        <v>29</v>
      </c>
      <c r="E23" s="96"/>
      <c r="F23" s="96"/>
      <c r="G23" s="21" t="s">
        <v>30</v>
      </c>
      <c r="H23" s="21"/>
      <c r="I23" s="14"/>
      <c r="J23" s="14"/>
      <c r="K23" s="16"/>
    </row>
    <row r="24" spans="1:11" s="10" customFormat="1" hidden="1" x14ac:dyDescent="0.25">
      <c r="A24" s="114"/>
      <c r="B24" s="106" t="s">
        <v>64</v>
      </c>
      <c r="C24" s="109" t="s">
        <v>493</v>
      </c>
      <c r="D24" s="107" t="s">
        <v>29</v>
      </c>
      <c r="E24" s="96"/>
      <c r="F24" s="96"/>
      <c r="G24" s="21" t="s">
        <v>30</v>
      </c>
      <c r="H24" s="21"/>
      <c r="I24" s="14"/>
      <c r="J24" s="14"/>
      <c r="K24" s="16"/>
    </row>
    <row r="25" spans="1:11" s="10" customFormat="1" hidden="1" x14ac:dyDescent="0.25">
      <c r="A25" s="114"/>
      <c r="B25" s="106" t="s">
        <v>65</v>
      </c>
      <c r="C25" s="109" t="s">
        <v>66</v>
      </c>
      <c r="D25" s="107" t="s">
        <v>29</v>
      </c>
      <c r="E25" s="96"/>
      <c r="F25" s="96"/>
      <c r="G25" s="21" t="s">
        <v>30</v>
      </c>
      <c r="H25" s="21"/>
      <c r="I25" s="14"/>
      <c r="J25" s="14"/>
      <c r="K25" s="16"/>
    </row>
    <row r="26" spans="1:11" s="10" customFormat="1" hidden="1" x14ac:dyDescent="0.25">
      <c r="A26" s="114"/>
      <c r="B26" s="106" t="s">
        <v>67</v>
      </c>
      <c r="C26" s="109" t="s">
        <v>68</v>
      </c>
      <c r="D26" s="107" t="s">
        <v>29</v>
      </c>
      <c r="E26" s="96"/>
      <c r="F26" s="96"/>
      <c r="G26" s="21" t="s">
        <v>30</v>
      </c>
      <c r="H26" s="21"/>
      <c r="I26" s="14"/>
      <c r="J26" s="14"/>
      <c r="K26" s="16"/>
    </row>
    <row r="27" spans="1:11" s="10" customFormat="1" hidden="1" x14ac:dyDescent="0.25">
      <c r="A27" s="114"/>
      <c r="B27" s="106" t="s">
        <v>69</v>
      </c>
      <c r="C27" s="109" t="s">
        <v>70</v>
      </c>
      <c r="D27" s="107" t="s">
        <v>29</v>
      </c>
      <c r="E27" s="96"/>
      <c r="F27" s="96"/>
      <c r="G27" s="21" t="s">
        <v>30</v>
      </c>
      <c r="H27" s="21"/>
      <c r="I27" s="14"/>
      <c r="J27" s="14"/>
      <c r="K27" s="16"/>
    </row>
    <row r="28" spans="1:11" s="10" customFormat="1" hidden="1" x14ac:dyDescent="0.25">
      <c r="A28" s="114"/>
      <c r="B28" s="106" t="s">
        <v>71</v>
      </c>
      <c r="C28" s="109" t="s">
        <v>72</v>
      </c>
      <c r="D28" s="107" t="s">
        <v>29</v>
      </c>
      <c r="E28" s="96"/>
      <c r="F28" s="96"/>
      <c r="G28" s="21" t="s">
        <v>30</v>
      </c>
      <c r="H28" s="21"/>
      <c r="I28" s="14"/>
      <c r="J28" s="14"/>
      <c r="K28" s="16"/>
    </row>
    <row r="29" spans="1:11" s="10" customFormat="1" hidden="1" x14ac:dyDescent="0.25">
      <c r="A29" s="114"/>
      <c r="B29" s="106" t="s">
        <v>73</v>
      </c>
      <c r="C29" s="109" t="s">
        <v>74</v>
      </c>
      <c r="D29" s="107" t="s">
        <v>29</v>
      </c>
      <c r="E29" s="96"/>
      <c r="F29" s="96"/>
      <c r="G29" s="21" t="s">
        <v>30</v>
      </c>
      <c r="H29" s="21"/>
      <c r="I29" s="14"/>
      <c r="J29" s="14"/>
      <c r="K29" s="16"/>
    </row>
    <row r="30" spans="1:11" s="10" customFormat="1" hidden="1" x14ac:dyDescent="0.25">
      <c r="A30" s="114"/>
      <c r="B30" s="106" t="s">
        <v>75</v>
      </c>
      <c r="C30" s="109" t="s">
        <v>76</v>
      </c>
      <c r="D30" s="107" t="s">
        <v>29</v>
      </c>
      <c r="E30" s="96"/>
      <c r="F30" s="96"/>
      <c r="G30" s="21" t="s">
        <v>30</v>
      </c>
      <c r="H30" s="21"/>
      <c r="I30" s="14"/>
      <c r="J30" s="14"/>
      <c r="K30" s="16"/>
    </row>
    <row r="31" spans="1:11" hidden="1" x14ac:dyDescent="0.25">
      <c r="A31" s="15"/>
      <c r="B31" s="106" t="s">
        <v>77</v>
      </c>
      <c r="C31" s="109" t="s">
        <v>78</v>
      </c>
      <c r="D31" s="107" t="s">
        <v>29</v>
      </c>
      <c r="E31" s="96"/>
      <c r="F31" s="96"/>
      <c r="G31" s="21" t="s">
        <v>30</v>
      </c>
      <c r="H31" s="21"/>
      <c r="I31" s="14"/>
      <c r="J31" s="14"/>
      <c r="K31" s="16"/>
    </row>
    <row r="32" spans="1:11" x14ac:dyDescent="0.25">
      <c r="A32" s="108"/>
      <c r="B32" s="121">
        <v>3.3</v>
      </c>
      <c r="C32" s="108" t="s">
        <v>79</v>
      </c>
      <c r="D32" s="47"/>
      <c r="E32" s="97"/>
      <c r="F32" s="97"/>
      <c r="G32" s="40" t="s">
        <v>30</v>
      </c>
      <c r="H32" s="40"/>
      <c r="I32" s="123"/>
      <c r="J32" s="41"/>
      <c r="K32" s="42"/>
    </row>
    <row r="33" spans="1:11" ht="38.25" x14ac:dyDescent="0.25">
      <c r="A33" s="108"/>
      <c r="B33" s="121" t="s">
        <v>80</v>
      </c>
      <c r="C33" s="108" t="s">
        <v>528</v>
      </c>
      <c r="D33" s="47"/>
      <c r="E33" s="97"/>
      <c r="F33" s="97"/>
      <c r="G33" s="40" t="s">
        <v>30</v>
      </c>
      <c r="H33" s="40"/>
      <c r="I33" s="41"/>
      <c r="J33" s="41"/>
      <c r="K33" s="42"/>
    </row>
    <row r="34" spans="1:11" s="10" customFormat="1" ht="29.25" x14ac:dyDescent="0.25">
      <c r="A34" s="114"/>
      <c r="B34" s="106"/>
      <c r="C34" s="109" t="s">
        <v>81</v>
      </c>
      <c r="D34" s="107"/>
      <c r="E34" s="96"/>
      <c r="F34" s="96"/>
      <c r="G34" s="21" t="s">
        <v>30</v>
      </c>
      <c r="H34" s="21"/>
      <c r="I34" s="14"/>
      <c r="J34" s="14"/>
      <c r="K34" s="16"/>
    </row>
    <row r="35" spans="1:11" s="10" customFormat="1" ht="29.25" x14ac:dyDescent="0.25">
      <c r="A35" s="114"/>
      <c r="B35" s="106" t="s">
        <v>82</v>
      </c>
      <c r="C35" s="109" t="s">
        <v>83</v>
      </c>
      <c r="D35" s="107" t="s">
        <v>29</v>
      </c>
      <c r="E35" s="96"/>
      <c r="F35" s="96"/>
      <c r="G35" s="21" t="s">
        <v>30</v>
      </c>
      <c r="H35" s="21"/>
      <c r="I35" s="14">
        <v>10</v>
      </c>
      <c r="J35" s="14">
        <f>VLOOKUP(G35,'Scoring Lookup'!$B$3:$C$7,2)*I35</f>
        <v>0</v>
      </c>
      <c r="K35" s="16">
        <f t="shared" ref="K35:K38" si="0">I35*3</f>
        <v>30</v>
      </c>
    </row>
    <row r="36" spans="1:11" s="10" customFormat="1" ht="29.25" x14ac:dyDescent="0.25">
      <c r="A36" s="114"/>
      <c r="B36" s="106" t="s">
        <v>84</v>
      </c>
      <c r="C36" s="109" t="s">
        <v>85</v>
      </c>
      <c r="D36" s="107" t="s">
        <v>29</v>
      </c>
      <c r="E36" s="96" t="s">
        <v>30</v>
      </c>
      <c r="F36" s="96"/>
      <c r="G36" s="21" t="s">
        <v>30</v>
      </c>
      <c r="H36" s="21"/>
      <c r="I36" s="14">
        <v>10</v>
      </c>
      <c r="J36" s="14">
        <f>VLOOKUP(G36,'Scoring Lookup'!$B$3:$C$7,2)*I36</f>
        <v>0</v>
      </c>
      <c r="K36" s="16">
        <f t="shared" si="0"/>
        <v>30</v>
      </c>
    </row>
    <row r="37" spans="1:11" s="10" customFormat="1" ht="29.25" x14ac:dyDescent="0.25">
      <c r="A37" s="114"/>
      <c r="B37" s="106" t="s">
        <v>86</v>
      </c>
      <c r="C37" s="109" t="s">
        <v>87</v>
      </c>
      <c r="D37" s="107" t="s">
        <v>833</v>
      </c>
      <c r="E37" s="96"/>
      <c r="F37" s="96"/>
      <c r="G37" s="21" t="s">
        <v>30</v>
      </c>
      <c r="H37" s="21"/>
      <c r="I37" s="14">
        <v>10</v>
      </c>
      <c r="J37" s="14">
        <f>VLOOKUP(G37,'Scoring Lookup'!$B$3:$C$7,2)*I37</f>
        <v>0</v>
      </c>
      <c r="K37" s="16">
        <f t="shared" si="0"/>
        <v>30</v>
      </c>
    </row>
    <row r="38" spans="1:11" ht="72" x14ac:dyDescent="0.25">
      <c r="A38" s="15"/>
      <c r="B38" s="106" t="s">
        <v>88</v>
      </c>
      <c r="C38" s="109" t="s">
        <v>89</v>
      </c>
      <c r="D38" s="107" t="s">
        <v>29</v>
      </c>
      <c r="E38" s="96"/>
      <c r="F38" s="96"/>
      <c r="G38" s="21" t="s">
        <v>30</v>
      </c>
      <c r="H38" s="21"/>
      <c r="I38" s="14">
        <v>10</v>
      </c>
      <c r="J38" s="14">
        <f>VLOOKUP(G38,'Scoring Lookup'!$B$3:$C$7,2)*I38</f>
        <v>0</v>
      </c>
      <c r="K38" s="16">
        <f t="shared" si="0"/>
        <v>30</v>
      </c>
    </row>
    <row r="39" spans="1:11" x14ac:dyDescent="0.25">
      <c r="A39" s="108"/>
      <c r="B39" s="121" t="s">
        <v>90</v>
      </c>
      <c r="C39" s="108" t="s">
        <v>91</v>
      </c>
      <c r="D39" s="47"/>
      <c r="E39" s="97"/>
      <c r="F39" s="97"/>
      <c r="G39" s="40" t="s">
        <v>30</v>
      </c>
      <c r="H39" s="40"/>
      <c r="I39" s="41"/>
      <c r="J39" s="41"/>
      <c r="K39" s="42"/>
    </row>
    <row r="40" spans="1:11" s="10" customFormat="1" ht="72" x14ac:dyDescent="0.25">
      <c r="A40" s="114"/>
      <c r="B40" s="106" t="s">
        <v>92</v>
      </c>
      <c r="C40" s="109" t="s">
        <v>93</v>
      </c>
      <c r="D40" s="107" t="s">
        <v>29</v>
      </c>
      <c r="E40" s="96"/>
      <c r="F40" s="96"/>
      <c r="G40" s="21" t="s">
        <v>30</v>
      </c>
      <c r="H40" s="21"/>
      <c r="I40" s="14">
        <v>10</v>
      </c>
      <c r="J40" s="14">
        <f>VLOOKUP(G40,'Scoring Lookup'!$B$3:$C$7,2)*I40</f>
        <v>0</v>
      </c>
      <c r="K40" s="16">
        <f>I40*3</f>
        <v>30</v>
      </c>
    </row>
    <row r="41" spans="1:11" s="10" customFormat="1" ht="29.25" x14ac:dyDescent="0.25">
      <c r="A41" s="114"/>
      <c r="B41" s="106" t="s">
        <v>94</v>
      </c>
      <c r="C41" s="109" t="s">
        <v>95</v>
      </c>
      <c r="D41" s="107" t="s">
        <v>29</v>
      </c>
      <c r="E41" s="96"/>
      <c r="F41" s="96"/>
      <c r="G41" s="21" t="s">
        <v>30</v>
      </c>
      <c r="H41" s="21"/>
      <c r="I41" s="14">
        <v>10</v>
      </c>
      <c r="J41" s="14">
        <f>VLOOKUP(G41,'Scoring Lookup'!$B$3:$C$7,2)*I41</f>
        <v>0</v>
      </c>
      <c r="K41" s="16">
        <f t="shared" ref="K41:K104" si="1">I41*3</f>
        <v>30</v>
      </c>
    </row>
    <row r="42" spans="1:11" s="10" customFormat="1" x14ac:dyDescent="0.25">
      <c r="A42" s="114"/>
      <c r="B42" s="106" t="s">
        <v>96</v>
      </c>
      <c r="C42" s="109" t="s">
        <v>97</v>
      </c>
      <c r="D42" s="107" t="s">
        <v>29</v>
      </c>
      <c r="E42" s="96"/>
      <c r="F42" s="96"/>
      <c r="G42" s="21" t="s">
        <v>30</v>
      </c>
      <c r="H42" s="21"/>
      <c r="I42" s="14">
        <v>10</v>
      </c>
      <c r="J42" s="14">
        <f>VLOOKUP(G42,'Scoring Lookup'!$B$3:$C$7,2)*I42</f>
        <v>0</v>
      </c>
      <c r="K42" s="16">
        <f t="shared" si="1"/>
        <v>30</v>
      </c>
    </row>
    <row r="43" spans="1:11" ht="43.5" x14ac:dyDescent="0.25">
      <c r="A43" s="15"/>
      <c r="B43" s="106" t="s">
        <v>98</v>
      </c>
      <c r="C43" s="109" t="s">
        <v>99</v>
      </c>
      <c r="D43" s="107" t="s">
        <v>29</v>
      </c>
      <c r="E43" s="96"/>
      <c r="F43" s="96"/>
      <c r="G43" s="21" t="s">
        <v>30</v>
      </c>
      <c r="H43" s="21"/>
      <c r="I43" s="14">
        <v>10</v>
      </c>
      <c r="J43" s="14">
        <f>VLOOKUP(G43,'Scoring Lookup'!$B$3:$C$7,2)*I43</f>
        <v>0</v>
      </c>
      <c r="K43" s="16">
        <f t="shared" si="1"/>
        <v>30</v>
      </c>
    </row>
    <row r="44" spans="1:11" s="10" customFormat="1" ht="29.25" x14ac:dyDescent="0.25">
      <c r="A44" s="15"/>
      <c r="B44" s="106" t="s">
        <v>100</v>
      </c>
      <c r="C44" s="109" t="s">
        <v>101</v>
      </c>
      <c r="D44" s="107" t="s">
        <v>29</v>
      </c>
      <c r="E44" s="96"/>
      <c r="F44" s="96"/>
      <c r="G44" s="21" t="s">
        <v>30</v>
      </c>
      <c r="H44" s="21"/>
      <c r="I44" s="14">
        <v>10</v>
      </c>
      <c r="J44" s="14">
        <f>VLOOKUP(G44,'Scoring Lookup'!$B$3:$C$7,2)*I44</f>
        <v>0</v>
      </c>
      <c r="K44" s="16">
        <f t="shared" si="1"/>
        <v>30</v>
      </c>
    </row>
    <row r="45" spans="1:11" s="10" customFormat="1" x14ac:dyDescent="0.25">
      <c r="A45" s="15"/>
      <c r="B45" s="106" t="s">
        <v>102</v>
      </c>
      <c r="C45" s="109" t="s">
        <v>494</v>
      </c>
      <c r="D45" s="107" t="s">
        <v>834</v>
      </c>
      <c r="E45" s="96"/>
      <c r="F45" s="96"/>
      <c r="G45" s="21" t="s">
        <v>30</v>
      </c>
      <c r="H45" s="21"/>
      <c r="I45" s="14">
        <v>10</v>
      </c>
      <c r="J45" s="14">
        <f>VLOOKUP(G45,'Scoring Lookup'!$B$3:$C$7,2)*I45</f>
        <v>0</v>
      </c>
      <c r="K45" s="16">
        <f t="shared" si="1"/>
        <v>30</v>
      </c>
    </row>
    <row r="46" spans="1:11" s="10" customFormat="1" ht="43.5" x14ac:dyDescent="0.25">
      <c r="A46" s="15"/>
      <c r="B46" s="106" t="s">
        <v>103</v>
      </c>
      <c r="C46" s="109" t="s">
        <v>104</v>
      </c>
      <c r="D46" s="107"/>
      <c r="E46" s="96"/>
      <c r="F46" s="96"/>
      <c r="G46" s="21" t="s">
        <v>30</v>
      </c>
      <c r="H46" s="21"/>
      <c r="I46" s="14"/>
      <c r="J46" s="14"/>
      <c r="K46" s="16"/>
    </row>
    <row r="47" spans="1:11" s="10" customFormat="1" x14ac:dyDescent="0.25">
      <c r="A47" s="15"/>
      <c r="B47" s="106" t="s">
        <v>60</v>
      </c>
      <c r="C47" s="109" t="s">
        <v>105</v>
      </c>
      <c r="D47" s="107" t="s">
        <v>29</v>
      </c>
      <c r="E47" s="96"/>
      <c r="F47" s="96"/>
      <c r="G47" s="21" t="s">
        <v>30</v>
      </c>
      <c r="H47" s="21"/>
      <c r="I47" s="14">
        <v>5</v>
      </c>
      <c r="J47" s="14">
        <f>VLOOKUP(G47,'Scoring Lookup'!$B$3:$C$7,2)*I47</f>
        <v>0</v>
      </c>
      <c r="K47" s="16">
        <f t="shared" si="1"/>
        <v>15</v>
      </c>
    </row>
    <row r="48" spans="1:11" s="10" customFormat="1" x14ac:dyDescent="0.25">
      <c r="A48" s="15"/>
      <c r="B48" s="106" t="s">
        <v>62</v>
      </c>
      <c r="C48" s="109" t="s">
        <v>106</v>
      </c>
      <c r="D48" s="107" t="s">
        <v>835</v>
      </c>
      <c r="E48" s="96"/>
      <c r="F48" s="96"/>
      <c r="G48" s="21" t="s">
        <v>30</v>
      </c>
      <c r="H48" s="21"/>
      <c r="I48" s="14"/>
      <c r="J48" s="14"/>
      <c r="K48" s="16"/>
    </row>
    <row r="49" spans="1:11" s="10" customFormat="1" x14ac:dyDescent="0.25">
      <c r="A49" s="15"/>
      <c r="B49" s="106" t="s">
        <v>64</v>
      </c>
      <c r="C49" s="109" t="s">
        <v>107</v>
      </c>
      <c r="D49" s="107" t="s">
        <v>29</v>
      </c>
      <c r="E49" s="96"/>
      <c r="F49" s="96"/>
      <c r="G49" s="21" t="s">
        <v>30</v>
      </c>
      <c r="H49" s="21"/>
      <c r="I49" s="14">
        <v>5</v>
      </c>
      <c r="J49" s="14">
        <f>VLOOKUP(G49,'Scoring Lookup'!$B$3:$C$7,2)*I49</f>
        <v>0</v>
      </c>
      <c r="K49" s="16">
        <f t="shared" si="1"/>
        <v>15</v>
      </c>
    </row>
    <row r="50" spans="1:11" s="10" customFormat="1" ht="29.25" x14ac:dyDescent="0.25">
      <c r="A50" s="15"/>
      <c r="B50" s="106" t="s">
        <v>108</v>
      </c>
      <c r="C50" s="109" t="s">
        <v>109</v>
      </c>
      <c r="D50" s="107" t="s">
        <v>29</v>
      </c>
      <c r="E50" s="96"/>
      <c r="F50" s="96"/>
      <c r="G50" s="21" t="s">
        <v>30</v>
      </c>
      <c r="H50" s="21"/>
      <c r="I50" s="14">
        <v>5</v>
      </c>
      <c r="J50" s="14">
        <f>VLOOKUP(G50,'Scoring Lookup'!$B$3:$C$7,2)*I50</f>
        <v>0</v>
      </c>
      <c r="K50" s="16">
        <f t="shared" si="1"/>
        <v>15</v>
      </c>
    </row>
    <row r="51" spans="1:11" s="10" customFormat="1" x14ac:dyDescent="0.25">
      <c r="A51" s="15"/>
      <c r="B51" s="106" t="s">
        <v>110</v>
      </c>
      <c r="C51" s="109" t="s">
        <v>111</v>
      </c>
      <c r="D51" s="107" t="s">
        <v>29</v>
      </c>
      <c r="E51" s="96"/>
      <c r="F51" s="96"/>
      <c r="G51" s="21" t="s">
        <v>30</v>
      </c>
      <c r="H51" s="21"/>
      <c r="I51" s="14">
        <v>5</v>
      </c>
      <c r="J51" s="14">
        <f>VLOOKUP(G51,'Scoring Lookup'!$B$3:$C$7,2)*I51</f>
        <v>0</v>
      </c>
      <c r="K51" s="16">
        <f t="shared" si="1"/>
        <v>15</v>
      </c>
    </row>
    <row r="52" spans="1:11" s="10" customFormat="1" ht="29.25" x14ac:dyDescent="0.25">
      <c r="A52" s="15"/>
      <c r="B52" s="106" t="s">
        <v>112</v>
      </c>
      <c r="C52" s="109" t="s">
        <v>113</v>
      </c>
      <c r="D52" s="107" t="s">
        <v>29</v>
      </c>
      <c r="E52" s="96"/>
      <c r="F52" s="96"/>
      <c r="G52" s="21" t="s">
        <v>30</v>
      </c>
      <c r="H52" s="21"/>
      <c r="I52" s="14">
        <v>10</v>
      </c>
      <c r="J52" s="14">
        <f>VLOOKUP(G52,'Scoring Lookup'!$B$3:$C$7,2)*I52</f>
        <v>0</v>
      </c>
      <c r="K52" s="16">
        <f t="shared" si="1"/>
        <v>30</v>
      </c>
    </row>
    <row r="53" spans="1:11" s="10" customFormat="1" ht="43.5" x14ac:dyDescent="0.25">
      <c r="A53" s="15"/>
      <c r="B53" s="106" t="s">
        <v>114</v>
      </c>
      <c r="C53" s="109" t="s">
        <v>115</v>
      </c>
      <c r="D53" s="107" t="s">
        <v>29</v>
      </c>
      <c r="E53" s="96"/>
      <c r="F53" s="96"/>
      <c r="G53" s="21" t="s">
        <v>30</v>
      </c>
      <c r="H53" s="21"/>
      <c r="I53" s="14">
        <v>10</v>
      </c>
      <c r="J53" s="14">
        <f>VLOOKUP(G53,'Scoring Lookup'!$B$3:$C$7,2)*I53</f>
        <v>0</v>
      </c>
      <c r="K53" s="16">
        <f t="shared" si="1"/>
        <v>30</v>
      </c>
    </row>
    <row r="54" spans="1:11" s="10" customFormat="1" ht="29.25" x14ac:dyDescent="0.25">
      <c r="A54" s="15"/>
      <c r="B54" s="106" t="s">
        <v>116</v>
      </c>
      <c r="C54" s="109" t="s">
        <v>117</v>
      </c>
      <c r="D54" s="107" t="s">
        <v>835</v>
      </c>
      <c r="E54" s="96"/>
      <c r="F54" s="96"/>
      <c r="G54" s="21" t="s">
        <v>30</v>
      </c>
      <c r="H54" s="21"/>
      <c r="I54" s="14"/>
      <c r="J54" s="14"/>
      <c r="K54" s="16"/>
    </row>
    <row r="55" spans="1:11" ht="29.25" x14ac:dyDescent="0.25">
      <c r="A55" s="15"/>
      <c r="B55" s="106" t="s">
        <v>118</v>
      </c>
      <c r="C55" s="109" t="s">
        <v>119</v>
      </c>
      <c r="D55" s="107" t="s">
        <v>29</v>
      </c>
      <c r="E55" s="96"/>
      <c r="F55" s="96"/>
      <c r="G55" s="21" t="s">
        <v>30</v>
      </c>
      <c r="H55" s="21"/>
      <c r="I55" s="14">
        <v>5</v>
      </c>
      <c r="J55" s="14">
        <f>VLOOKUP(G55,'Scoring Lookup'!$B$3:$C$7,2)*I55</f>
        <v>0</v>
      </c>
      <c r="K55" s="16">
        <f t="shared" si="1"/>
        <v>15</v>
      </c>
    </row>
    <row r="56" spans="1:11" x14ac:dyDescent="0.25">
      <c r="A56" s="108"/>
      <c r="B56" s="121" t="s">
        <v>120</v>
      </c>
      <c r="C56" s="108" t="s">
        <v>121</v>
      </c>
      <c r="D56" s="47"/>
      <c r="E56" s="97"/>
      <c r="F56" s="97"/>
      <c r="G56" s="40" t="s">
        <v>30</v>
      </c>
      <c r="H56" s="40"/>
      <c r="I56" s="41"/>
      <c r="J56" s="41"/>
      <c r="K56" s="42"/>
    </row>
    <row r="57" spans="1:11" s="10" customFormat="1" x14ac:dyDescent="0.25">
      <c r="A57" s="15"/>
      <c r="B57" s="106" t="s">
        <v>122</v>
      </c>
      <c r="C57" s="109" t="s">
        <v>123</v>
      </c>
      <c r="D57" s="107" t="s">
        <v>29</v>
      </c>
      <c r="E57" s="96"/>
      <c r="F57" s="96"/>
      <c r="G57" s="21" t="s">
        <v>30</v>
      </c>
      <c r="H57" s="21"/>
      <c r="I57" s="14">
        <v>2</v>
      </c>
      <c r="J57" s="14">
        <f>VLOOKUP(G57,'Scoring Lookup'!$B$3:$C$7,2)*I57</f>
        <v>0</v>
      </c>
      <c r="K57" s="16">
        <f t="shared" si="1"/>
        <v>6</v>
      </c>
    </row>
    <row r="58" spans="1:11" s="10" customFormat="1" x14ac:dyDescent="0.25">
      <c r="A58" s="15"/>
      <c r="B58" s="106" t="s">
        <v>124</v>
      </c>
      <c r="C58" s="109" t="s">
        <v>125</v>
      </c>
      <c r="D58" s="107" t="s">
        <v>29</v>
      </c>
      <c r="E58" s="96"/>
      <c r="F58" s="96"/>
      <c r="G58" s="21" t="s">
        <v>30</v>
      </c>
      <c r="H58" s="21"/>
      <c r="I58" s="14">
        <v>2</v>
      </c>
      <c r="J58" s="14">
        <f>VLOOKUP(G58,'Scoring Lookup'!$B$3:$C$7,2)*I58</f>
        <v>0</v>
      </c>
      <c r="K58" s="16">
        <f t="shared" si="1"/>
        <v>6</v>
      </c>
    </row>
    <row r="59" spans="1:11" s="10" customFormat="1" x14ac:dyDescent="0.25">
      <c r="A59" s="15"/>
      <c r="B59" s="106" t="s">
        <v>126</v>
      </c>
      <c r="C59" s="109" t="s">
        <v>127</v>
      </c>
      <c r="D59" s="107" t="s">
        <v>29</v>
      </c>
      <c r="E59" s="96"/>
      <c r="F59" s="96"/>
      <c r="G59" s="21" t="s">
        <v>30</v>
      </c>
      <c r="H59" s="21"/>
      <c r="I59" s="14">
        <v>2</v>
      </c>
      <c r="J59" s="14">
        <f>VLOOKUP(G59,'Scoring Lookup'!$B$3:$C$7,2)*I59</f>
        <v>0</v>
      </c>
      <c r="K59" s="16">
        <f t="shared" si="1"/>
        <v>6</v>
      </c>
    </row>
    <row r="60" spans="1:11" s="10" customFormat="1" x14ac:dyDescent="0.25">
      <c r="A60" s="15"/>
      <c r="B60" s="106" t="s">
        <v>128</v>
      </c>
      <c r="C60" s="109" t="s">
        <v>129</v>
      </c>
      <c r="D60" s="107" t="s">
        <v>29</v>
      </c>
      <c r="E60" s="96"/>
      <c r="F60" s="96"/>
      <c r="G60" s="21" t="s">
        <v>30</v>
      </c>
      <c r="H60" s="21"/>
      <c r="I60" s="14">
        <v>2</v>
      </c>
      <c r="J60" s="14">
        <f>VLOOKUP(G60,'Scoring Lookup'!$B$3:$C$7,2)*I60</f>
        <v>0</v>
      </c>
      <c r="K60" s="16">
        <f t="shared" si="1"/>
        <v>6</v>
      </c>
    </row>
    <row r="61" spans="1:11" s="10" customFormat="1" x14ac:dyDescent="0.25">
      <c r="A61" s="15"/>
      <c r="B61" s="106" t="s">
        <v>130</v>
      </c>
      <c r="C61" s="109" t="s">
        <v>131</v>
      </c>
      <c r="D61" s="107" t="s">
        <v>29</v>
      </c>
      <c r="E61" s="96"/>
      <c r="F61" s="96"/>
      <c r="G61" s="21" t="s">
        <v>30</v>
      </c>
      <c r="H61" s="21"/>
      <c r="I61" s="14">
        <v>2</v>
      </c>
      <c r="J61" s="14">
        <f>VLOOKUP(G61,'Scoring Lookup'!$B$3:$C$7,2)*I61</f>
        <v>0</v>
      </c>
      <c r="K61" s="16">
        <f t="shared" si="1"/>
        <v>6</v>
      </c>
    </row>
    <row r="62" spans="1:11" x14ac:dyDescent="0.25">
      <c r="A62" s="108"/>
      <c r="B62" s="121" t="s">
        <v>132</v>
      </c>
      <c r="C62" s="108" t="s">
        <v>133</v>
      </c>
      <c r="D62" s="47"/>
      <c r="E62" s="97"/>
      <c r="F62" s="97"/>
      <c r="G62" s="40" t="s">
        <v>30</v>
      </c>
      <c r="H62" s="40"/>
      <c r="I62" s="41"/>
      <c r="J62" s="41"/>
      <c r="K62" s="42"/>
    </row>
    <row r="63" spans="1:11" x14ac:dyDescent="0.25">
      <c r="A63" s="15"/>
      <c r="B63" s="106" t="s">
        <v>134</v>
      </c>
      <c r="C63" s="109" t="s">
        <v>135</v>
      </c>
      <c r="D63" s="107" t="s">
        <v>29</v>
      </c>
      <c r="E63" s="96"/>
      <c r="F63" s="96"/>
      <c r="G63" s="21" t="s">
        <v>30</v>
      </c>
      <c r="H63" s="21"/>
      <c r="I63" s="14">
        <v>5</v>
      </c>
      <c r="J63" s="14">
        <f>VLOOKUP(G63,'Scoring Lookup'!$B$3:$C$7,2)*I63</f>
        <v>0</v>
      </c>
      <c r="K63" s="16">
        <f t="shared" si="1"/>
        <v>15</v>
      </c>
    </row>
    <row r="64" spans="1:11" ht="38.25" x14ac:dyDescent="0.25">
      <c r="A64" s="15"/>
      <c r="B64" s="106" t="s">
        <v>136</v>
      </c>
      <c r="C64" s="109" t="s">
        <v>137</v>
      </c>
      <c r="D64" s="107" t="s">
        <v>844</v>
      </c>
      <c r="E64" s="96"/>
      <c r="F64" s="96"/>
      <c r="G64" s="21" t="s">
        <v>30</v>
      </c>
      <c r="H64" s="21"/>
      <c r="I64" s="14">
        <v>15</v>
      </c>
      <c r="J64" s="14">
        <f>VLOOKUP(G64,'Scoring Lookup'!$B$3:$C$7,2)*I64</f>
        <v>0</v>
      </c>
      <c r="K64" s="16">
        <f t="shared" si="1"/>
        <v>45</v>
      </c>
    </row>
    <row r="65" spans="1:11" x14ac:dyDescent="0.25">
      <c r="A65" s="15"/>
      <c r="B65" s="106" t="s">
        <v>138</v>
      </c>
      <c r="C65" s="109" t="s">
        <v>139</v>
      </c>
      <c r="D65" s="107" t="s">
        <v>29</v>
      </c>
      <c r="E65" s="96"/>
      <c r="F65" s="96"/>
      <c r="G65" s="21" t="s">
        <v>30</v>
      </c>
      <c r="H65" s="21"/>
      <c r="I65" s="14">
        <v>10</v>
      </c>
      <c r="J65" s="14">
        <f>VLOOKUP(G65,'Scoring Lookup'!$B$3:$C$7,2)*I65</f>
        <v>0</v>
      </c>
      <c r="K65" s="16">
        <f t="shared" si="1"/>
        <v>30</v>
      </c>
    </row>
    <row r="66" spans="1:11" x14ac:dyDescent="0.25">
      <c r="A66" s="15"/>
      <c r="B66" s="106" t="s">
        <v>140</v>
      </c>
      <c r="C66" s="109" t="s">
        <v>141</v>
      </c>
      <c r="D66" s="107" t="s">
        <v>29</v>
      </c>
      <c r="E66" s="96"/>
      <c r="F66" s="96"/>
      <c r="G66" s="21" t="s">
        <v>30</v>
      </c>
      <c r="H66" s="21"/>
      <c r="I66" s="14">
        <v>5</v>
      </c>
      <c r="J66" s="14">
        <f>VLOOKUP(G66,'Scoring Lookup'!$B$3:$C$7,2)*I66</f>
        <v>0</v>
      </c>
      <c r="K66" s="16">
        <f t="shared" si="1"/>
        <v>15</v>
      </c>
    </row>
    <row r="67" spans="1:11" x14ac:dyDescent="0.25">
      <c r="A67" s="108"/>
      <c r="B67" s="121" t="s">
        <v>142</v>
      </c>
      <c r="C67" s="108" t="s">
        <v>143</v>
      </c>
      <c r="D67" s="47"/>
      <c r="E67" s="97"/>
      <c r="F67" s="97"/>
      <c r="G67" s="40" t="s">
        <v>30</v>
      </c>
      <c r="H67" s="40"/>
      <c r="I67" s="41"/>
      <c r="J67" s="41"/>
      <c r="K67" s="42"/>
    </row>
    <row r="68" spans="1:11" ht="43.5" x14ac:dyDescent="0.25">
      <c r="A68" s="15"/>
      <c r="B68" s="106" t="s">
        <v>144</v>
      </c>
      <c r="C68" s="109" t="s">
        <v>145</v>
      </c>
      <c r="D68" s="107" t="s">
        <v>29</v>
      </c>
      <c r="E68" s="96"/>
      <c r="F68" s="96"/>
      <c r="G68" s="21" t="s">
        <v>30</v>
      </c>
      <c r="H68" s="21"/>
      <c r="I68" s="14">
        <v>10</v>
      </c>
      <c r="J68" s="14">
        <f>VLOOKUP(G68,'Scoring Lookup'!$B$3:$C$7,2)*I68</f>
        <v>0</v>
      </c>
      <c r="K68" s="16">
        <f t="shared" si="1"/>
        <v>30</v>
      </c>
    </row>
    <row r="69" spans="1:11" ht="43.5" x14ac:dyDescent="0.25">
      <c r="A69" s="15"/>
      <c r="B69" s="106" t="s">
        <v>146</v>
      </c>
      <c r="C69" s="109" t="s">
        <v>147</v>
      </c>
      <c r="D69" s="107" t="s">
        <v>29</v>
      </c>
      <c r="E69" s="96"/>
      <c r="F69" s="96"/>
      <c r="G69" s="21" t="s">
        <v>30</v>
      </c>
      <c r="H69" s="21"/>
      <c r="I69" s="14">
        <v>10</v>
      </c>
      <c r="J69" s="14">
        <f>VLOOKUP(G69,'Scoring Lookup'!$B$3:$C$7,2)*I69</f>
        <v>0</v>
      </c>
      <c r="K69" s="16">
        <f t="shared" si="1"/>
        <v>30</v>
      </c>
    </row>
    <row r="70" spans="1:11" ht="43.5" x14ac:dyDescent="0.25">
      <c r="A70" s="15"/>
      <c r="B70" s="106" t="s">
        <v>148</v>
      </c>
      <c r="C70" s="109" t="s">
        <v>149</v>
      </c>
      <c r="D70" s="107" t="s">
        <v>29</v>
      </c>
      <c r="E70" s="96"/>
      <c r="F70" s="96"/>
      <c r="G70" s="21" t="s">
        <v>30</v>
      </c>
      <c r="H70" s="21"/>
      <c r="I70" s="14">
        <v>10</v>
      </c>
      <c r="J70" s="14">
        <f>VLOOKUP(G70,'Scoring Lookup'!$B$3:$C$7,2)*I70</f>
        <v>0</v>
      </c>
      <c r="K70" s="16">
        <f t="shared" si="1"/>
        <v>30</v>
      </c>
    </row>
    <row r="71" spans="1:11" x14ac:dyDescent="0.25">
      <c r="A71" s="108"/>
      <c r="B71" s="121" t="s">
        <v>150</v>
      </c>
      <c r="C71" s="108" t="s">
        <v>151</v>
      </c>
      <c r="D71" s="47"/>
      <c r="E71" s="97"/>
      <c r="F71" s="97"/>
      <c r="G71" s="40" t="s">
        <v>30</v>
      </c>
      <c r="H71" s="40"/>
      <c r="I71" s="41"/>
      <c r="J71" s="41"/>
      <c r="K71" s="42"/>
    </row>
    <row r="72" spans="1:11" ht="72" x14ac:dyDescent="0.25">
      <c r="A72" s="15"/>
      <c r="B72" s="106" t="s">
        <v>152</v>
      </c>
      <c r="C72" s="109" t="s">
        <v>153</v>
      </c>
      <c r="D72" s="107" t="s">
        <v>835</v>
      </c>
      <c r="E72" s="96"/>
      <c r="F72" s="96"/>
      <c r="G72" s="21" t="s">
        <v>30</v>
      </c>
      <c r="H72" s="21"/>
      <c r="I72" s="14"/>
      <c r="J72" s="14"/>
      <c r="K72" s="16"/>
    </row>
    <row r="73" spans="1:11" ht="29.25" x14ac:dyDescent="0.25">
      <c r="A73" s="15"/>
      <c r="B73" s="106" t="s">
        <v>154</v>
      </c>
      <c r="C73" s="109" t="s">
        <v>155</v>
      </c>
      <c r="D73" s="107" t="s">
        <v>835</v>
      </c>
      <c r="E73" s="96"/>
      <c r="F73" s="96"/>
      <c r="G73" s="21" t="s">
        <v>30</v>
      </c>
      <c r="H73" s="21"/>
      <c r="I73" s="14"/>
      <c r="J73" s="14"/>
      <c r="K73" s="16"/>
    </row>
    <row r="74" spans="1:11" x14ac:dyDescent="0.25">
      <c r="A74" s="108"/>
      <c r="B74" s="121" t="s">
        <v>156</v>
      </c>
      <c r="C74" s="108" t="s">
        <v>157</v>
      </c>
      <c r="D74" s="47"/>
      <c r="E74" s="97"/>
      <c r="F74" s="97"/>
      <c r="G74" s="40" t="s">
        <v>30</v>
      </c>
      <c r="H74" s="40"/>
      <c r="I74" s="41"/>
      <c r="J74" s="41"/>
      <c r="K74" s="42"/>
    </row>
    <row r="75" spans="1:11" ht="57.75" x14ac:dyDescent="0.25">
      <c r="A75" s="15"/>
      <c r="B75" s="106" t="s">
        <v>158</v>
      </c>
      <c r="C75" s="109" t="s">
        <v>159</v>
      </c>
      <c r="D75" s="107" t="s">
        <v>29</v>
      </c>
      <c r="E75" s="96"/>
      <c r="F75" s="96"/>
      <c r="G75" s="21" t="s">
        <v>30</v>
      </c>
      <c r="H75" s="21"/>
      <c r="I75" s="14">
        <v>10</v>
      </c>
      <c r="J75" s="14">
        <f>VLOOKUP(G75,'Scoring Lookup'!$B$3:$C$7,2)*I75</f>
        <v>0</v>
      </c>
      <c r="K75" s="16">
        <f t="shared" si="1"/>
        <v>30</v>
      </c>
    </row>
    <row r="76" spans="1:11" ht="29.25" x14ac:dyDescent="0.25">
      <c r="A76" s="15"/>
      <c r="B76" s="106" t="s">
        <v>160</v>
      </c>
      <c r="C76" s="109" t="s">
        <v>161</v>
      </c>
      <c r="D76" s="107" t="s">
        <v>29</v>
      </c>
      <c r="E76" s="96"/>
      <c r="F76" s="96"/>
      <c r="G76" s="21" t="s">
        <v>30</v>
      </c>
      <c r="H76" s="21"/>
      <c r="I76" s="14">
        <v>5</v>
      </c>
      <c r="J76" s="14">
        <f>VLOOKUP(G76,'Scoring Lookup'!$B$3:$C$7,2)*I76</f>
        <v>0</v>
      </c>
      <c r="K76" s="16">
        <f t="shared" si="1"/>
        <v>15</v>
      </c>
    </row>
    <row r="77" spans="1:11" ht="29.25" x14ac:dyDescent="0.25">
      <c r="A77" s="15"/>
      <c r="B77" s="106" t="s">
        <v>162</v>
      </c>
      <c r="C77" s="109" t="s">
        <v>163</v>
      </c>
      <c r="D77" s="107" t="s">
        <v>29</v>
      </c>
      <c r="E77" s="96"/>
      <c r="F77" s="96"/>
      <c r="G77" s="21" t="s">
        <v>30</v>
      </c>
      <c r="H77" s="21"/>
      <c r="I77" s="14">
        <v>5</v>
      </c>
      <c r="J77" s="14">
        <f>VLOOKUP(G77,'Scoring Lookup'!$B$3:$C$7,2)*I77</f>
        <v>0</v>
      </c>
      <c r="K77" s="16">
        <f t="shared" si="1"/>
        <v>15</v>
      </c>
    </row>
    <row r="78" spans="1:11" x14ac:dyDescent="0.25">
      <c r="A78" s="108"/>
      <c r="B78" s="121" t="s">
        <v>164</v>
      </c>
      <c r="C78" s="108" t="s">
        <v>165</v>
      </c>
      <c r="D78" s="47"/>
      <c r="E78" s="97"/>
      <c r="F78" s="97"/>
      <c r="G78" s="40" t="s">
        <v>30</v>
      </c>
      <c r="H78" s="40"/>
      <c r="I78" s="41"/>
      <c r="J78" s="41"/>
      <c r="K78" s="42"/>
    </row>
    <row r="79" spans="1:11" ht="43.5" x14ac:dyDescent="0.25">
      <c r="A79" s="15"/>
      <c r="B79" s="106"/>
      <c r="C79" s="109" t="s">
        <v>166</v>
      </c>
      <c r="D79" s="107" t="s">
        <v>833</v>
      </c>
      <c r="E79" s="96"/>
      <c r="F79" s="96"/>
      <c r="G79" s="21" t="s">
        <v>30</v>
      </c>
      <c r="H79" s="21"/>
      <c r="I79" s="14">
        <v>10</v>
      </c>
      <c r="J79" s="14">
        <f>VLOOKUP(G79,'Scoring Lookup'!$B$3:$C$7,2)*I79</f>
        <v>0</v>
      </c>
      <c r="K79" s="16">
        <f t="shared" si="1"/>
        <v>30</v>
      </c>
    </row>
    <row r="80" spans="1:11" x14ac:dyDescent="0.25">
      <c r="A80" s="108"/>
      <c r="B80" s="121" t="s">
        <v>167</v>
      </c>
      <c r="C80" s="108" t="s">
        <v>168</v>
      </c>
      <c r="D80" s="47"/>
      <c r="E80" s="97"/>
      <c r="F80" s="97"/>
      <c r="G80" s="40" t="s">
        <v>30</v>
      </c>
      <c r="H80" s="40"/>
      <c r="I80" s="41"/>
      <c r="J80" s="41"/>
      <c r="K80" s="42"/>
    </row>
    <row r="81" spans="1:11" ht="29.25" x14ac:dyDescent="0.25">
      <c r="A81" s="15"/>
      <c r="B81" s="106" t="s">
        <v>169</v>
      </c>
      <c r="C81" s="109" t="s">
        <v>170</v>
      </c>
      <c r="D81" s="107" t="s">
        <v>29</v>
      </c>
      <c r="E81" s="96"/>
      <c r="F81" s="96"/>
      <c r="G81" s="21" t="s">
        <v>30</v>
      </c>
      <c r="H81" s="21"/>
      <c r="I81" s="14">
        <v>10</v>
      </c>
      <c r="J81" s="14">
        <f>VLOOKUP(G81,'Scoring Lookup'!$B$3:$C$7,2)*I81</f>
        <v>0</v>
      </c>
      <c r="K81" s="16">
        <f t="shared" si="1"/>
        <v>30</v>
      </c>
    </row>
    <row r="82" spans="1:11" x14ac:dyDescent="0.25">
      <c r="A82" s="15"/>
      <c r="B82" s="106" t="s">
        <v>171</v>
      </c>
      <c r="C82" s="109" t="s">
        <v>172</v>
      </c>
      <c r="D82" s="107" t="s">
        <v>29</v>
      </c>
      <c r="E82" s="96"/>
      <c r="F82" s="96"/>
      <c r="G82" s="21" t="s">
        <v>30</v>
      </c>
      <c r="H82" s="21"/>
      <c r="I82" s="14">
        <v>10</v>
      </c>
      <c r="J82" s="14">
        <f>VLOOKUP(G82,'Scoring Lookup'!$B$3:$C$7,2)*I82</f>
        <v>0</v>
      </c>
      <c r="K82" s="16">
        <f t="shared" si="1"/>
        <v>30</v>
      </c>
    </row>
    <row r="83" spans="1:11" ht="43.5" x14ac:dyDescent="0.25">
      <c r="A83" s="15"/>
      <c r="B83" s="106" t="s">
        <v>173</v>
      </c>
      <c r="C83" s="109" t="s">
        <v>174</v>
      </c>
      <c r="D83" s="107" t="s">
        <v>29</v>
      </c>
      <c r="E83" s="96"/>
      <c r="F83" s="96"/>
      <c r="G83" s="21" t="s">
        <v>30</v>
      </c>
      <c r="H83" s="21"/>
      <c r="I83" s="14">
        <v>5</v>
      </c>
      <c r="J83" s="14">
        <f>VLOOKUP(G83,'Scoring Lookup'!$B$3:$C$7,2)*I83</f>
        <v>0</v>
      </c>
      <c r="K83" s="16">
        <f t="shared" si="1"/>
        <v>15</v>
      </c>
    </row>
    <row r="84" spans="1:11" ht="43.5" x14ac:dyDescent="0.25">
      <c r="A84" s="15"/>
      <c r="B84" s="106" t="s">
        <v>175</v>
      </c>
      <c r="C84" s="109" t="s">
        <v>174</v>
      </c>
      <c r="D84" s="107" t="s">
        <v>836</v>
      </c>
      <c r="E84" s="96"/>
      <c r="F84" s="96"/>
      <c r="G84" s="21" t="s">
        <v>30</v>
      </c>
      <c r="H84" s="21"/>
      <c r="I84" s="14"/>
      <c r="J84" s="14"/>
      <c r="K84" s="16"/>
    </row>
    <row r="85" spans="1:11" x14ac:dyDescent="0.25">
      <c r="A85" s="15"/>
      <c r="B85" s="106" t="s">
        <v>176</v>
      </c>
      <c r="C85" s="109" t="s">
        <v>177</v>
      </c>
      <c r="D85" s="107" t="s">
        <v>29</v>
      </c>
      <c r="E85" s="96"/>
      <c r="F85" s="96"/>
      <c r="G85" s="21" t="s">
        <v>30</v>
      </c>
      <c r="H85" s="21"/>
      <c r="I85" s="14">
        <v>5</v>
      </c>
      <c r="J85" s="14">
        <f>VLOOKUP(G85,'Scoring Lookup'!$B$3:$C$7,2)*I85</f>
        <v>0</v>
      </c>
      <c r="K85" s="16">
        <f t="shared" si="1"/>
        <v>15</v>
      </c>
    </row>
    <row r="86" spans="1:11" x14ac:dyDescent="0.25">
      <c r="A86" s="15"/>
      <c r="B86" s="106" t="s">
        <v>178</v>
      </c>
      <c r="C86" s="109" t="s">
        <v>179</v>
      </c>
      <c r="D86" s="107" t="s">
        <v>29</v>
      </c>
      <c r="E86" s="96"/>
      <c r="F86" s="96"/>
      <c r="G86" s="21" t="s">
        <v>30</v>
      </c>
      <c r="H86" s="21"/>
      <c r="I86" s="14">
        <v>5</v>
      </c>
      <c r="J86" s="14">
        <f>VLOOKUP(G86,'Scoring Lookup'!$B$3:$C$7,2)*I86</f>
        <v>0</v>
      </c>
      <c r="K86" s="16">
        <f t="shared" si="1"/>
        <v>15</v>
      </c>
    </row>
    <row r="87" spans="1:11" ht="57.75" x14ac:dyDescent="0.25">
      <c r="A87" s="15"/>
      <c r="B87" s="106" t="s">
        <v>180</v>
      </c>
      <c r="C87" s="109" t="s">
        <v>181</v>
      </c>
      <c r="D87" s="107" t="s">
        <v>833</v>
      </c>
      <c r="E87" s="96"/>
      <c r="F87" s="96"/>
      <c r="G87" s="21" t="s">
        <v>30</v>
      </c>
      <c r="H87" s="21"/>
      <c r="I87" s="14">
        <v>10</v>
      </c>
      <c r="J87" s="14">
        <f>VLOOKUP(G87,'Scoring Lookup'!$B$3:$C$7,2)*I87</f>
        <v>0</v>
      </c>
      <c r="K87" s="16">
        <f t="shared" si="1"/>
        <v>30</v>
      </c>
    </row>
    <row r="88" spans="1:11" x14ac:dyDescent="0.25">
      <c r="A88" s="108"/>
      <c r="B88" s="121" t="s">
        <v>182</v>
      </c>
      <c r="C88" s="108" t="s">
        <v>183</v>
      </c>
      <c r="D88" s="47"/>
      <c r="E88" s="97"/>
      <c r="F88" s="97"/>
      <c r="G88" s="40" t="s">
        <v>30</v>
      </c>
      <c r="H88" s="40"/>
      <c r="I88" s="41"/>
      <c r="J88" s="41"/>
      <c r="K88" s="42"/>
    </row>
    <row r="89" spans="1:11" x14ac:dyDescent="0.25">
      <c r="A89" s="15"/>
      <c r="B89" s="106" t="s">
        <v>184</v>
      </c>
      <c r="C89" s="109" t="s">
        <v>185</v>
      </c>
      <c r="D89" s="107" t="s">
        <v>837</v>
      </c>
      <c r="E89" s="96"/>
      <c r="F89" s="96"/>
      <c r="G89" s="21" t="s">
        <v>30</v>
      </c>
      <c r="H89" s="21"/>
      <c r="I89" s="14">
        <v>10</v>
      </c>
      <c r="J89" s="14">
        <f>VLOOKUP(G89,'Scoring Lookup'!$B$3:$C$7,2)*I89</f>
        <v>0</v>
      </c>
      <c r="K89" s="16">
        <f t="shared" si="1"/>
        <v>30</v>
      </c>
    </row>
    <row r="90" spans="1:11" ht="29.25" x14ac:dyDescent="0.25">
      <c r="A90" s="15"/>
      <c r="B90" s="106" t="s">
        <v>186</v>
      </c>
      <c r="C90" s="109" t="s">
        <v>187</v>
      </c>
      <c r="D90" s="107" t="s">
        <v>29</v>
      </c>
      <c r="E90" s="96"/>
      <c r="F90" s="96"/>
      <c r="G90" s="21" t="s">
        <v>30</v>
      </c>
      <c r="H90" s="21"/>
      <c r="I90" s="14">
        <v>10</v>
      </c>
      <c r="J90" s="14">
        <f>VLOOKUP(G90,'Scoring Lookup'!$B$3:$C$7,2)*I90</f>
        <v>0</v>
      </c>
      <c r="K90" s="16">
        <f t="shared" si="1"/>
        <v>30</v>
      </c>
    </row>
    <row r="91" spans="1:11" ht="29.25" x14ac:dyDescent="0.25">
      <c r="A91" s="15"/>
      <c r="B91" s="106" t="s">
        <v>188</v>
      </c>
      <c r="C91" s="109" t="s">
        <v>189</v>
      </c>
      <c r="D91" s="107" t="s">
        <v>833</v>
      </c>
      <c r="E91" s="96"/>
      <c r="F91" s="96"/>
      <c r="G91" s="21" t="s">
        <v>30</v>
      </c>
      <c r="H91" s="21"/>
      <c r="I91" s="14">
        <v>15</v>
      </c>
      <c r="J91" s="14">
        <f>VLOOKUP(G91,'Scoring Lookup'!$B$3:$C$7,2)*I91</f>
        <v>0</v>
      </c>
      <c r="K91" s="16">
        <f t="shared" si="1"/>
        <v>45</v>
      </c>
    </row>
    <row r="92" spans="1:11" x14ac:dyDescent="0.25">
      <c r="A92" s="108"/>
      <c r="B92" s="121" t="s">
        <v>190</v>
      </c>
      <c r="C92" s="108" t="s">
        <v>191</v>
      </c>
      <c r="D92" s="47"/>
      <c r="E92" s="97"/>
      <c r="F92" s="97"/>
      <c r="G92" s="40" t="s">
        <v>30</v>
      </c>
      <c r="H92" s="40"/>
      <c r="I92" s="41"/>
      <c r="J92" s="41"/>
      <c r="K92" s="42"/>
    </row>
    <row r="93" spans="1:11" s="10" customFormat="1" ht="25.5" x14ac:dyDescent="0.25">
      <c r="A93" s="114"/>
      <c r="B93" s="106" t="s">
        <v>192</v>
      </c>
      <c r="C93" s="109" t="s">
        <v>193</v>
      </c>
      <c r="D93" s="107" t="s">
        <v>833</v>
      </c>
      <c r="E93" s="96"/>
      <c r="F93" s="96"/>
      <c r="G93" s="21" t="s">
        <v>30</v>
      </c>
      <c r="H93" s="21"/>
      <c r="I93" s="14">
        <v>10</v>
      </c>
      <c r="J93" s="14">
        <f>VLOOKUP(G93,'Scoring Lookup'!$B$3:$C$7,2)*I93</f>
        <v>0</v>
      </c>
      <c r="K93" s="16">
        <f t="shared" si="1"/>
        <v>30</v>
      </c>
    </row>
    <row r="94" spans="1:11" s="10" customFormat="1" x14ac:dyDescent="0.25">
      <c r="A94" s="114"/>
      <c r="B94" s="106" t="s">
        <v>194</v>
      </c>
      <c r="C94" s="109" t="s">
        <v>195</v>
      </c>
      <c r="D94" s="107" t="s">
        <v>835</v>
      </c>
      <c r="E94" s="96"/>
      <c r="F94" s="96"/>
      <c r="G94" s="21" t="s">
        <v>30</v>
      </c>
      <c r="H94" s="21"/>
      <c r="I94" s="14"/>
      <c r="J94" s="14"/>
      <c r="K94" s="16"/>
    </row>
    <row r="95" spans="1:11" x14ac:dyDescent="0.25">
      <c r="A95" s="15"/>
      <c r="B95" s="106" t="s">
        <v>196</v>
      </c>
      <c r="C95" s="109" t="s">
        <v>197</v>
      </c>
      <c r="D95" s="107" t="s">
        <v>29</v>
      </c>
      <c r="E95" s="96"/>
      <c r="F95" s="96"/>
      <c r="G95" s="21" t="s">
        <v>30</v>
      </c>
      <c r="H95" s="21"/>
      <c r="I95" s="14">
        <v>10</v>
      </c>
      <c r="J95" s="14">
        <f>VLOOKUP(G95,'Scoring Lookup'!$B$3:$C$7,2)*I95</f>
        <v>0</v>
      </c>
      <c r="K95" s="16">
        <f t="shared" si="1"/>
        <v>30</v>
      </c>
    </row>
    <row r="96" spans="1:11" ht="29.25" x14ac:dyDescent="0.25">
      <c r="A96" s="15"/>
      <c r="B96" s="106" t="s">
        <v>198</v>
      </c>
      <c r="C96" s="109" t="s">
        <v>199</v>
      </c>
      <c r="D96" s="107" t="s">
        <v>29</v>
      </c>
      <c r="E96" s="96"/>
      <c r="F96" s="96"/>
      <c r="G96" s="21" t="s">
        <v>30</v>
      </c>
      <c r="H96" s="21"/>
      <c r="I96" s="14">
        <v>10</v>
      </c>
      <c r="J96" s="14">
        <f>VLOOKUP(G96,'Scoring Lookup'!$B$3:$C$7,2)*I96</f>
        <v>0</v>
      </c>
      <c r="K96" s="16">
        <f t="shared" si="1"/>
        <v>30</v>
      </c>
    </row>
    <row r="97" spans="1:11" ht="25.5" x14ac:dyDescent="0.25">
      <c r="A97" s="15"/>
      <c r="B97" s="106" t="s">
        <v>200</v>
      </c>
      <c r="C97" s="109" t="s">
        <v>201</v>
      </c>
      <c r="D97" s="107" t="s">
        <v>838</v>
      </c>
      <c r="E97" s="96"/>
      <c r="F97" s="96"/>
      <c r="G97" s="21" t="s">
        <v>30</v>
      </c>
      <c r="H97" s="21"/>
      <c r="I97" s="14">
        <v>10</v>
      </c>
      <c r="J97" s="14">
        <f>VLOOKUP(G97,'Scoring Lookup'!$B$3:$C$7,2)*I97</f>
        <v>0</v>
      </c>
      <c r="K97" s="16">
        <f t="shared" si="1"/>
        <v>30</v>
      </c>
    </row>
    <row r="98" spans="1:11" x14ac:dyDescent="0.25">
      <c r="A98" s="129"/>
      <c r="B98" s="132"/>
      <c r="C98" s="133"/>
      <c r="D98" s="107"/>
      <c r="E98" s="96"/>
      <c r="F98" s="96"/>
      <c r="G98" s="21"/>
      <c r="H98" s="21"/>
      <c r="I98" s="134" t="s">
        <v>551</v>
      </c>
      <c r="J98" s="134">
        <f>SUM(J34:J97)</f>
        <v>0</v>
      </c>
      <c r="K98" s="16">
        <f>SUM(K34:K97)</f>
        <v>1110</v>
      </c>
    </row>
    <row r="99" spans="1:11" x14ac:dyDescent="0.25">
      <c r="A99" s="108"/>
      <c r="B99" s="121">
        <v>3.4</v>
      </c>
      <c r="C99" s="108" t="s">
        <v>202</v>
      </c>
      <c r="D99" s="47"/>
      <c r="E99" s="97"/>
      <c r="F99" s="97"/>
      <c r="G99" s="40" t="s">
        <v>30</v>
      </c>
      <c r="H99" s="40"/>
      <c r="I99" s="123"/>
      <c r="J99" s="41"/>
      <c r="K99" s="42"/>
    </row>
    <row r="100" spans="1:11" ht="25.5" x14ac:dyDescent="0.25">
      <c r="A100" s="15"/>
      <c r="B100" s="106" t="s">
        <v>203</v>
      </c>
      <c r="C100" s="109" t="s">
        <v>34</v>
      </c>
      <c r="D100" s="107" t="s">
        <v>839</v>
      </c>
      <c r="E100" s="96"/>
      <c r="F100" s="96"/>
      <c r="G100" s="21" t="s">
        <v>30</v>
      </c>
      <c r="H100" s="21"/>
      <c r="I100" s="14">
        <v>10</v>
      </c>
      <c r="J100" s="14">
        <f>VLOOKUP(G100,'Scoring Lookup'!$B$3:$C$7,2)*I100</f>
        <v>0</v>
      </c>
      <c r="K100" s="16">
        <f t="shared" si="1"/>
        <v>30</v>
      </c>
    </row>
    <row r="101" spans="1:11" ht="29.25" x14ac:dyDescent="0.25">
      <c r="A101" s="15"/>
      <c r="B101" s="106" t="s">
        <v>204</v>
      </c>
      <c r="C101" s="109" t="s">
        <v>205</v>
      </c>
      <c r="D101" s="107" t="s">
        <v>29</v>
      </c>
      <c r="E101" s="96"/>
      <c r="F101" s="96"/>
      <c r="G101" s="21" t="s">
        <v>30</v>
      </c>
      <c r="H101" s="21"/>
      <c r="I101" s="14">
        <v>10</v>
      </c>
      <c r="J101" s="14">
        <f>VLOOKUP(G101,'Scoring Lookup'!$B$3:$C$7,2)*I101</f>
        <v>0</v>
      </c>
      <c r="K101" s="16">
        <f t="shared" si="1"/>
        <v>30</v>
      </c>
    </row>
    <row r="102" spans="1:11" ht="43.5" x14ac:dyDescent="0.25">
      <c r="A102" s="15"/>
      <c r="B102" s="106" t="s">
        <v>206</v>
      </c>
      <c r="C102" s="109" t="s">
        <v>207</v>
      </c>
      <c r="D102" s="107" t="s">
        <v>29</v>
      </c>
      <c r="E102" s="96"/>
      <c r="F102" s="96"/>
      <c r="G102" s="21" t="s">
        <v>30</v>
      </c>
      <c r="H102" s="21"/>
      <c r="I102" s="14">
        <v>10</v>
      </c>
      <c r="J102" s="14">
        <f>VLOOKUP(G102,'Scoring Lookup'!$B$3:$C$7,2)*I102</f>
        <v>0</v>
      </c>
      <c r="K102" s="16">
        <f t="shared" si="1"/>
        <v>30</v>
      </c>
    </row>
    <row r="103" spans="1:11" ht="29.25" x14ac:dyDescent="0.25">
      <c r="A103" s="15"/>
      <c r="B103" s="106" t="s">
        <v>208</v>
      </c>
      <c r="C103" s="109" t="s">
        <v>209</v>
      </c>
      <c r="D103" s="107" t="s">
        <v>29</v>
      </c>
      <c r="E103" s="96"/>
      <c r="F103" s="96"/>
      <c r="G103" s="21" t="s">
        <v>30</v>
      </c>
      <c r="H103" s="21"/>
      <c r="I103" s="14">
        <v>10</v>
      </c>
      <c r="J103" s="14">
        <f>VLOOKUP(G103,'Scoring Lookup'!$B$3:$C$7,2)*I103</f>
        <v>0</v>
      </c>
      <c r="K103" s="16">
        <f t="shared" si="1"/>
        <v>30</v>
      </c>
    </row>
    <row r="104" spans="1:11" ht="29.25" x14ac:dyDescent="0.25">
      <c r="A104" s="15"/>
      <c r="B104" s="106" t="s">
        <v>210</v>
      </c>
      <c r="C104" s="109" t="s">
        <v>211</v>
      </c>
      <c r="D104" s="107" t="s">
        <v>29</v>
      </c>
      <c r="E104" s="96"/>
      <c r="F104" s="96"/>
      <c r="G104" s="21" t="s">
        <v>30</v>
      </c>
      <c r="H104" s="21"/>
      <c r="I104" s="14">
        <v>10</v>
      </c>
      <c r="J104" s="14">
        <f>VLOOKUP(G104,'Scoring Lookup'!$B$3:$C$7,2)*I104</f>
        <v>0</v>
      </c>
      <c r="K104" s="16">
        <f t="shared" si="1"/>
        <v>30</v>
      </c>
    </row>
    <row r="105" spans="1:11" ht="29.25" x14ac:dyDescent="0.25">
      <c r="A105" s="15"/>
      <c r="B105" s="106" t="s">
        <v>212</v>
      </c>
      <c r="C105" s="109" t="s">
        <v>213</v>
      </c>
      <c r="D105" s="107" t="s">
        <v>29</v>
      </c>
      <c r="E105" s="96"/>
      <c r="F105" s="96"/>
      <c r="G105" s="21" t="s">
        <v>30</v>
      </c>
      <c r="H105" s="21"/>
      <c r="I105" s="14">
        <v>10</v>
      </c>
      <c r="J105" s="14">
        <f>VLOOKUP(G105,'Scoring Lookup'!$B$3:$C$7,2)*I105</f>
        <v>0</v>
      </c>
      <c r="K105" s="16">
        <f t="shared" ref="K105:K160" si="2">I105*3</f>
        <v>30</v>
      </c>
    </row>
    <row r="106" spans="1:11" ht="29.25" x14ac:dyDescent="0.25">
      <c r="A106" s="15"/>
      <c r="B106" s="106" t="s">
        <v>214</v>
      </c>
      <c r="C106" s="109" t="s">
        <v>215</v>
      </c>
      <c r="D106" s="107"/>
      <c r="E106" s="96"/>
      <c r="F106" s="96"/>
      <c r="G106" s="21" t="s">
        <v>30</v>
      </c>
      <c r="H106" s="21"/>
      <c r="I106" s="14"/>
      <c r="J106" s="14"/>
      <c r="K106" s="16"/>
    </row>
    <row r="107" spans="1:11" ht="29.25" x14ac:dyDescent="0.25">
      <c r="A107" s="15"/>
      <c r="B107" s="106" t="s">
        <v>60</v>
      </c>
      <c r="C107" s="109" t="s">
        <v>216</v>
      </c>
      <c r="D107" s="107" t="s">
        <v>833</v>
      </c>
      <c r="E107" s="96"/>
      <c r="F107" s="96"/>
      <c r="G107" s="21" t="s">
        <v>30</v>
      </c>
      <c r="H107" s="21"/>
      <c r="I107" s="14">
        <v>10</v>
      </c>
      <c r="J107" s="14">
        <f>VLOOKUP(G107,'Scoring Lookup'!$B$3:$C$7,2)*I107</f>
        <v>0</v>
      </c>
      <c r="K107" s="16">
        <f t="shared" si="2"/>
        <v>30</v>
      </c>
    </row>
    <row r="108" spans="1:11" ht="29.25" x14ac:dyDescent="0.25">
      <c r="A108" s="15"/>
      <c r="B108" s="106" t="s">
        <v>62</v>
      </c>
      <c r="C108" s="109" t="s">
        <v>217</v>
      </c>
      <c r="D108" s="107" t="s">
        <v>833</v>
      </c>
      <c r="E108" s="96"/>
      <c r="F108" s="96"/>
      <c r="G108" s="21" t="s">
        <v>30</v>
      </c>
      <c r="H108" s="21"/>
      <c r="I108" s="14">
        <v>10</v>
      </c>
      <c r="J108" s="14">
        <f>VLOOKUP(G108,'Scoring Lookup'!$B$3:$C$7,2)*I108</f>
        <v>0</v>
      </c>
      <c r="K108" s="16">
        <f t="shared" si="2"/>
        <v>30</v>
      </c>
    </row>
    <row r="109" spans="1:11" ht="29.25" x14ac:dyDescent="0.25">
      <c r="A109" s="15"/>
      <c r="B109" s="106" t="s">
        <v>64</v>
      </c>
      <c r="C109" s="109" t="s">
        <v>218</v>
      </c>
      <c r="D109" s="107" t="s">
        <v>833</v>
      </c>
      <c r="E109" s="96"/>
      <c r="F109" s="96"/>
      <c r="G109" s="21" t="s">
        <v>30</v>
      </c>
      <c r="H109" s="21"/>
      <c r="I109" s="14">
        <v>10</v>
      </c>
      <c r="J109" s="14">
        <f>VLOOKUP(G109,'Scoring Lookup'!$B$3:$C$7,2)*I109</f>
        <v>0</v>
      </c>
      <c r="K109" s="16">
        <f t="shared" si="2"/>
        <v>30</v>
      </c>
    </row>
    <row r="110" spans="1:11" ht="29.25" x14ac:dyDescent="0.25">
      <c r="A110" s="15"/>
      <c r="B110" s="106" t="s">
        <v>65</v>
      </c>
      <c r="C110" s="109" t="s">
        <v>219</v>
      </c>
      <c r="D110" s="107" t="s">
        <v>29</v>
      </c>
      <c r="E110" s="96"/>
      <c r="F110" s="96"/>
      <c r="G110" s="21" t="s">
        <v>30</v>
      </c>
      <c r="H110" s="21"/>
      <c r="I110" s="14">
        <v>10</v>
      </c>
      <c r="J110" s="14">
        <f>VLOOKUP(G110,'Scoring Lookup'!$B$3:$C$7,2)*I110</f>
        <v>0</v>
      </c>
      <c r="K110" s="16">
        <f t="shared" si="2"/>
        <v>30</v>
      </c>
    </row>
    <row r="111" spans="1:11" ht="43.5" x14ac:dyDescent="0.25">
      <c r="A111" s="15"/>
      <c r="B111" s="106" t="s">
        <v>67</v>
      </c>
      <c r="C111" s="109" t="s">
        <v>220</v>
      </c>
      <c r="D111" s="107" t="s">
        <v>29</v>
      </c>
      <c r="E111" s="96"/>
      <c r="F111" s="96"/>
      <c r="G111" s="21" t="s">
        <v>30</v>
      </c>
      <c r="H111" s="21"/>
      <c r="I111" s="14">
        <v>10</v>
      </c>
      <c r="J111" s="14">
        <f>VLOOKUP(G111,'Scoring Lookup'!$B$3:$C$7,2)*I111</f>
        <v>0</v>
      </c>
      <c r="K111" s="16">
        <f t="shared" si="2"/>
        <v>30</v>
      </c>
    </row>
    <row r="112" spans="1:11" ht="43.5" x14ac:dyDescent="0.25">
      <c r="A112" s="15"/>
      <c r="B112" s="106" t="s">
        <v>221</v>
      </c>
      <c r="C112" s="109" t="s">
        <v>222</v>
      </c>
      <c r="D112" s="107" t="s">
        <v>833</v>
      </c>
      <c r="E112" s="96"/>
      <c r="F112" s="96"/>
      <c r="G112" s="21" t="s">
        <v>30</v>
      </c>
      <c r="H112" s="21"/>
      <c r="I112" s="14">
        <v>10</v>
      </c>
      <c r="J112" s="14">
        <f>VLOOKUP(G112,'Scoring Lookup'!$B$3:$C$7,2)*I112</f>
        <v>0</v>
      </c>
      <c r="K112" s="16">
        <f t="shared" si="2"/>
        <v>30</v>
      </c>
    </row>
    <row r="113" spans="1:11" x14ac:dyDescent="0.25">
      <c r="A113" s="129"/>
      <c r="B113" s="132"/>
      <c r="C113" s="133"/>
      <c r="D113" s="107"/>
      <c r="E113" s="96"/>
      <c r="F113" s="96"/>
      <c r="G113" s="21"/>
      <c r="H113" s="21"/>
      <c r="I113" s="134" t="s">
        <v>551</v>
      </c>
      <c r="J113" s="134">
        <f>SUM(J100:J112)</f>
        <v>0</v>
      </c>
      <c r="K113" s="16">
        <f>SUM(K100:K112)</f>
        <v>360</v>
      </c>
    </row>
    <row r="114" spans="1:11" x14ac:dyDescent="0.25">
      <c r="A114" s="108"/>
      <c r="B114" s="121">
        <v>3.5</v>
      </c>
      <c r="C114" s="108" t="s">
        <v>223</v>
      </c>
      <c r="D114" s="47"/>
      <c r="E114" s="97"/>
      <c r="F114" s="97"/>
      <c r="G114" s="40" t="s">
        <v>30</v>
      </c>
      <c r="H114" s="40"/>
      <c r="I114" s="123"/>
      <c r="J114" s="41"/>
      <c r="K114" s="42"/>
    </row>
    <row r="115" spans="1:11" ht="29.25" x14ac:dyDescent="0.25">
      <c r="A115" s="15"/>
      <c r="B115" s="106" t="s">
        <v>224</v>
      </c>
      <c r="C115" s="109" t="s">
        <v>225</v>
      </c>
      <c r="D115" s="107" t="s">
        <v>29</v>
      </c>
      <c r="E115" s="96"/>
      <c r="F115" s="96"/>
      <c r="G115" s="21" t="s">
        <v>30</v>
      </c>
      <c r="H115" s="21"/>
      <c r="I115" s="14">
        <v>10</v>
      </c>
      <c r="J115" s="14">
        <f>VLOOKUP(G115,'Scoring Lookup'!$B$3:$C$7,2)*I115</f>
        <v>0</v>
      </c>
      <c r="K115" s="16">
        <f t="shared" si="2"/>
        <v>30</v>
      </c>
    </row>
    <row r="116" spans="1:11" ht="29.25" x14ac:dyDescent="0.25">
      <c r="A116" s="15"/>
      <c r="B116" s="106" t="s">
        <v>226</v>
      </c>
      <c r="C116" s="109" t="s">
        <v>227</v>
      </c>
      <c r="D116" s="107" t="s">
        <v>29</v>
      </c>
      <c r="E116" s="96"/>
      <c r="F116" s="96"/>
      <c r="G116" s="21" t="s">
        <v>30</v>
      </c>
      <c r="H116" s="21"/>
      <c r="I116" s="14">
        <v>10</v>
      </c>
      <c r="J116" s="14">
        <f>VLOOKUP(G116,'Scoring Lookup'!$B$3:$C$7,2)*I116</f>
        <v>0</v>
      </c>
      <c r="K116" s="16">
        <f t="shared" si="2"/>
        <v>30</v>
      </c>
    </row>
    <row r="117" spans="1:11" ht="43.5" x14ac:dyDescent="0.25">
      <c r="A117" s="15"/>
      <c r="B117" s="106" t="s">
        <v>228</v>
      </c>
      <c r="C117" s="109" t="s">
        <v>229</v>
      </c>
      <c r="D117" s="107" t="s">
        <v>840</v>
      </c>
      <c r="E117" s="96"/>
      <c r="F117" s="96"/>
      <c r="G117" s="21" t="s">
        <v>30</v>
      </c>
      <c r="H117" s="21"/>
      <c r="I117" s="14">
        <v>10</v>
      </c>
      <c r="J117" s="14">
        <f>VLOOKUP(G117,'Scoring Lookup'!$B$3:$C$7,2)*I117</f>
        <v>0</v>
      </c>
      <c r="K117" s="16">
        <f t="shared" si="2"/>
        <v>30</v>
      </c>
    </row>
    <row r="118" spans="1:11" ht="43.5" x14ac:dyDescent="0.25">
      <c r="A118" s="15"/>
      <c r="B118" s="106" t="s">
        <v>230</v>
      </c>
      <c r="C118" s="109" t="s">
        <v>231</v>
      </c>
      <c r="D118" s="107" t="s">
        <v>29</v>
      </c>
      <c r="E118" s="96"/>
      <c r="F118" s="96"/>
      <c r="G118" s="21" t="s">
        <v>30</v>
      </c>
      <c r="H118" s="21"/>
      <c r="I118" s="14">
        <v>10</v>
      </c>
      <c r="J118" s="14">
        <f>VLOOKUP(G118,'Scoring Lookup'!$B$3:$C$7,2)*I118</f>
        <v>0</v>
      </c>
      <c r="K118" s="16">
        <f t="shared" si="2"/>
        <v>30</v>
      </c>
    </row>
    <row r="119" spans="1:11" ht="57.75" x14ac:dyDescent="0.25">
      <c r="A119" s="15"/>
      <c r="B119" s="106" t="s">
        <v>232</v>
      </c>
      <c r="C119" s="109" t="s">
        <v>233</v>
      </c>
      <c r="D119" s="107" t="s">
        <v>29</v>
      </c>
      <c r="E119" s="96"/>
      <c r="F119" s="96"/>
      <c r="G119" s="21" t="s">
        <v>30</v>
      </c>
      <c r="H119" s="21"/>
      <c r="I119" s="14">
        <v>10</v>
      </c>
      <c r="J119" s="14">
        <f>VLOOKUP(G119,'Scoring Lookup'!$B$3:$C$7,2)*I119</f>
        <v>0</v>
      </c>
      <c r="K119" s="16">
        <f t="shared" si="2"/>
        <v>30</v>
      </c>
    </row>
    <row r="120" spans="1:11" ht="57.75" x14ac:dyDescent="0.25">
      <c r="A120" s="15"/>
      <c r="B120" s="106" t="s">
        <v>234</v>
      </c>
      <c r="C120" s="109" t="s">
        <v>235</v>
      </c>
      <c r="D120" s="107" t="s">
        <v>29</v>
      </c>
      <c r="E120" s="96"/>
      <c r="F120" s="96"/>
      <c r="G120" s="21" t="s">
        <v>30</v>
      </c>
      <c r="H120" s="21"/>
      <c r="I120" s="14">
        <v>10</v>
      </c>
      <c r="J120" s="14">
        <f>VLOOKUP(G120,'Scoring Lookup'!$B$3:$C$7,2)*I120</f>
        <v>0</v>
      </c>
      <c r="K120" s="16">
        <f t="shared" si="2"/>
        <v>30</v>
      </c>
    </row>
    <row r="121" spans="1:11" ht="29.25" x14ac:dyDescent="0.25">
      <c r="A121" s="15"/>
      <c r="B121" s="106" t="s">
        <v>236</v>
      </c>
      <c r="C121" s="109" t="s">
        <v>237</v>
      </c>
      <c r="D121" s="107" t="s">
        <v>841</v>
      </c>
      <c r="E121" s="96"/>
      <c r="F121" s="96"/>
      <c r="G121" s="21" t="s">
        <v>30</v>
      </c>
      <c r="H121" s="21"/>
      <c r="I121" s="14">
        <v>10</v>
      </c>
      <c r="J121" s="14">
        <f>VLOOKUP(G121,'Scoring Lookup'!$B$3:$C$7,2)*I121</f>
        <v>0</v>
      </c>
      <c r="K121" s="16">
        <f t="shared" si="2"/>
        <v>30</v>
      </c>
    </row>
    <row r="122" spans="1:11" ht="57.75" x14ac:dyDescent="0.25">
      <c r="A122" s="15"/>
      <c r="B122" s="106" t="s">
        <v>238</v>
      </c>
      <c r="C122" s="109" t="s">
        <v>239</v>
      </c>
      <c r="D122" s="107" t="s">
        <v>29</v>
      </c>
      <c r="E122" s="96"/>
      <c r="F122" s="96"/>
      <c r="G122" s="21" t="s">
        <v>30</v>
      </c>
      <c r="H122" s="21"/>
      <c r="I122" s="14">
        <v>10</v>
      </c>
      <c r="J122" s="14">
        <f>VLOOKUP(G122,'Scoring Lookup'!$B$3:$C$7,2)*I122</f>
        <v>0</v>
      </c>
      <c r="K122" s="16">
        <f t="shared" si="2"/>
        <v>30</v>
      </c>
    </row>
    <row r="123" spans="1:11" ht="43.5" x14ac:dyDescent="0.25">
      <c r="A123" s="15"/>
      <c r="B123" s="106" t="s">
        <v>240</v>
      </c>
      <c r="C123" s="109" t="s">
        <v>241</v>
      </c>
      <c r="D123" s="107" t="s">
        <v>29</v>
      </c>
      <c r="E123" s="96"/>
      <c r="F123" s="96"/>
      <c r="G123" s="21" t="s">
        <v>30</v>
      </c>
      <c r="H123" s="21"/>
      <c r="I123" s="14">
        <v>10</v>
      </c>
      <c r="J123" s="14">
        <f>VLOOKUP(G123,'Scoring Lookup'!$B$3:$C$7,2)*I123</f>
        <v>0</v>
      </c>
      <c r="K123" s="16">
        <f t="shared" si="2"/>
        <v>30</v>
      </c>
    </row>
    <row r="124" spans="1:11" ht="29.25" x14ac:dyDescent="0.25">
      <c r="A124" s="15"/>
      <c r="B124" s="106" t="s">
        <v>242</v>
      </c>
      <c r="C124" s="109" t="s">
        <v>243</v>
      </c>
      <c r="D124" s="107"/>
      <c r="E124" s="96"/>
      <c r="F124" s="96"/>
      <c r="G124" s="21" t="s">
        <v>30</v>
      </c>
      <c r="H124" s="21"/>
      <c r="I124" s="14"/>
      <c r="J124" s="14"/>
      <c r="K124" s="16"/>
    </row>
    <row r="125" spans="1:11" ht="43.5" x14ac:dyDescent="0.25">
      <c r="A125" s="15"/>
      <c r="B125" s="106" t="s">
        <v>60</v>
      </c>
      <c r="C125" s="109" t="s">
        <v>244</v>
      </c>
      <c r="D125" s="107" t="s">
        <v>833</v>
      </c>
      <c r="E125" s="96"/>
      <c r="F125" s="96"/>
      <c r="G125" s="21" t="s">
        <v>30</v>
      </c>
      <c r="H125" s="21"/>
      <c r="I125" s="14">
        <v>10</v>
      </c>
      <c r="J125" s="14">
        <f>VLOOKUP(G125,'Scoring Lookup'!$B$3:$C$7,2)*I125</f>
        <v>0</v>
      </c>
      <c r="K125" s="16">
        <f t="shared" si="2"/>
        <v>30</v>
      </c>
    </row>
    <row r="126" spans="1:11" ht="57.75" x14ac:dyDescent="0.25">
      <c r="A126" s="15"/>
      <c r="B126" s="106" t="s">
        <v>62</v>
      </c>
      <c r="C126" s="109" t="s">
        <v>245</v>
      </c>
      <c r="D126" s="107" t="s">
        <v>833</v>
      </c>
      <c r="E126" s="96"/>
      <c r="F126" s="96"/>
      <c r="G126" s="21" t="s">
        <v>30</v>
      </c>
      <c r="H126" s="21"/>
      <c r="I126" s="14">
        <v>10</v>
      </c>
      <c r="J126" s="14">
        <f>VLOOKUP(G126,'Scoring Lookup'!$B$3:$C$7,2)*I126</f>
        <v>0</v>
      </c>
      <c r="K126" s="16">
        <f t="shared" si="2"/>
        <v>30</v>
      </c>
    </row>
    <row r="127" spans="1:11" x14ac:dyDescent="0.25">
      <c r="A127" s="129"/>
      <c r="B127" s="132"/>
      <c r="C127" s="133"/>
      <c r="D127" s="107"/>
      <c r="E127" s="96"/>
      <c r="F127" s="96"/>
      <c r="G127" s="21"/>
      <c r="H127" s="21"/>
      <c r="I127" s="134" t="s">
        <v>551</v>
      </c>
      <c r="J127" s="134">
        <f>SUM(J115:J126)</f>
        <v>0</v>
      </c>
      <c r="K127" s="16">
        <f>SUM(K115:K126)</f>
        <v>330</v>
      </c>
    </row>
    <row r="128" spans="1:11" x14ac:dyDescent="0.25">
      <c r="A128" s="108"/>
      <c r="B128" s="121">
        <v>3.6</v>
      </c>
      <c r="C128" s="108" t="s">
        <v>246</v>
      </c>
      <c r="D128" s="47"/>
      <c r="E128" s="97"/>
      <c r="F128" s="97"/>
      <c r="G128" s="40" t="s">
        <v>30</v>
      </c>
      <c r="H128" s="40"/>
      <c r="I128" s="123"/>
      <c r="J128" s="41"/>
      <c r="K128" s="42"/>
    </row>
    <row r="129" spans="1:11" ht="57.75" x14ac:dyDescent="0.25">
      <c r="A129" s="15"/>
      <c r="B129" s="106" t="s">
        <v>247</v>
      </c>
      <c r="C129" s="109" t="s">
        <v>248</v>
      </c>
      <c r="D129" s="107" t="s">
        <v>29</v>
      </c>
      <c r="E129" s="96"/>
      <c r="F129" s="96"/>
      <c r="G129" s="21" t="s">
        <v>30</v>
      </c>
      <c r="H129" s="21"/>
      <c r="I129" s="14">
        <v>10</v>
      </c>
      <c r="J129" s="14">
        <f>VLOOKUP(G129,'Scoring Lookup'!$B$3:$C$7,2)*I129</f>
        <v>0</v>
      </c>
      <c r="K129" s="16">
        <f t="shared" si="2"/>
        <v>30</v>
      </c>
    </row>
    <row r="130" spans="1:11" ht="86.25" x14ac:dyDescent="0.25">
      <c r="A130" s="15"/>
      <c r="B130" s="106" t="s">
        <v>249</v>
      </c>
      <c r="C130" s="109" t="s">
        <v>845</v>
      </c>
      <c r="D130" s="107" t="s">
        <v>29</v>
      </c>
      <c r="E130" s="96"/>
      <c r="F130" s="96"/>
      <c r="G130" s="21" t="s">
        <v>30</v>
      </c>
      <c r="H130" s="21"/>
      <c r="I130" s="14">
        <v>10</v>
      </c>
      <c r="J130" s="14">
        <f>VLOOKUP(G130,'Scoring Lookup'!$B$3:$C$7,2)*I130</f>
        <v>0</v>
      </c>
      <c r="K130" s="16">
        <f t="shared" si="2"/>
        <v>30</v>
      </c>
    </row>
    <row r="131" spans="1:11" ht="29.25" x14ac:dyDescent="0.25">
      <c r="A131" s="15"/>
      <c r="B131" s="106" t="s">
        <v>250</v>
      </c>
      <c r="C131" s="109" t="s">
        <v>251</v>
      </c>
      <c r="D131" s="107" t="s">
        <v>833</v>
      </c>
      <c r="E131" s="96"/>
      <c r="F131" s="96"/>
      <c r="G131" s="21" t="s">
        <v>30</v>
      </c>
      <c r="H131" s="21"/>
      <c r="I131" s="14">
        <v>10</v>
      </c>
      <c r="J131" s="14">
        <f>VLOOKUP(G131,'Scoring Lookup'!$B$3:$C$7,2)*I131</f>
        <v>0</v>
      </c>
      <c r="K131" s="16">
        <f t="shared" si="2"/>
        <v>30</v>
      </c>
    </row>
    <row r="132" spans="1:11" ht="43.5" x14ac:dyDescent="0.25">
      <c r="A132" s="15"/>
      <c r="B132" s="106" t="s">
        <v>252</v>
      </c>
      <c r="C132" s="109" t="s">
        <v>253</v>
      </c>
      <c r="D132" s="107" t="s">
        <v>833</v>
      </c>
      <c r="E132" s="96"/>
      <c r="F132" s="96"/>
      <c r="G132" s="21" t="s">
        <v>30</v>
      </c>
      <c r="H132" s="21"/>
      <c r="I132" s="14">
        <v>10</v>
      </c>
      <c r="J132" s="14">
        <f>VLOOKUP(G132,'Scoring Lookup'!$B$3:$C$7,2)*I132</f>
        <v>0</v>
      </c>
      <c r="K132" s="16">
        <f t="shared" si="2"/>
        <v>30</v>
      </c>
    </row>
    <row r="133" spans="1:11" x14ac:dyDescent="0.25">
      <c r="A133" s="129"/>
      <c r="B133" s="132"/>
      <c r="C133" s="133"/>
      <c r="D133" s="107"/>
      <c r="E133" s="96"/>
      <c r="F133" s="96"/>
      <c r="G133" s="21"/>
      <c r="H133" s="21"/>
      <c r="I133" s="134" t="s">
        <v>551</v>
      </c>
      <c r="J133" s="134">
        <f>SUM(J129:J132)</f>
        <v>0</v>
      </c>
      <c r="K133" s="16">
        <f>SUM(K129:K132)</f>
        <v>120</v>
      </c>
    </row>
    <row r="134" spans="1:11" x14ac:dyDescent="0.25">
      <c r="A134" s="108"/>
      <c r="B134" s="121">
        <v>3.7</v>
      </c>
      <c r="C134" s="108" t="s">
        <v>254</v>
      </c>
      <c r="D134" s="47"/>
      <c r="E134" s="97"/>
      <c r="F134" s="97"/>
      <c r="G134" s="40" t="s">
        <v>30</v>
      </c>
      <c r="H134" s="40"/>
      <c r="I134" s="123"/>
      <c r="J134" s="41"/>
      <c r="K134" s="42"/>
    </row>
    <row r="135" spans="1:11" ht="29.25" x14ac:dyDescent="0.25">
      <c r="A135" s="15"/>
      <c r="B135" s="106" t="s">
        <v>255</v>
      </c>
      <c r="C135" s="109" t="s">
        <v>256</v>
      </c>
      <c r="D135" s="107" t="s">
        <v>29</v>
      </c>
      <c r="E135" s="96"/>
      <c r="F135" s="96"/>
      <c r="G135" s="21" t="s">
        <v>30</v>
      </c>
      <c r="H135" s="21"/>
      <c r="I135" s="14">
        <v>5</v>
      </c>
      <c r="J135" s="14">
        <f>VLOOKUP(G135,'Scoring Lookup'!$B$3:$C$7,2)*I135</f>
        <v>0</v>
      </c>
      <c r="K135" s="16">
        <f t="shared" si="2"/>
        <v>15</v>
      </c>
    </row>
    <row r="136" spans="1:11" ht="29.25" x14ac:dyDescent="0.25">
      <c r="A136" s="15"/>
      <c r="B136" s="106" t="s">
        <v>257</v>
      </c>
      <c r="C136" s="109" t="s">
        <v>258</v>
      </c>
      <c r="D136" s="107"/>
      <c r="E136" s="96"/>
      <c r="F136" s="96"/>
      <c r="G136" s="21"/>
      <c r="H136" s="21"/>
      <c r="I136" s="14"/>
      <c r="J136" s="14"/>
      <c r="K136" s="16"/>
    </row>
    <row r="137" spans="1:11" x14ac:dyDescent="0.25">
      <c r="A137" s="15"/>
      <c r="B137" s="106" t="s">
        <v>60</v>
      </c>
      <c r="C137" s="109" t="s">
        <v>259</v>
      </c>
      <c r="D137" s="107" t="s">
        <v>29</v>
      </c>
      <c r="E137" s="96"/>
      <c r="F137" s="96"/>
      <c r="G137" s="21" t="s">
        <v>30</v>
      </c>
      <c r="H137" s="21"/>
      <c r="I137" s="14">
        <v>2</v>
      </c>
      <c r="J137" s="14">
        <f>VLOOKUP(G137,'Scoring Lookup'!$B$3:$C$7,2)*I137</f>
        <v>0</v>
      </c>
      <c r="K137" s="16">
        <f t="shared" si="2"/>
        <v>6</v>
      </c>
    </row>
    <row r="138" spans="1:11" x14ac:dyDescent="0.25">
      <c r="A138" s="15"/>
      <c r="B138" s="106" t="s">
        <v>62</v>
      </c>
      <c r="C138" s="109" t="s">
        <v>260</v>
      </c>
      <c r="D138" s="107" t="s">
        <v>29</v>
      </c>
      <c r="E138" s="96"/>
      <c r="F138" s="96"/>
      <c r="G138" s="21" t="s">
        <v>30</v>
      </c>
      <c r="H138" s="21"/>
      <c r="I138" s="14">
        <v>2</v>
      </c>
      <c r="J138" s="14">
        <f>VLOOKUP(G138,'Scoring Lookup'!$B$3:$C$7,2)*I138</f>
        <v>0</v>
      </c>
      <c r="K138" s="16">
        <f t="shared" si="2"/>
        <v>6</v>
      </c>
    </row>
    <row r="139" spans="1:11" x14ac:dyDescent="0.25">
      <c r="A139" s="15"/>
      <c r="B139" s="106" t="s">
        <v>64</v>
      </c>
      <c r="C139" s="109" t="s">
        <v>261</v>
      </c>
      <c r="D139" s="107" t="s">
        <v>29</v>
      </c>
      <c r="E139" s="96"/>
      <c r="F139" s="96"/>
      <c r="G139" s="21" t="s">
        <v>30</v>
      </c>
      <c r="H139" s="21"/>
      <c r="I139" s="14">
        <v>2</v>
      </c>
      <c r="J139" s="14">
        <f>VLOOKUP(G139,'Scoring Lookup'!$B$3:$C$7,2)*I139</f>
        <v>0</v>
      </c>
      <c r="K139" s="16">
        <f t="shared" si="2"/>
        <v>6</v>
      </c>
    </row>
    <row r="140" spans="1:11" x14ac:dyDescent="0.25">
      <c r="A140" s="15"/>
      <c r="B140" s="106" t="s">
        <v>65</v>
      </c>
      <c r="C140" s="109" t="s">
        <v>262</v>
      </c>
      <c r="D140" s="107" t="s">
        <v>29</v>
      </c>
      <c r="E140" s="96"/>
      <c r="F140" s="96"/>
      <c r="G140" s="21" t="s">
        <v>30</v>
      </c>
      <c r="H140" s="21"/>
      <c r="I140" s="14">
        <v>2</v>
      </c>
      <c r="J140" s="14">
        <f>VLOOKUP(G140,'Scoring Lookup'!$B$3:$C$7,2)*I140</f>
        <v>0</v>
      </c>
      <c r="K140" s="16">
        <f t="shared" si="2"/>
        <v>6</v>
      </c>
    </row>
    <row r="141" spans="1:11" x14ac:dyDescent="0.25">
      <c r="A141" s="15"/>
      <c r="B141" s="106" t="s">
        <v>67</v>
      </c>
      <c r="C141" s="109" t="s">
        <v>263</v>
      </c>
      <c r="D141" s="107" t="s">
        <v>29</v>
      </c>
      <c r="E141" s="96"/>
      <c r="F141" s="96"/>
      <c r="G141" s="21" t="s">
        <v>30</v>
      </c>
      <c r="H141" s="21"/>
      <c r="I141" s="14">
        <v>2</v>
      </c>
      <c r="J141" s="14">
        <f>VLOOKUP(G141,'Scoring Lookup'!$B$3:$C$7,2)*I141</f>
        <v>0</v>
      </c>
      <c r="K141" s="16">
        <f t="shared" si="2"/>
        <v>6</v>
      </c>
    </row>
    <row r="142" spans="1:11" x14ac:dyDescent="0.25">
      <c r="A142" s="15"/>
      <c r="B142" s="106" t="s">
        <v>69</v>
      </c>
      <c r="C142" s="109" t="s">
        <v>264</v>
      </c>
      <c r="D142" s="107" t="s">
        <v>29</v>
      </c>
      <c r="E142" s="96"/>
      <c r="F142" s="96"/>
      <c r="G142" s="21" t="s">
        <v>30</v>
      </c>
      <c r="H142" s="21"/>
      <c r="I142" s="14">
        <v>2</v>
      </c>
      <c r="J142" s="14">
        <f>VLOOKUP(G142,'Scoring Lookup'!$B$3:$C$7,2)*I142</f>
        <v>0</v>
      </c>
      <c r="K142" s="16">
        <f t="shared" si="2"/>
        <v>6</v>
      </c>
    </row>
    <row r="143" spans="1:11" x14ac:dyDescent="0.25">
      <c r="A143" s="15"/>
      <c r="B143" s="106" t="s">
        <v>71</v>
      </c>
      <c r="C143" s="109" t="s">
        <v>265</v>
      </c>
      <c r="D143" s="107" t="s">
        <v>29</v>
      </c>
      <c r="E143" s="96"/>
      <c r="F143" s="96"/>
      <c r="G143" s="21" t="s">
        <v>30</v>
      </c>
      <c r="H143" s="21"/>
      <c r="I143" s="14">
        <v>2</v>
      </c>
      <c r="J143" s="14">
        <f>VLOOKUP(G143,'Scoring Lookup'!$B$3:$C$7,2)*I143</f>
        <v>0</v>
      </c>
      <c r="K143" s="16">
        <f t="shared" si="2"/>
        <v>6</v>
      </c>
    </row>
    <row r="144" spans="1:11" x14ac:dyDescent="0.25">
      <c r="A144" s="15"/>
      <c r="B144" s="106" t="s">
        <v>73</v>
      </c>
      <c r="C144" s="109" t="s">
        <v>266</v>
      </c>
      <c r="D144" s="107" t="s">
        <v>29</v>
      </c>
      <c r="E144" s="96"/>
      <c r="F144" s="96"/>
      <c r="G144" s="21" t="s">
        <v>30</v>
      </c>
      <c r="H144" s="21"/>
      <c r="I144" s="14">
        <v>2</v>
      </c>
      <c r="J144" s="14">
        <f>VLOOKUP(G144,'Scoring Lookup'!$B$3:$C$7,2)*I144</f>
        <v>0</v>
      </c>
      <c r="K144" s="16">
        <f t="shared" si="2"/>
        <v>6</v>
      </c>
    </row>
    <row r="145" spans="1:11" ht="43.5" x14ac:dyDescent="0.25">
      <c r="A145" s="15"/>
      <c r="B145" s="106" t="s">
        <v>267</v>
      </c>
      <c r="C145" s="109" t="s">
        <v>268</v>
      </c>
      <c r="D145" s="107" t="s">
        <v>29</v>
      </c>
      <c r="E145" s="96"/>
      <c r="F145" s="96"/>
      <c r="G145" s="21" t="s">
        <v>30</v>
      </c>
      <c r="H145" s="21"/>
      <c r="I145" s="14">
        <v>2</v>
      </c>
      <c r="J145" s="14">
        <f>VLOOKUP(G145,'Scoring Lookup'!$B$3:$C$7,2)*I145</f>
        <v>0</v>
      </c>
      <c r="K145" s="16">
        <f t="shared" si="2"/>
        <v>6</v>
      </c>
    </row>
    <row r="146" spans="1:11" ht="29.25" x14ac:dyDescent="0.25">
      <c r="A146" s="15"/>
      <c r="B146" s="106" t="s">
        <v>269</v>
      </c>
      <c r="C146" s="109" t="s">
        <v>270</v>
      </c>
      <c r="D146" s="107" t="s">
        <v>29</v>
      </c>
      <c r="E146" s="96"/>
      <c r="F146" s="96"/>
      <c r="G146" s="21" t="s">
        <v>30</v>
      </c>
      <c r="H146" s="21"/>
      <c r="I146" s="14">
        <v>2</v>
      </c>
      <c r="J146" s="14">
        <f>VLOOKUP(G146,'Scoring Lookup'!$B$3:$C$7,2)*I146</f>
        <v>0</v>
      </c>
      <c r="K146" s="16">
        <f t="shared" si="2"/>
        <v>6</v>
      </c>
    </row>
    <row r="147" spans="1:11" ht="29.25" x14ac:dyDescent="0.25">
      <c r="A147" s="15"/>
      <c r="B147" s="106" t="s">
        <v>271</v>
      </c>
      <c r="C147" s="109" t="s">
        <v>272</v>
      </c>
      <c r="D147" s="107"/>
      <c r="E147" s="96"/>
      <c r="F147" s="96"/>
      <c r="G147" s="21" t="s">
        <v>30</v>
      </c>
      <c r="H147" s="21"/>
      <c r="I147" s="14"/>
      <c r="J147" s="14"/>
      <c r="K147" s="16"/>
    </row>
    <row r="148" spans="1:11" x14ac:dyDescent="0.25">
      <c r="A148" s="15"/>
      <c r="B148" s="106" t="s">
        <v>60</v>
      </c>
      <c r="C148" s="109" t="s">
        <v>273</v>
      </c>
      <c r="D148" s="107" t="s">
        <v>29</v>
      </c>
      <c r="E148" s="96"/>
      <c r="F148" s="96"/>
      <c r="G148" s="21" t="s">
        <v>30</v>
      </c>
      <c r="H148" s="21"/>
      <c r="I148" s="14">
        <v>2</v>
      </c>
      <c r="J148" s="14">
        <f>VLOOKUP(G148,'Scoring Lookup'!$B$3:$C$7,2)*I148</f>
        <v>0</v>
      </c>
      <c r="K148" s="16">
        <f t="shared" si="2"/>
        <v>6</v>
      </c>
    </row>
    <row r="149" spans="1:11" ht="25.5" x14ac:dyDescent="0.25">
      <c r="A149" s="15"/>
      <c r="B149" s="106" t="s">
        <v>62</v>
      </c>
      <c r="C149" s="109" t="s">
        <v>274</v>
      </c>
      <c r="D149" s="107" t="s">
        <v>833</v>
      </c>
      <c r="E149" s="96"/>
      <c r="F149" s="96"/>
      <c r="G149" s="21" t="s">
        <v>30</v>
      </c>
      <c r="H149" s="21"/>
      <c r="I149" s="14">
        <v>10</v>
      </c>
      <c r="J149" s="14">
        <f>VLOOKUP(G149,'Scoring Lookup'!$B$3:$C$7,2)*I149</f>
        <v>0</v>
      </c>
      <c r="K149" s="16">
        <f t="shared" si="2"/>
        <v>30</v>
      </c>
    </row>
    <row r="150" spans="1:11" ht="43.5" x14ac:dyDescent="0.25">
      <c r="A150" s="15"/>
      <c r="B150" s="106" t="s">
        <v>64</v>
      </c>
      <c r="C150" s="109" t="s">
        <v>275</v>
      </c>
      <c r="D150" s="107" t="s">
        <v>835</v>
      </c>
      <c r="E150" s="96"/>
      <c r="F150" s="96"/>
      <c r="G150" s="21" t="s">
        <v>30</v>
      </c>
      <c r="H150" s="21"/>
      <c r="I150" s="14"/>
      <c r="J150" s="14"/>
      <c r="K150" s="16"/>
    </row>
    <row r="151" spans="1:11" x14ac:dyDescent="0.25">
      <c r="A151" s="15"/>
      <c r="B151" s="106" t="s">
        <v>276</v>
      </c>
      <c r="C151" s="109" t="s">
        <v>277</v>
      </c>
      <c r="D151" s="107"/>
      <c r="E151" s="96"/>
      <c r="F151" s="96"/>
      <c r="G151" s="21" t="s">
        <v>30</v>
      </c>
      <c r="H151" s="21"/>
      <c r="I151" s="14"/>
      <c r="J151" s="14"/>
      <c r="K151" s="16"/>
    </row>
    <row r="152" spans="1:11" x14ac:dyDescent="0.25">
      <c r="A152" s="15"/>
      <c r="B152" s="106" t="s">
        <v>60</v>
      </c>
      <c r="C152" s="109" t="s">
        <v>278</v>
      </c>
      <c r="D152" s="107" t="s">
        <v>29</v>
      </c>
      <c r="E152" s="96"/>
      <c r="F152" s="96"/>
      <c r="G152" s="21" t="s">
        <v>30</v>
      </c>
      <c r="H152" s="21"/>
      <c r="I152" s="14">
        <v>2</v>
      </c>
      <c r="J152" s="14">
        <f>VLOOKUP(G152,'Scoring Lookup'!$B$3:$C$7,2)*I152</f>
        <v>0</v>
      </c>
      <c r="K152" s="16">
        <f t="shared" si="2"/>
        <v>6</v>
      </c>
    </row>
    <row r="153" spans="1:11" ht="29.25" x14ac:dyDescent="0.25">
      <c r="A153" s="15"/>
      <c r="B153" s="106" t="s">
        <v>62</v>
      </c>
      <c r="C153" s="109" t="s">
        <v>279</v>
      </c>
      <c r="D153" s="107" t="s">
        <v>29</v>
      </c>
      <c r="E153" s="96"/>
      <c r="F153" s="96"/>
      <c r="G153" s="21" t="s">
        <v>30</v>
      </c>
      <c r="H153" s="21"/>
      <c r="I153" s="14">
        <v>2</v>
      </c>
      <c r="J153" s="14">
        <f>VLOOKUP(G153,'Scoring Lookup'!$B$3:$C$7,2)*I153</f>
        <v>0</v>
      </c>
      <c r="K153" s="16">
        <f t="shared" si="2"/>
        <v>6</v>
      </c>
    </row>
    <row r="154" spans="1:11" x14ac:dyDescent="0.25">
      <c r="A154" s="15"/>
      <c r="B154" s="106" t="s">
        <v>64</v>
      </c>
      <c r="C154" s="109" t="s">
        <v>280</v>
      </c>
      <c r="D154" s="107" t="s">
        <v>29</v>
      </c>
      <c r="E154" s="96"/>
      <c r="F154" s="96"/>
      <c r="G154" s="21" t="s">
        <v>30</v>
      </c>
      <c r="H154" s="21"/>
      <c r="I154" s="14">
        <v>2</v>
      </c>
      <c r="J154" s="14">
        <f>VLOOKUP(G154,'Scoring Lookup'!$B$3:$C$7,2)*I154</f>
        <v>0</v>
      </c>
      <c r="K154" s="16">
        <f t="shared" si="2"/>
        <v>6</v>
      </c>
    </row>
    <row r="155" spans="1:11" x14ac:dyDescent="0.25">
      <c r="A155" s="15"/>
      <c r="B155" s="106" t="s">
        <v>65</v>
      </c>
      <c r="C155" s="109" t="s">
        <v>281</v>
      </c>
      <c r="D155" s="107" t="s">
        <v>29</v>
      </c>
      <c r="E155" s="96"/>
      <c r="F155" s="96"/>
      <c r="G155" s="21" t="s">
        <v>30</v>
      </c>
      <c r="H155" s="21"/>
      <c r="I155" s="14">
        <v>2</v>
      </c>
      <c r="J155" s="14">
        <f>VLOOKUP(G155,'Scoring Lookup'!$B$3:$C$7,2)*I155</f>
        <v>0</v>
      </c>
      <c r="K155" s="16">
        <f t="shared" si="2"/>
        <v>6</v>
      </c>
    </row>
    <row r="156" spans="1:11" x14ac:dyDescent="0.25">
      <c r="A156" s="15"/>
      <c r="B156" s="106" t="s">
        <v>67</v>
      </c>
      <c r="C156" s="109" t="s">
        <v>282</v>
      </c>
      <c r="D156" s="107" t="s">
        <v>29</v>
      </c>
      <c r="E156" s="96"/>
      <c r="F156" s="96"/>
      <c r="G156" s="21" t="s">
        <v>30</v>
      </c>
      <c r="H156" s="21"/>
      <c r="I156" s="14">
        <v>2</v>
      </c>
      <c r="J156" s="14">
        <f>VLOOKUP(G156,'Scoring Lookup'!$B$3:$C$7,2)*I156</f>
        <v>0</v>
      </c>
      <c r="K156" s="16">
        <f t="shared" si="2"/>
        <v>6</v>
      </c>
    </row>
    <row r="157" spans="1:11" ht="38.25" x14ac:dyDescent="0.25">
      <c r="A157" s="15"/>
      <c r="B157" s="106" t="s">
        <v>283</v>
      </c>
      <c r="C157" s="109" t="s">
        <v>284</v>
      </c>
      <c r="D157" s="107" t="s">
        <v>842</v>
      </c>
      <c r="E157" s="96"/>
      <c r="F157" s="96"/>
      <c r="G157" s="21" t="s">
        <v>30</v>
      </c>
      <c r="H157" s="21"/>
      <c r="I157" s="14">
        <v>10</v>
      </c>
      <c r="J157" s="14">
        <f>VLOOKUP(G157,'Scoring Lookup'!$B$3:$C$7,2)*I157</f>
        <v>0</v>
      </c>
      <c r="K157" s="16">
        <f t="shared" si="2"/>
        <v>30</v>
      </c>
    </row>
    <row r="158" spans="1:11" ht="29.25" x14ac:dyDescent="0.25">
      <c r="A158" s="15"/>
      <c r="B158" s="106" t="s">
        <v>285</v>
      </c>
      <c r="C158" s="109" t="s">
        <v>286</v>
      </c>
      <c r="D158" s="107" t="s">
        <v>29</v>
      </c>
      <c r="E158" s="96"/>
      <c r="F158" s="96"/>
      <c r="G158" s="21" t="s">
        <v>30</v>
      </c>
      <c r="H158" s="21"/>
      <c r="I158" s="14">
        <v>5</v>
      </c>
      <c r="J158" s="14">
        <f>VLOOKUP(G158,'Scoring Lookup'!$B$3:$C$7,2)*I158</f>
        <v>0</v>
      </c>
      <c r="K158" s="16">
        <f t="shared" si="2"/>
        <v>15</v>
      </c>
    </row>
    <row r="159" spans="1:11" ht="29.25" x14ac:dyDescent="0.25">
      <c r="A159" s="15"/>
      <c r="B159" s="106" t="s">
        <v>287</v>
      </c>
      <c r="C159" s="109" t="s">
        <v>288</v>
      </c>
      <c r="D159" s="107"/>
      <c r="E159" s="96"/>
      <c r="F159" s="96"/>
      <c r="G159" s="21" t="s">
        <v>30</v>
      </c>
      <c r="H159" s="21"/>
      <c r="I159" s="14"/>
      <c r="J159" s="14"/>
      <c r="K159" s="16"/>
    </row>
    <row r="160" spans="1:11" ht="29.25" x14ac:dyDescent="0.25">
      <c r="A160" s="15"/>
      <c r="B160" s="106" t="s">
        <v>60</v>
      </c>
      <c r="C160" s="109" t="s">
        <v>289</v>
      </c>
      <c r="D160" s="107" t="s">
        <v>29</v>
      </c>
      <c r="E160" s="96"/>
      <c r="F160" s="96"/>
      <c r="G160" s="21" t="s">
        <v>30</v>
      </c>
      <c r="H160" s="21"/>
      <c r="I160" s="14">
        <v>2</v>
      </c>
      <c r="J160" s="14">
        <f>VLOOKUP(G160,'Scoring Lookup'!$B$3:$C$7,2)*I160</f>
        <v>0</v>
      </c>
      <c r="K160" s="16">
        <f t="shared" si="2"/>
        <v>6</v>
      </c>
    </row>
    <row r="161" spans="1:11" x14ac:dyDescent="0.25">
      <c r="A161" s="15"/>
      <c r="B161" s="106" t="s">
        <v>62</v>
      </c>
      <c r="C161" s="109" t="s">
        <v>290</v>
      </c>
      <c r="D161" s="107" t="s">
        <v>835</v>
      </c>
      <c r="E161" s="96"/>
      <c r="F161" s="96"/>
      <c r="G161" s="21" t="s">
        <v>30</v>
      </c>
      <c r="H161" s="21"/>
      <c r="I161" s="14"/>
      <c r="J161" s="14"/>
      <c r="K161" s="16"/>
    </row>
    <row r="162" spans="1:11" ht="29.25" x14ac:dyDescent="0.25">
      <c r="A162" s="15"/>
      <c r="B162" s="106" t="s">
        <v>291</v>
      </c>
      <c r="C162" s="109" t="s">
        <v>292</v>
      </c>
      <c r="D162" s="107"/>
      <c r="E162" s="96"/>
      <c r="F162" s="96"/>
      <c r="G162" s="21" t="s">
        <v>30</v>
      </c>
      <c r="H162" s="21"/>
      <c r="I162" s="14"/>
      <c r="J162" s="14"/>
      <c r="K162" s="16"/>
    </row>
    <row r="163" spans="1:11" x14ac:dyDescent="0.25">
      <c r="A163" s="15"/>
      <c r="B163" s="106" t="s">
        <v>60</v>
      </c>
      <c r="C163" s="109" t="s">
        <v>293</v>
      </c>
      <c r="D163" s="107" t="s">
        <v>835</v>
      </c>
      <c r="E163" s="96"/>
      <c r="F163" s="96"/>
      <c r="G163" s="21" t="s">
        <v>30</v>
      </c>
      <c r="H163" s="21"/>
      <c r="I163" s="14"/>
      <c r="J163" s="14"/>
      <c r="K163" s="16"/>
    </row>
    <row r="164" spans="1:11" x14ac:dyDescent="0.25">
      <c r="A164" s="15"/>
      <c r="B164" s="106" t="s">
        <v>62</v>
      </c>
      <c r="C164" s="109" t="s">
        <v>294</v>
      </c>
      <c r="D164" s="107" t="s">
        <v>835</v>
      </c>
      <c r="E164" s="96"/>
      <c r="F164" s="96"/>
      <c r="G164" s="21" t="s">
        <v>30</v>
      </c>
      <c r="H164" s="21"/>
      <c r="I164" s="14"/>
      <c r="J164" s="14"/>
      <c r="K164" s="16"/>
    </row>
    <row r="165" spans="1:11" x14ac:dyDescent="0.25">
      <c r="A165" s="15"/>
      <c r="B165" s="106" t="s">
        <v>64</v>
      </c>
      <c r="C165" s="109" t="s">
        <v>295</v>
      </c>
      <c r="D165" s="107" t="s">
        <v>835</v>
      </c>
      <c r="E165" s="96"/>
      <c r="F165" s="96"/>
      <c r="G165" s="21" t="s">
        <v>30</v>
      </c>
      <c r="H165" s="21"/>
      <c r="I165" s="14"/>
      <c r="J165" s="14"/>
      <c r="K165" s="16"/>
    </row>
    <row r="166" spans="1:11" x14ac:dyDescent="0.25">
      <c r="A166" s="15"/>
      <c r="B166" s="106" t="s">
        <v>65</v>
      </c>
      <c r="C166" s="109" t="s">
        <v>296</v>
      </c>
      <c r="D166" s="107" t="s">
        <v>835</v>
      </c>
      <c r="E166" s="96"/>
      <c r="F166" s="96"/>
      <c r="G166" s="21" t="s">
        <v>30</v>
      </c>
      <c r="H166" s="21"/>
      <c r="I166" s="14"/>
      <c r="J166" s="14"/>
      <c r="K166" s="16"/>
    </row>
    <row r="167" spans="1:11" ht="29.25" x14ac:dyDescent="0.25">
      <c r="A167" s="15"/>
      <c r="B167" s="106" t="s">
        <v>297</v>
      </c>
      <c r="C167" s="109" t="s">
        <v>298</v>
      </c>
      <c r="D167" s="107"/>
      <c r="E167" s="96"/>
      <c r="F167" s="96"/>
      <c r="G167" s="21" t="s">
        <v>30</v>
      </c>
      <c r="H167" s="21"/>
      <c r="I167" s="14"/>
      <c r="J167" s="14"/>
      <c r="K167" s="16"/>
    </row>
    <row r="168" spans="1:11" x14ac:dyDescent="0.25">
      <c r="A168" s="15"/>
      <c r="B168" s="106" t="s">
        <v>60</v>
      </c>
      <c r="C168" s="109" t="s">
        <v>299</v>
      </c>
      <c r="D168" s="107" t="s">
        <v>835</v>
      </c>
      <c r="E168" s="96"/>
      <c r="F168" s="96"/>
      <c r="G168" s="21" t="s">
        <v>30</v>
      </c>
      <c r="H168" s="21"/>
      <c r="I168" s="14"/>
      <c r="J168" s="14"/>
      <c r="K168" s="16"/>
    </row>
    <row r="169" spans="1:11" x14ac:dyDescent="0.25">
      <c r="A169" s="15"/>
      <c r="B169" s="106" t="s">
        <v>62</v>
      </c>
      <c r="C169" s="109" t="s">
        <v>300</v>
      </c>
      <c r="D169" s="107" t="s">
        <v>835</v>
      </c>
      <c r="E169" s="96"/>
      <c r="F169" s="96"/>
      <c r="G169" s="21" t="s">
        <v>30</v>
      </c>
      <c r="H169" s="21"/>
      <c r="I169" s="14"/>
      <c r="J169" s="14"/>
      <c r="K169" s="16"/>
    </row>
    <row r="170" spans="1:11" x14ac:dyDescent="0.25">
      <c r="A170" s="15"/>
      <c r="B170" s="106" t="s">
        <v>64</v>
      </c>
      <c r="C170" s="109" t="s">
        <v>301</v>
      </c>
      <c r="D170" s="107" t="s">
        <v>835</v>
      </c>
      <c r="E170" s="96"/>
      <c r="F170" s="96"/>
      <c r="G170" s="21" t="s">
        <v>30</v>
      </c>
      <c r="H170" s="21"/>
      <c r="I170" s="14"/>
      <c r="J170" s="14"/>
      <c r="K170" s="16"/>
    </row>
    <row r="171" spans="1:11" ht="29.25" x14ac:dyDescent="0.25">
      <c r="A171" s="15"/>
      <c r="B171" s="106" t="s">
        <v>302</v>
      </c>
      <c r="C171" s="109" t="s">
        <v>303</v>
      </c>
      <c r="D171" s="107"/>
      <c r="E171" s="96"/>
      <c r="F171" s="96"/>
      <c r="G171" s="21" t="s">
        <v>30</v>
      </c>
      <c r="H171" s="21"/>
      <c r="I171" s="14"/>
      <c r="J171" s="14"/>
      <c r="K171" s="16"/>
    </row>
    <row r="172" spans="1:11" x14ac:dyDescent="0.25">
      <c r="A172" s="15"/>
      <c r="B172" s="106" t="s">
        <v>60</v>
      </c>
      <c r="C172" s="109" t="s">
        <v>304</v>
      </c>
      <c r="D172" s="107" t="s">
        <v>835</v>
      </c>
      <c r="E172" s="96"/>
      <c r="F172" s="96"/>
      <c r="G172" s="21" t="s">
        <v>30</v>
      </c>
      <c r="H172" s="21"/>
      <c r="I172" s="14"/>
      <c r="J172" s="14"/>
      <c r="K172" s="16"/>
    </row>
    <row r="173" spans="1:11" x14ac:dyDescent="0.25">
      <c r="A173" s="15"/>
      <c r="B173" s="106" t="s">
        <v>62</v>
      </c>
      <c r="C173" s="109" t="s">
        <v>305</v>
      </c>
      <c r="D173" s="107" t="s">
        <v>835</v>
      </c>
      <c r="E173" s="96"/>
      <c r="F173" s="96"/>
      <c r="G173" s="21" t="s">
        <v>30</v>
      </c>
      <c r="H173" s="21"/>
      <c r="I173" s="14"/>
      <c r="J173" s="14"/>
      <c r="K173" s="16"/>
    </row>
    <row r="174" spans="1:11" x14ac:dyDescent="0.25">
      <c r="A174" s="15"/>
      <c r="B174" s="106" t="s">
        <v>64</v>
      </c>
      <c r="C174" s="109" t="s">
        <v>306</v>
      </c>
      <c r="D174" s="107" t="s">
        <v>835</v>
      </c>
      <c r="E174" s="96"/>
      <c r="F174" s="96"/>
      <c r="G174" s="21" t="s">
        <v>30</v>
      </c>
      <c r="H174" s="21"/>
      <c r="I174" s="14"/>
      <c r="J174" s="14"/>
      <c r="K174" s="16"/>
    </row>
    <row r="175" spans="1:11" x14ac:dyDescent="0.25">
      <c r="A175" s="15"/>
      <c r="B175" s="106" t="s">
        <v>65</v>
      </c>
      <c r="C175" s="109" t="s">
        <v>307</v>
      </c>
      <c r="D175" s="107" t="s">
        <v>835</v>
      </c>
      <c r="E175" s="96"/>
      <c r="F175" s="96"/>
      <c r="G175" s="21" t="s">
        <v>30</v>
      </c>
      <c r="H175" s="21"/>
      <c r="I175" s="14"/>
      <c r="J175" s="14"/>
      <c r="K175" s="16"/>
    </row>
    <row r="176" spans="1:11" ht="29.25" x14ac:dyDescent="0.25">
      <c r="A176" s="15"/>
      <c r="B176" s="106" t="s">
        <v>308</v>
      </c>
      <c r="C176" s="109" t="s">
        <v>309</v>
      </c>
      <c r="D176" s="107" t="s">
        <v>29</v>
      </c>
      <c r="E176" s="96"/>
      <c r="F176" s="96"/>
      <c r="G176" s="21" t="s">
        <v>30</v>
      </c>
      <c r="H176" s="21"/>
      <c r="I176" s="14">
        <v>5</v>
      </c>
      <c r="J176" s="14">
        <f>VLOOKUP(G176,'Scoring Lookup'!$B$3:$C$7,2)*I176</f>
        <v>0</v>
      </c>
      <c r="K176" s="16">
        <f t="shared" ref="K176:K236" si="3">I176*3</f>
        <v>15</v>
      </c>
    </row>
    <row r="177" spans="1:11" x14ac:dyDescent="0.25">
      <c r="A177" s="15"/>
      <c r="B177" s="106" t="s">
        <v>310</v>
      </c>
      <c r="C177" s="109" t="s">
        <v>311</v>
      </c>
      <c r="D177" s="107" t="s">
        <v>29</v>
      </c>
      <c r="E177" s="96"/>
      <c r="F177" s="96"/>
      <c r="G177" s="21" t="s">
        <v>30</v>
      </c>
      <c r="H177" s="21"/>
      <c r="I177" s="14">
        <v>5</v>
      </c>
      <c r="J177" s="14">
        <f>VLOOKUP(G177,'Scoring Lookup'!$B$3:$C$7,2)*I177</f>
        <v>0</v>
      </c>
      <c r="K177" s="16">
        <f t="shared" si="3"/>
        <v>15</v>
      </c>
    </row>
    <row r="178" spans="1:11" x14ac:dyDescent="0.25">
      <c r="A178" s="129"/>
      <c r="B178" s="132"/>
      <c r="C178" s="133"/>
      <c r="D178" s="107"/>
      <c r="E178" s="96"/>
      <c r="F178" s="96"/>
      <c r="G178" s="21"/>
      <c r="H178" s="21"/>
      <c r="I178" s="134" t="s">
        <v>551</v>
      </c>
      <c r="J178" s="134">
        <f>SUM(J135:J177)</f>
        <v>0</v>
      </c>
      <c r="K178" s="16">
        <f>SUM(K135:K177)</f>
        <v>222</v>
      </c>
    </row>
    <row r="179" spans="1:11" ht="51" hidden="1" x14ac:dyDescent="0.25">
      <c r="A179" s="108"/>
      <c r="B179" s="121">
        <v>3.8</v>
      </c>
      <c r="C179" s="108" t="s">
        <v>529</v>
      </c>
      <c r="D179" s="47"/>
      <c r="E179" s="96"/>
      <c r="F179" s="96"/>
      <c r="G179" s="21"/>
      <c r="H179" s="21"/>
      <c r="I179" s="41"/>
      <c r="J179" s="41"/>
      <c r="K179" s="42">
        <f t="shared" si="3"/>
        <v>0</v>
      </c>
    </row>
    <row r="180" spans="1:11" ht="43.5" hidden="1" x14ac:dyDescent="0.25">
      <c r="A180" s="15"/>
      <c r="B180" s="106" t="s">
        <v>312</v>
      </c>
      <c r="C180" s="109" t="s">
        <v>495</v>
      </c>
      <c r="D180" s="107" t="s">
        <v>29</v>
      </c>
      <c r="E180" s="96"/>
      <c r="F180" s="96"/>
      <c r="G180" s="21"/>
      <c r="H180" s="21"/>
      <c r="I180" s="14"/>
      <c r="J180" s="14" t="e">
        <f>VLOOKUP(G180,'Scoring Lookup'!$B$3:$C$7,2)*I180</f>
        <v>#N/A</v>
      </c>
      <c r="K180" s="16">
        <f t="shared" si="3"/>
        <v>0</v>
      </c>
    </row>
    <row r="181" spans="1:11" ht="72" hidden="1" x14ac:dyDescent="0.25">
      <c r="A181" s="15"/>
      <c r="B181" s="106" t="s">
        <v>313</v>
      </c>
      <c r="C181" s="109" t="s">
        <v>314</v>
      </c>
      <c r="D181" s="107" t="s">
        <v>29</v>
      </c>
      <c r="E181" s="96"/>
      <c r="F181" s="96"/>
      <c r="G181" s="21"/>
      <c r="H181" s="21"/>
      <c r="I181" s="14"/>
      <c r="J181" s="14" t="e">
        <f>VLOOKUP(G181,'Scoring Lookup'!$B$3:$C$7,2)*I181</f>
        <v>#N/A</v>
      </c>
      <c r="K181" s="16">
        <f t="shared" si="3"/>
        <v>0</v>
      </c>
    </row>
    <row r="182" spans="1:11" ht="57.75" hidden="1" x14ac:dyDescent="0.25">
      <c r="A182" s="15"/>
      <c r="B182" s="106" t="s">
        <v>315</v>
      </c>
      <c r="C182" s="109" t="s">
        <v>316</v>
      </c>
      <c r="D182" s="107" t="s">
        <v>29</v>
      </c>
      <c r="E182" s="96"/>
      <c r="F182" s="96"/>
      <c r="G182" s="21"/>
      <c r="H182" s="21"/>
      <c r="I182" s="14"/>
      <c r="J182" s="14" t="e">
        <f>VLOOKUP(G182,'Scoring Lookup'!$B$3:$C$7,2)*I182</f>
        <v>#N/A</v>
      </c>
      <c r="K182" s="16">
        <f t="shared" si="3"/>
        <v>0</v>
      </c>
    </row>
    <row r="183" spans="1:11" ht="114.75" hidden="1" x14ac:dyDescent="0.25">
      <c r="A183" s="15"/>
      <c r="B183" s="106" t="s">
        <v>317</v>
      </c>
      <c r="C183" s="109" t="s">
        <v>318</v>
      </c>
      <c r="D183" s="107"/>
      <c r="E183" s="96"/>
      <c r="F183" s="96"/>
      <c r="G183" s="21"/>
      <c r="H183" s="21"/>
      <c r="I183" s="14"/>
      <c r="J183" s="14" t="e">
        <f>VLOOKUP(G183,'Scoring Lookup'!$B$3:$C$7,2)*I183</f>
        <v>#N/A</v>
      </c>
      <c r="K183" s="16">
        <f t="shared" si="3"/>
        <v>0</v>
      </c>
    </row>
    <row r="184" spans="1:11" hidden="1" x14ac:dyDescent="0.25">
      <c r="A184" s="15"/>
      <c r="B184" s="106" t="s">
        <v>60</v>
      </c>
      <c r="C184" s="109" t="s">
        <v>319</v>
      </c>
      <c r="D184" s="107" t="s">
        <v>29</v>
      </c>
      <c r="E184" s="96"/>
      <c r="F184" s="96"/>
      <c r="G184" s="21"/>
      <c r="H184" s="21"/>
      <c r="I184" s="14"/>
      <c r="J184" s="14" t="e">
        <f>VLOOKUP(G184,'Scoring Lookup'!$B$3:$C$7,2)*I184</f>
        <v>#N/A</v>
      </c>
      <c r="K184" s="16">
        <f t="shared" si="3"/>
        <v>0</v>
      </c>
    </row>
    <row r="185" spans="1:11" ht="29.25" hidden="1" x14ac:dyDescent="0.25">
      <c r="A185" s="15"/>
      <c r="B185" s="106" t="s">
        <v>62</v>
      </c>
      <c r="C185" s="109" t="s">
        <v>320</v>
      </c>
      <c r="D185" s="107" t="s">
        <v>29</v>
      </c>
      <c r="E185" s="96"/>
      <c r="F185" s="96"/>
      <c r="G185" s="21"/>
      <c r="H185" s="21"/>
      <c r="I185" s="14"/>
      <c r="J185" s="14" t="e">
        <f>VLOOKUP(G185,'Scoring Lookup'!$B$3:$C$7,2)*I185</f>
        <v>#N/A</v>
      </c>
      <c r="K185" s="16">
        <f t="shared" si="3"/>
        <v>0</v>
      </c>
    </row>
    <row r="186" spans="1:11" ht="29.25" hidden="1" x14ac:dyDescent="0.25">
      <c r="A186" s="15"/>
      <c r="B186" s="106" t="s">
        <v>321</v>
      </c>
      <c r="C186" s="109" t="s">
        <v>322</v>
      </c>
      <c r="D186" s="107" t="s">
        <v>29</v>
      </c>
      <c r="E186" s="96"/>
      <c r="F186" s="96"/>
      <c r="G186" s="21"/>
      <c r="H186" s="21"/>
      <c r="I186" s="14"/>
      <c r="J186" s="14" t="e">
        <f>VLOOKUP(G186,'Scoring Lookup'!$B$3:$C$7,2)*I186</f>
        <v>#N/A</v>
      </c>
      <c r="K186" s="16">
        <f t="shared" si="3"/>
        <v>0</v>
      </c>
    </row>
    <row r="187" spans="1:11" ht="29.25" hidden="1" x14ac:dyDescent="0.25">
      <c r="A187" s="15"/>
      <c r="B187" s="106" t="s">
        <v>323</v>
      </c>
      <c r="C187" s="109" t="s">
        <v>324</v>
      </c>
      <c r="D187" s="107" t="s">
        <v>29</v>
      </c>
      <c r="E187" s="96"/>
      <c r="F187" s="96"/>
      <c r="G187" s="21"/>
      <c r="H187" s="21"/>
      <c r="I187" s="14"/>
      <c r="J187" s="14" t="e">
        <f>VLOOKUP(G187,'Scoring Lookup'!$B$3:$C$7,2)*I187</f>
        <v>#N/A</v>
      </c>
      <c r="K187" s="16">
        <f t="shared" si="3"/>
        <v>0</v>
      </c>
    </row>
    <row r="188" spans="1:11" ht="43.5" hidden="1" x14ac:dyDescent="0.25">
      <c r="A188" s="15"/>
      <c r="B188" s="106" t="s">
        <v>325</v>
      </c>
      <c r="C188" s="109" t="s">
        <v>326</v>
      </c>
      <c r="D188" s="107"/>
      <c r="E188" s="96"/>
      <c r="F188" s="96"/>
      <c r="G188" s="21"/>
      <c r="H188" s="21"/>
      <c r="I188" s="14"/>
      <c r="J188" s="14" t="e">
        <f>VLOOKUP(G188,'Scoring Lookup'!$B$3:$C$7,2)*I188</f>
        <v>#N/A</v>
      </c>
      <c r="K188" s="16">
        <f t="shared" si="3"/>
        <v>0</v>
      </c>
    </row>
    <row r="189" spans="1:11" ht="29.25" hidden="1" x14ac:dyDescent="0.25">
      <c r="A189" s="15"/>
      <c r="B189" s="106" t="s">
        <v>60</v>
      </c>
      <c r="C189" s="109" t="s">
        <v>327</v>
      </c>
      <c r="D189" s="107" t="s">
        <v>29</v>
      </c>
      <c r="E189" s="96"/>
      <c r="F189" s="96"/>
      <c r="G189" s="21"/>
      <c r="H189" s="21"/>
      <c r="I189" s="14"/>
      <c r="J189" s="14" t="e">
        <f>VLOOKUP(G189,'Scoring Lookup'!$B$3:$C$7,2)*I189</f>
        <v>#N/A</v>
      </c>
      <c r="K189" s="16">
        <f t="shared" si="3"/>
        <v>0</v>
      </c>
    </row>
    <row r="190" spans="1:11" hidden="1" x14ac:dyDescent="0.25">
      <c r="A190" s="15"/>
      <c r="B190" s="106" t="s">
        <v>62</v>
      </c>
      <c r="C190" s="109" t="s">
        <v>328</v>
      </c>
      <c r="D190" s="107" t="s">
        <v>29</v>
      </c>
      <c r="E190" s="96"/>
      <c r="F190" s="96"/>
      <c r="G190" s="21"/>
      <c r="H190" s="21"/>
      <c r="I190" s="14"/>
      <c r="J190" s="14" t="e">
        <f>VLOOKUP(G190,'Scoring Lookup'!$B$3:$C$7,2)*I190</f>
        <v>#N/A</v>
      </c>
      <c r="K190" s="16">
        <f t="shared" si="3"/>
        <v>0</v>
      </c>
    </row>
    <row r="191" spans="1:11" ht="43.5" hidden="1" x14ac:dyDescent="0.25">
      <c r="A191" s="15"/>
      <c r="B191" s="106" t="s">
        <v>329</v>
      </c>
      <c r="C191" s="109" t="s">
        <v>330</v>
      </c>
      <c r="D191" s="107" t="s">
        <v>29</v>
      </c>
      <c r="E191" s="96"/>
      <c r="F191" s="96"/>
      <c r="G191" s="21"/>
      <c r="H191" s="21"/>
      <c r="I191" s="14"/>
      <c r="J191" s="14" t="e">
        <f>VLOOKUP(G191,'Scoring Lookup'!$B$3:$C$7,2)*I191</f>
        <v>#N/A</v>
      </c>
      <c r="K191" s="16">
        <f t="shared" si="3"/>
        <v>0</v>
      </c>
    </row>
    <row r="192" spans="1:11" ht="51" hidden="1" x14ac:dyDescent="0.25">
      <c r="A192" s="108"/>
      <c r="B192" s="121">
        <v>3.9</v>
      </c>
      <c r="C192" s="108" t="s">
        <v>530</v>
      </c>
      <c r="D192" s="47" t="s">
        <v>29</v>
      </c>
      <c r="E192" s="96"/>
      <c r="F192" s="96"/>
      <c r="G192" s="21"/>
      <c r="H192" s="21"/>
      <c r="I192" s="41"/>
      <c r="J192" s="41"/>
      <c r="K192" s="42">
        <f t="shared" si="3"/>
        <v>0</v>
      </c>
    </row>
    <row r="193" spans="1:11" ht="57.75" hidden="1" x14ac:dyDescent="0.25">
      <c r="A193" s="15"/>
      <c r="B193" s="106" t="s">
        <v>331</v>
      </c>
      <c r="C193" s="109" t="s">
        <v>496</v>
      </c>
      <c r="D193" s="107" t="s">
        <v>29</v>
      </c>
      <c r="E193" s="96"/>
      <c r="F193" s="96"/>
      <c r="G193" s="21"/>
      <c r="H193" s="21"/>
      <c r="I193" s="14"/>
      <c r="J193" s="14" t="e">
        <f>VLOOKUP(G193,'Scoring Lookup'!$B$3:$C$7,2)*I193</f>
        <v>#N/A</v>
      </c>
      <c r="K193" s="16">
        <f t="shared" si="3"/>
        <v>0</v>
      </c>
    </row>
    <row r="194" spans="1:11" ht="29.25" hidden="1" x14ac:dyDescent="0.25">
      <c r="A194" s="15"/>
      <c r="B194" s="106" t="s">
        <v>332</v>
      </c>
      <c r="C194" s="109" t="s">
        <v>333</v>
      </c>
      <c r="D194" s="107" t="s">
        <v>29</v>
      </c>
      <c r="E194" s="96"/>
      <c r="F194" s="96"/>
      <c r="G194" s="21"/>
      <c r="H194" s="21"/>
      <c r="I194" s="14"/>
      <c r="J194" s="14" t="e">
        <f>VLOOKUP(G194,'Scoring Lookup'!$B$3:$C$7,2)*I194</f>
        <v>#N/A</v>
      </c>
      <c r="K194" s="16">
        <f t="shared" si="3"/>
        <v>0</v>
      </c>
    </row>
    <row r="195" spans="1:11" ht="29.25" hidden="1" x14ac:dyDescent="0.25">
      <c r="A195" s="15"/>
      <c r="B195" s="106" t="s">
        <v>334</v>
      </c>
      <c r="C195" s="109" t="s">
        <v>335</v>
      </c>
      <c r="D195" s="107" t="s">
        <v>29</v>
      </c>
      <c r="E195" s="96"/>
      <c r="F195" s="96"/>
      <c r="G195" s="21"/>
      <c r="H195" s="21"/>
      <c r="I195" s="14"/>
      <c r="J195" s="14" t="e">
        <f>VLOOKUP(G195,'Scoring Lookup'!$B$3:$C$7,2)*I195</f>
        <v>#N/A</v>
      </c>
      <c r="K195" s="16">
        <f t="shared" si="3"/>
        <v>0</v>
      </c>
    </row>
    <row r="196" spans="1:11" ht="43.5" hidden="1" x14ac:dyDescent="0.25">
      <c r="A196" s="15"/>
      <c r="B196" s="106" t="s">
        <v>336</v>
      </c>
      <c r="C196" s="109" t="s">
        <v>337</v>
      </c>
      <c r="D196" s="107"/>
      <c r="E196" s="96"/>
      <c r="F196" s="96"/>
      <c r="G196" s="21"/>
      <c r="H196" s="21"/>
      <c r="I196" s="14"/>
      <c r="J196" s="14" t="e">
        <f>VLOOKUP(G196,'Scoring Lookup'!$B$3:$C$7,2)*I196</f>
        <v>#N/A</v>
      </c>
      <c r="K196" s="16">
        <f t="shared" si="3"/>
        <v>0</v>
      </c>
    </row>
    <row r="197" spans="1:11" hidden="1" x14ac:dyDescent="0.25">
      <c r="A197" s="15"/>
      <c r="B197" s="106" t="s">
        <v>60</v>
      </c>
      <c r="C197" s="109" t="s">
        <v>338</v>
      </c>
      <c r="D197" s="107" t="s">
        <v>29</v>
      </c>
      <c r="E197" s="96"/>
      <c r="F197" s="96"/>
      <c r="G197" s="21"/>
      <c r="H197" s="21"/>
      <c r="I197" s="14"/>
      <c r="J197" s="14" t="e">
        <f>VLOOKUP(G197,'Scoring Lookup'!$B$3:$C$7,2)*I197</f>
        <v>#N/A</v>
      </c>
      <c r="K197" s="16">
        <f t="shared" si="3"/>
        <v>0</v>
      </c>
    </row>
    <row r="198" spans="1:11" hidden="1" x14ac:dyDescent="0.25">
      <c r="A198" s="15"/>
      <c r="B198" s="106" t="s">
        <v>62</v>
      </c>
      <c r="C198" s="109" t="s">
        <v>339</v>
      </c>
      <c r="D198" s="107" t="s">
        <v>29</v>
      </c>
      <c r="E198" s="96"/>
      <c r="F198" s="96"/>
      <c r="G198" s="21"/>
      <c r="H198" s="21"/>
      <c r="I198" s="14"/>
      <c r="J198" s="14" t="e">
        <f>VLOOKUP(G198,'Scoring Lookup'!$B$3:$C$7,2)*I198</f>
        <v>#N/A</v>
      </c>
      <c r="K198" s="16">
        <f t="shared" si="3"/>
        <v>0</v>
      </c>
    </row>
    <row r="199" spans="1:11" hidden="1" x14ac:dyDescent="0.25">
      <c r="A199" s="15"/>
      <c r="B199" s="106" t="s">
        <v>64</v>
      </c>
      <c r="C199" s="109" t="s">
        <v>497</v>
      </c>
      <c r="D199" s="107" t="s">
        <v>29</v>
      </c>
      <c r="E199" s="96"/>
      <c r="F199" s="96"/>
      <c r="G199" s="21"/>
      <c r="H199" s="21"/>
      <c r="I199" s="14"/>
      <c r="J199" s="14" t="e">
        <f>VLOOKUP(G199,'Scoring Lookup'!$B$3:$C$7,2)*I199</f>
        <v>#N/A</v>
      </c>
      <c r="K199" s="16">
        <f t="shared" si="3"/>
        <v>0</v>
      </c>
    </row>
    <row r="200" spans="1:11" hidden="1" x14ac:dyDescent="0.25">
      <c r="A200" s="15"/>
      <c r="B200" s="106" t="s">
        <v>65</v>
      </c>
      <c r="C200" s="109" t="s">
        <v>79</v>
      </c>
      <c r="D200" s="107" t="s">
        <v>29</v>
      </c>
      <c r="E200" s="96"/>
      <c r="F200" s="96"/>
      <c r="G200" s="21"/>
      <c r="H200" s="21"/>
      <c r="I200" s="14"/>
      <c r="J200" s="14" t="e">
        <f>VLOOKUP(G200,'Scoring Lookup'!$B$3:$C$7,2)*I200</f>
        <v>#N/A</v>
      </c>
      <c r="K200" s="16">
        <f t="shared" si="3"/>
        <v>0</v>
      </c>
    </row>
    <row r="201" spans="1:11" hidden="1" x14ac:dyDescent="0.25">
      <c r="A201" s="15"/>
      <c r="B201" s="106" t="s">
        <v>67</v>
      </c>
      <c r="C201" s="109" t="s">
        <v>340</v>
      </c>
      <c r="D201" s="107" t="s">
        <v>29</v>
      </c>
      <c r="E201" s="96"/>
      <c r="F201" s="96"/>
      <c r="G201" s="21"/>
      <c r="H201" s="21"/>
      <c r="I201" s="14"/>
      <c r="J201" s="14" t="e">
        <f>VLOOKUP(G201,'Scoring Lookup'!$B$3:$C$7,2)*I201</f>
        <v>#N/A</v>
      </c>
      <c r="K201" s="16">
        <f t="shared" si="3"/>
        <v>0</v>
      </c>
    </row>
    <row r="202" spans="1:11" hidden="1" x14ac:dyDescent="0.25">
      <c r="A202" s="15"/>
      <c r="B202" s="106" t="s">
        <v>69</v>
      </c>
      <c r="C202" s="109" t="s">
        <v>341</v>
      </c>
      <c r="D202" s="107" t="s">
        <v>29</v>
      </c>
      <c r="E202" s="96"/>
      <c r="F202" s="96"/>
      <c r="G202" s="21"/>
      <c r="H202" s="21"/>
      <c r="I202" s="14"/>
      <c r="J202" s="14" t="e">
        <f>VLOOKUP(G202,'Scoring Lookup'!$B$3:$C$7,2)*I202</f>
        <v>#N/A</v>
      </c>
      <c r="K202" s="16">
        <f t="shared" si="3"/>
        <v>0</v>
      </c>
    </row>
    <row r="203" spans="1:11" hidden="1" x14ac:dyDescent="0.25">
      <c r="A203" s="15"/>
      <c r="B203" s="106" t="s">
        <v>71</v>
      </c>
      <c r="C203" s="109" t="s">
        <v>342</v>
      </c>
      <c r="D203" s="107" t="s">
        <v>29</v>
      </c>
      <c r="E203" s="96"/>
      <c r="F203" s="96"/>
      <c r="G203" s="21"/>
      <c r="H203" s="21"/>
      <c r="I203" s="14"/>
      <c r="J203" s="14" t="e">
        <f>VLOOKUP(G203,'Scoring Lookup'!$B$3:$C$7,2)*I203</f>
        <v>#N/A</v>
      </c>
      <c r="K203" s="16">
        <f t="shared" si="3"/>
        <v>0</v>
      </c>
    </row>
    <row r="204" spans="1:11" hidden="1" x14ac:dyDescent="0.25">
      <c r="A204" s="15"/>
      <c r="B204" s="106" t="s">
        <v>73</v>
      </c>
      <c r="C204" s="109" t="s">
        <v>343</v>
      </c>
      <c r="D204" s="107" t="s">
        <v>29</v>
      </c>
      <c r="E204" s="96"/>
      <c r="F204" s="96"/>
      <c r="G204" s="21"/>
      <c r="H204" s="21"/>
      <c r="I204" s="14"/>
      <c r="J204" s="14" t="e">
        <f>VLOOKUP(G204,'Scoring Lookup'!$B$3:$C$7,2)*I204</f>
        <v>#N/A</v>
      </c>
      <c r="K204" s="16">
        <f t="shared" si="3"/>
        <v>0</v>
      </c>
    </row>
    <row r="205" spans="1:11" ht="43.5" hidden="1" x14ac:dyDescent="0.25">
      <c r="A205" s="15"/>
      <c r="B205" s="106" t="s">
        <v>344</v>
      </c>
      <c r="C205" s="109" t="s">
        <v>345</v>
      </c>
      <c r="D205" s="107" t="s">
        <v>29</v>
      </c>
      <c r="E205" s="96"/>
      <c r="F205" s="96"/>
      <c r="G205" s="21"/>
      <c r="H205" s="21"/>
      <c r="I205" s="14"/>
      <c r="J205" s="14" t="e">
        <f>VLOOKUP(G205,'Scoring Lookup'!$B$3:$C$7,2)*I205</f>
        <v>#N/A</v>
      </c>
      <c r="K205" s="16">
        <f t="shared" si="3"/>
        <v>0</v>
      </c>
    </row>
    <row r="206" spans="1:11" ht="100.5" hidden="1" x14ac:dyDescent="0.25">
      <c r="A206" s="15"/>
      <c r="B206" s="106" t="s">
        <v>346</v>
      </c>
      <c r="C206" s="109" t="s">
        <v>347</v>
      </c>
      <c r="D206" s="107" t="s">
        <v>29</v>
      </c>
      <c r="E206" s="96"/>
      <c r="F206" s="96"/>
      <c r="G206" s="21"/>
      <c r="H206" s="21"/>
      <c r="I206" s="14"/>
      <c r="J206" s="14" t="e">
        <f>VLOOKUP(G206,'Scoring Lookup'!$B$3:$C$7,2)*I206</f>
        <v>#N/A</v>
      </c>
      <c r="K206" s="16">
        <f t="shared" si="3"/>
        <v>0</v>
      </c>
    </row>
    <row r="207" spans="1:11" ht="43.5" hidden="1" x14ac:dyDescent="0.25">
      <c r="A207" s="15"/>
      <c r="B207" s="106" t="s">
        <v>348</v>
      </c>
      <c r="C207" s="109" t="s">
        <v>349</v>
      </c>
      <c r="D207" s="107" t="s">
        <v>29</v>
      </c>
      <c r="E207" s="96"/>
      <c r="F207" s="96"/>
      <c r="G207" s="21"/>
      <c r="H207" s="21"/>
      <c r="I207" s="14"/>
      <c r="J207" s="14" t="e">
        <f>VLOOKUP(G207,'Scoring Lookup'!$B$3:$C$7,2)*I207</f>
        <v>#N/A</v>
      </c>
      <c r="K207" s="16">
        <f t="shared" si="3"/>
        <v>0</v>
      </c>
    </row>
    <row r="208" spans="1:11" hidden="1" x14ac:dyDescent="0.25">
      <c r="A208" s="108"/>
      <c r="B208" s="121" t="s">
        <v>485</v>
      </c>
      <c r="C208" s="108" t="s">
        <v>350</v>
      </c>
      <c r="D208" s="47"/>
      <c r="E208" s="96"/>
      <c r="F208" s="96"/>
      <c r="G208" s="21"/>
      <c r="H208" s="21"/>
      <c r="I208" s="41"/>
      <c r="J208" s="41"/>
      <c r="K208" s="42">
        <f t="shared" si="3"/>
        <v>0</v>
      </c>
    </row>
    <row r="209" spans="1:11" ht="43.5" hidden="1" x14ac:dyDescent="0.25">
      <c r="A209" s="15"/>
      <c r="B209" s="106"/>
      <c r="C209" s="109" t="s">
        <v>351</v>
      </c>
      <c r="D209" s="107"/>
      <c r="E209" s="96"/>
      <c r="F209" s="96"/>
      <c r="G209" s="21"/>
      <c r="H209" s="21"/>
      <c r="I209" s="14"/>
      <c r="J209" s="14" t="e">
        <f>VLOOKUP(G209,'Scoring Lookup'!$B$3:$C$7,2)*I209</f>
        <v>#N/A</v>
      </c>
      <c r="K209" s="16">
        <f t="shared" si="3"/>
        <v>0</v>
      </c>
    </row>
    <row r="210" spans="1:11" ht="29.25" hidden="1" x14ac:dyDescent="0.25">
      <c r="A210" s="15"/>
      <c r="B210" s="106" t="s">
        <v>60</v>
      </c>
      <c r="C210" s="109" t="s">
        <v>352</v>
      </c>
      <c r="D210" s="107" t="s">
        <v>29</v>
      </c>
      <c r="E210" s="96"/>
      <c r="F210" s="96"/>
      <c r="G210" s="21"/>
      <c r="H210" s="21"/>
      <c r="I210" s="14"/>
      <c r="J210" s="14" t="e">
        <f>VLOOKUP(G210,'Scoring Lookup'!$B$3:$C$7,2)*I210</f>
        <v>#N/A</v>
      </c>
      <c r="K210" s="16">
        <f t="shared" si="3"/>
        <v>0</v>
      </c>
    </row>
    <row r="211" spans="1:11" hidden="1" x14ac:dyDescent="0.25">
      <c r="A211" s="15"/>
      <c r="B211" s="106" t="s">
        <v>62</v>
      </c>
      <c r="C211" s="109" t="s">
        <v>353</v>
      </c>
      <c r="D211" s="107" t="s">
        <v>29</v>
      </c>
      <c r="E211" s="96"/>
      <c r="F211" s="96"/>
      <c r="G211" s="21"/>
      <c r="H211" s="21"/>
      <c r="I211" s="14"/>
      <c r="J211" s="14" t="e">
        <f>VLOOKUP(G211,'Scoring Lookup'!$B$3:$C$7,2)*I211</f>
        <v>#N/A</v>
      </c>
      <c r="K211" s="16">
        <f t="shared" si="3"/>
        <v>0</v>
      </c>
    </row>
    <row r="212" spans="1:11" ht="29.25" hidden="1" x14ac:dyDescent="0.25">
      <c r="A212" s="15"/>
      <c r="B212" s="106" t="s">
        <v>64</v>
      </c>
      <c r="C212" s="109" t="s">
        <v>354</v>
      </c>
      <c r="D212" s="107" t="s">
        <v>29</v>
      </c>
      <c r="E212" s="96"/>
      <c r="F212" s="96"/>
      <c r="G212" s="21"/>
      <c r="H212" s="21"/>
      <c r="I212" s="14"/>
      <c r="J212" s="14" t="e">
        <f>VLOOKUP(G212,'Scoring Lookup'!$B$3:$C$7,2)*I212</f>
        <v>#N/A</v>
      </c>
      <c r="K212" s="16">
        <f t="shared" si="3"/>
        <v>0</v>
      </c>
    </row>
    <row r="213" spans="1:11" ht="43.5" hidden="1" x14ac:dyDescent="0.25">
      <c r="A213" s="15"/>
      <c r="B213" s="106" t="s">
        <v>65</v>
      </c>
      <c r="C213" s="109" t="s">
        <v>355</v>
      </c>
      <c r="D213" s="107" t="s">
        <v>29</v>
      </c>
      <c r="E213" s="96"/>
      <c r="F213" s="96"/>
      <c r="G213" s="21"/>
      <c r="H213" s="21"/>
      <c r="I213" s="14"/>
      <c r="J213" s="14" t="e">
        <f>VLOOKUP(G213,'Scoring Lookup'!$B$3:$C$7,2)*I213</f>
        <v>#N/A</v>
      </c>
      <c r="K213" s="16">
        <f t="shared" si="3"/>
        <v>0</v>
      </c>
    </row>
    <row r="214" spans="1:11" hidden="1" x14ac:dyDescent="0.25">
      <c r="A214" s="108"/>
      <c r="B214" s="121">
        <v>3.11</v>
      </c>
      <c r="C214" s="108" t="s">
        <v>356</v>
      </c>
      <c r="D214" s="47"/>
      <c r="E214" s="96"/>
      <c r="F214" s="96"/>
      <c r="G214" s="21"/>
      <c r="H214" s="21"/>
      <c r="I214" s="41"/>
      <c r="J214" s="41"/>
      <c r="K214" s="42">
        <f t="shared" si="3"/>
        <v>0</v>
      </c>
    </row>
    <row r="215" spans="1:11" ht="25.5" hidden="1" x14ac:dyDescent="0.25">
      <c r="A215" s="15"/>
      <c r="B215" s="75" t="s">
        <v>357</v>
      </c>
      <c r="C215" s="44" t="s">
        <v>358</v>
      </c>
      <c r="D215" s="107" t="s">
        <v>531</v>
      </c>
      <c r="E215" s="96"/>
      <c r="F215" s="96"/>
      <c r="G215" s="21"/>
      <c r="H215" s="21"/>
      <c r="I215" s="14"/>
      <c r="J215" s="14" t="e">
        <f>VLOOKUP(G215,'Scoring Lookup'!$B$3:$C$7,2)*I215</f>
        <v>#N/A</v>
      </c>
      <c r="K215" s="16">
        <f t="shared" si="3"/>
        <v>0</v>
      </c>
    </row>
    <row r="216" spans="1:11" ht="25.5" hidden="1" x14ac:dyDescent="0.25">
      <c r="A216" s="15"/>
      <c r="B216" s="75" t="s">
        <v>359</v>
      </c>
      <c r="C216" s="44" t="s">
        <v>360</v>
      </c>
      <c r="D216" s="107"/>
      <c r="E216" s="96"/>
      <c r="F216" s="96"/>
      <c r="G216" s="21"/>
      <c r="H216" s="21"/>
      <c r="I216" s="14"/>
      <c r="J216" s="14" t="e">
        <f>VLOOKUP(G216,'Scoring Lookup'!$B$3:$C$7,2)*I216</f>
        <v>#N/A</v>
      </c>
      <c r="K216" s="16">
        <f t="shared" si="3"/>
        <v>0</v>
      </c>
    </row>
    <row r="217" spans="1:11" hidden="1" x14ac:dyDescent="0.25">
      <c r="A217" s="15"/>
      <c r="B217" s="75" t="s">
        <v>60</v>
      </c>
      <c r="C217" s="44" t="s">
        <v>361</v>
      </c>
      <c r="D217" s="107" t="s">
        <v>29</v>
      </c>
      <c r="E217" s="96"/>
      <c r="F217" s="96"/>
      <c r="G217" s="21"/>
      <c r="H217" s="21"/>
      <c r="I217" s="14"/>
      <c r="J217" s="14" t="e">
        <f>VLOOKUP(G217,'Scoring Lookup'!$B$3:$C$7,2)*I217</f>
        <v>#N/A</v>
      </c>
      <c r="K217" s="16">
        <f t="shared" si="3"/>
        <v>0</v>
      </c>
    </row>
    <row r="218" spans="1:11" hidden="1" x14ac:dyDescent="0.25">
      <c r="A218" s="15"/>
      <c r="B218" s="75" t="s">
        <v>62</v>
      </c>
      <c r="C218" s="44" t="s">
        <v>362</v>
      </c>
      <c r="D218" s="107" t="s">
        <v>29</v>
      </c>
      <c r="E218" s="96"/>
      <c r="F218" s="96"/>
      <c r="G218" s="21"/>
      <c r="H218" s="21"/>
      <c r="I218" s="14"/>
      <c r="J218" s="14" t="e">
        <f>VLOOKUP(G218,'Scoring Lookup'!$B$3:$C$7,2)*I218</f>
        <v>#N/A</v>
      </c>
      <c r="K218" s="16">
        <f t="shared" si="3"/>
        <v>0</v>
      </c>
    </row>
    <row r="219" spans="1:11" hidden="1" x14ac:dyDescent="0.25">
      <c r="A219" s="15"/>
      <c r="B219" s="75" t="s">
        <v>64</v>
      </c>
      <c r="C219" s="44" t="s">
        <v>363</v>
      </c>
      <c r="D219" s="107" t="s">
        <v>29</v>
      </c>
      <c r="E219" s="96"/>
      <c r="F219" s="96"/>
      <c r="G219" s="21"/>
      <c r="H219" s="21"/>
      <c r="I219" s="14"/>
      <c r="J219" s="14" t="e">
        <f>VLOOKUP(G219,'Scoring Lookup'!$B$3:$C$7,2)*I219</f>
        <v>#N/A</v>
      </c>
      <c r="K219" s="16">
        <f t="shared" si="3"/>
        <v>0</v>
      </c>
    </row>
    <row r="220" spans="1:11" hidden="1" x14ac:dyDescent="0.25">
      <c r="A220" s="15"/>
      <c r="B220" s="75" t="s">
        <v>65</v>
      </c>
      <c r="C220" s="44" t="s">
        <v>364</v>
      </c>
      <c r="D220" s="107" t="s">
        <v>29</v>
      </c>
      <c r="E220" s="96"/>
      <c r="F220" s="96"/>
      <c r="G220" s="21"/>
      <c r="H220" s="21"/>
      <c r="I220" s="14"/>
      <c r="J220" s="14" t="e">
        <f>VLOOKUP(G220,'Scoring Lookup'!$B$3:$C$7,2)*I220</f>
        <v>#N/A</v>
      </c>
      <c r="K220" s="16">
        <f t="shared" si="3"/>
        <v>0</v>
      </c>
    </row>
    <row r="221" spans="1:11" hidden="1" x14ac:dyDescent="0.25">
      <c r="A221" s="15"/>
      <c r="B221" s="75" t="s">
        <v>67</v>
      </c>
      <c r="C221" s="44" t="s">
        <v>365</v>
      </c>
      <c r="D221" s="107" t="s">
        <v>29</v>
      </c>
      <c r="E221" s="96"/>
      <c r="F221" s="96"/>
      <c r="G221" s="21"/>
      <c r="H221" s="21"/>
      <c r="I221" s="14"/>
      <c r="J221" s="14" t="e">
        <f>VLOOKUP(G221,'Scoring Lookup'!$B$3:$C$7,2)*I221</f>
        <v>#N/A</v>
      </c>
      <c r="K221" s="16">
        <f t="shared" si="3"/>
        <v>0</v>
      </c>
    </row>
    <row r="222" spans="1:11" hidden="1" x14ac:dyDescent="0.25">
      <c r="A222" s="15"/>
      <c r="B222" s="75" t="s">
        <v>69</v>
      </c>
      <c r="C222" s="44" t="s">
        <v>366</v>
      </c>
      <c r="D222" s="107" t="s">
        <v>29</v>
      </c>
      <c r="E222" s="96"/>
      <c r="F222" s="96"/>
      <c r="G222" s="21"/>
      <c r="H222" s="21"/>
      <c r="I222" s="14"/>
      <c r="J222" s="14" t="e">
        <f>VLOOKUP(G222,'Scoring Lookup'!$B$3:$C$7,2)*I222</f>
        <v>#N/A</v>
      </c>
      <c r="K222" s="16">
        <f t="shared" si="3"/>
        <v>0</v>
      </c>
    </row>
    <row r="223" spans="1:11" hidden="1" x14ac:dyDescent="0.25">
      <c r="A223" s="15"/>
      <c r="B223" s="75" t="s">
        <v>71</v>
      </c>
      <c r="C223" s="44" t="s">
        <v>367</v>
      </c>
      <c r="D223" s="107" t="s">
        <v>29</v>
      </c>
      <c r="E223" s="96"/>
      <c r="F223" s="96"/>
      <c r="G223" s="21"/>
      <c r="H223" s="21"/>
      <c r="I223" s="14"/>
      <c r="J223" s="14" t="e">
        <f>VLOOKUP(G223,'Scoring Lookup'!$B$3:$C$7,2)*I223</f>
        <v>#N/A</v>
      </c>
      <c r="K223" s="16">
        <f t="shared" si="3"/>
        <v>0</v>
      </c>
    </row>
    <row r="224" spans="1:11" ht="25.5" hidden="1" x14ac:dyDescent="0.25">
      <c r="A224" s="15"/>
      <c r="B224" s="75" t="s">
        <v>368</v>
      </c>
      <c r="C224" s="44" t="s">
        <v>369</v>
      </c>
      <c r="D224" s="107"/>
      <c r="E224" s="96"/>
      <c r="F224" s="96"/>
      <c r="G224" s="21"/>
      <c r="H224" s="21"/>
      <c r="I224" s="14"/>
      <c r="J224" s="14" t="e">
        <f>VLOOKUP(G224,'Scoring Lookup'!$B$3:$C$7,2)*I224</f>
        <v>#N/A</v>
      </c>
      <c r="K224" s="16">
        <f t="shared" si="3"/>
        <v>0</v>
      </c>
    </row>
    <row r="225" spans="1:11" hidden="1" x14ac:dyDescent="0.25">
      <c r="A225" s="15"/>
      <c r="B225" s="75" t="s">
        <v>60</v>
      </c>
      <c r="C225" s="44" t="s">
        <v>498</v>
      </c>
      <c r="D225" s="107" t="s">
        <v>29</v>
      </c>
      <c r="E225" s="96"/>
      <c r="F225" s="96"/>
      <c r="G225" s="21"/>
      <c r="H225" s="21"/>
      <c r="I225" s="14"/>
      <c r="J225" s="14" t="e">
        <f>VLOOKUP(G225,'Scoring Lookup'!$B$3:$C$7,2)*I225</f>
        <v>#N/A</v>
      </c>
      <c r="K225" s="16">
        <f t="shared" si="3"/>
        <v>0</v>
      </c>
    </row>
    <row r="226" spans="1:11" hidden="1" x14ac:dyDescent="0.25">
      <c r="A226" s="15"/>
      <c r="B226" s="75" t="s">
        <v>62</v>
      </c>
      <c r="C226" s="44" t="s">
        <v>370</v>
      </c>
      <c r="D226" s="107" t="s">
        <v>29</v>
      </c>
      <c r="E226" s="96"/>
      <c r="F226" s="96"/>
      <c r="G226" s="21"/>
      <c r="H226" s="21"/>
      <c r="I226" s="14"/>
      <c r="J226" s="14" t="e">
        <f>VLOOKUP(G226,'Scoring Lookup'!$B$3:$C$7,2)*I226</f>
        <v>#N/A</v>
      </c>
      <c r="K226" s="16">
        <f t="shared" si="3"/>
        <v>0</v>
      </c>
    </row>
    <row r="227" spans="1:11" hidden="1" x14ac:dyDescent="0.25">
      <c r="A227" s="15"/>
      <c r="B227" s="75" t="s">
        <v>64</v>
      </c>
      <c r="C227" s="44" t="s">
        <v>499</v>
      </c>
      <c r="D227" s="107" t="s">
        <v>29</v>
      </c>
      <c r="E227" s="96"/>
      <c r="F227" s="96"/>
      <c r="G227" s="21"/>
      <c r="H227" s="21"/>
      <c r="I227" s="14"/>
      <c r="J227" s="14" t="e">
        <f>VLOOKUP(G227,'Scoring Lookup'!$B$3:$C$7,2)*I227</f>
        <v>#N/A</v>
      </c>
      <c r="K227" s="16">
        <f t="shared" si="3"/>
        <v>0</v>
      </c>
    </row>
    <row r="228" spans="1:11" hidden="1" x14ac:dyDescent="0.25">
      <c r="A228" s="15"/>
      <c r="B228" s="75" t="s">
        <v>65</v>
      </c>
      <c r="C228" s="44" t="s">
        <v>371</v>
      </c>
      <c r="D228" s="107" t="s">
        <v>29</v>
      </c>
      <c r="E228" s="96"/>
      <c r="F228" s="96"/>
      <c r="G228" s="21"/>
      <c r="H228" s="21"/>
      <c r="I228" s="14"/>
      <c r="J228" s="14" t="e">
        <f>VLOOKUP(G228,'Scoring Lookup'!$B$3:$C$7,2)*I228</f>
        <v>#N/A</v>
      </c>
      <c r="K228" s="16">
        <f t="shared" si="3"/>
        <v>0</v>
      </c>
    </row>
    <row r="229" spans="1:11" hidden="1" x14ac:dyDescent="0.25">
      <c r="A229" s="15"/>
      <c r="B229" s="75" t="s">
        <v>67</v>
      </c>
      <c r="C229" s="44" t="s">
        <v>372</v>
      </c>
      <c r="D229" s="107" t="s">
        <v>29</v>
      </c>
      <c r="E229" s="96"/>
      <c r="F229" s="96"/>
      <c r="G229" s="21"/>
      <c r="H229" s="21"/>
      <c r="I229" s="14"/>
      <c r="J229" s="14" t="e">
        <f>VLOOKUP(G229,'Scoring Lookup'!$B$3:$C$7,2)*I229</f>
        <v>#N/A</v>
      </c>
      <c r="K229" s="16">
        <f t="shared" si="3"/>
        <v>0</v>
      </c>
    </row>
    <row r="230" spans="1:11" ht="25.5" hidden="1" x14ac:dyDescent="0.25">
      <c r="A230" s="15"/>
      <c r="B230" s="75" t="s">
        <v>373</v>
      </c>
      <c r="C230" s="44" t="s">
        <v>374</v>
      </c>
      <c r="D230" s="107" t="s">
        <v>29</v>
      </c>
      <c r="E230" s="96"/>
      <c r="F230" s="96"/>
      <c r="G230" s="21"/>
      <c r="H230" s="21"/>
      <c r="I230" s="14"/>
      <c r="J230" s="14" t="e">
        <f>VLOOKUP(G230,'Scoring Lookup'!$B$3:$C$7,2)*I230</f>
        <v>#N/A</v>
      </c>
      <c r="K230" s="16">
        <f t="shared" si="3"/>
        <v>0</v>
      </c>
    </row>
    <row r="231" spans="1:11" hidden="1" x14ac:dyDescent="0.25">
      <c r="A231" s="108"/>
      <c r="B231" s="121">
        <v>3.12</v>
      </c>
      <c r="C231" s="108" t="s">
        <v>375</v>
      </c>
      <c r="D231" s="47"/>
      <c r="E231" s="96"/>
      <c r="F231" s="96"/>
      <c r="G231" s="21"/>
      <c r="H231" s="21"/>
      <c r="I231" s="41"/>
      <c r="J231" s="41"/>
      <c r="K231" s="42">
        <f t="shared" si="3"/>
        <v>0</v>
      </c>
    </row>
    <row r="232" spans="1:11" ht="38.25" hidden="1" x14ac:dyDescent="0.25">
      <c r="A232" s="15"/>
      <c r="B232" s="75" t="s">
        <v>376</v>
      </c>
      <c r="C232" s="44" t="s">
        <v>377</v>
      </c>
      <c r="D232" s="107" t="s">
        <v>29</v>
      </c>
      <c r="E232" s="96"/>
      <c r="F232" s="96"/>
      <c r="G232" s="21"/>
      <c r="H232" s="21"/>
      <c r="I232" s="14"/>
      <c r="J232" s="14" t="e">
        <f>VLOOKUP(G232,'Scoring Lookup'!$B$3:$C$7,2)*I232</f>
        <v>#N/A</v>
      </c>
      <c r="K232" s="16">
        <f t="shared" si="3"/>
        <v>0</v>
      </c>
    </row>
    <row r="233" spans="1:11" hidden="1" x14ac:dyDescent="0.25">
      <c r="A233" s="15"/>
      <c r="B233" s="75" t="s">
        <v>378</v>
      </c>
      <c r="C233" s="44" t="s">
        <v>379</v>
      </c>
      <c r="D233" s="107"/>
      <c r="E233" s="96"/>
      <c r="F233" s="96"/>
      <c r="G233" s="21"/>
      <c r="H233" s="21"/>
      <c r="I233" s="14"/>
      <c r="J233" s="14" t="e">
        <f>VLOOKUP(G233,'Scoring Lookup'!$B$3:$C$7,2)*I233</f>
        <v>#N/A</v>
      </c>
      <c r="K233" s="16">
        <f t="shared" si="3"/>
        <v>0</v>
      </c>
    </row>
    <row r="234" spans="1:11" ht="25.5" hidden="1" x14ac:dyDescent="0.25">
      <c r="A234" s="15"/>
      <c r="B234" s="75" t="s">
        <v>60</v>
      </c>
      <c r="C234" s="44" t="s">
        <v>380</v>
      </c>
      <c r="D234" s="107" t="s">
        <v>29</v>
      </c>
      <c r="E234" s="96"/>
      <c r="F234" s="96"/>
      <c r="G234" s="21"/>
      <c r="H234" s="21"/>
      <c r="I234" s="14"/>
      <c r="J234" s="14" t="e">
        <f>VLOOKUP(G234,'Scoring Lookup'!$B$3:$C$7,2)*I234</f>
        <v>#N/A</v>
      </c>
      <c r="K234" s="16">
        <f t="shared" si="3"/>
        <v>0</v>
      </c>
    </row>
    <row r="235" spans="1:11" ht="38.25" hidden="1" x14ac:dyDescent="0.25">
      <c r="A235" s="15"/>
      <c r="B235" s="75" t="s">
        <v>62</v>
      </c>
      <c r="C235" s="44" t="s">
        <v>381</v>
      </c>
      <c r="D235" s="107" t="s">
        <v>29</v>
      </c>
      <c r="E235" s="96"/>
      <c r="F235" s="96"/>
      <c r="G235" s="21"/>
      <c r="H235" s="21"/>
      <c r="I235" s="14"/>
      <c r="J235" s="14" t="e">
        <f>VLOOKUP(G235,'Scoring Lookup'!$B$3:$C$7,2)*I235</f>
        <v>#N/A</v>
      </c>
      <c r="K235" s="16">
        <f t="shared" si="3"/>
        <v>0</v>
      </c>
    </row>
    <row r="236" spans="1:11" ht="25.5" hidden="1" x14ac:dyDescent="0.25">
      <c r="A236" s="15"/>
      <c r="B236" s="75" t="s">
        <v>64</v>
      </c>
      <c r="C236" s="44" t="s">
        <v>382</v>
      </c>
      <c r="D236" s="107" t="s">
        <v>29</v>
      </c>
      <c r="E236" s="96"/>
      <c r="F236" s="96"/>
      <c r="G236" s="21"/>
      <c r="H236" s="21"/>
      <c r="I236" s="14"/>
      <c r="J236" s="14" t="e">
        <f>VLOOKUP(G236,'Scoring Lookup'!$B$3:$C$7,2)*I236</f>
        <v>#N/A</v>
      </c>
      <c r="K236" s="16">
        <f t="shared" si="3"/>
        <v>0</v>
      </c>
    </row>
    <row r="237" spans="1:11" ht="25.5" hidden="1" x14ac:dyDescent="0.25">
      <c r="A237" s="15"/>
      <c r="B237" s="75" t="s">
        <v>65</v>
      </c>
      <c r="C237" s="44" t="s">
        <v>383</v>
      </c>
      <c r="D237" s="107" t="s">
        <v>29</v>
      </c>
      <c r="E237" s="96"/>
      <c r="F237" s="96"/>
      <c r="G237" s="21"/>
      <c r="H237" s="21"/>
      <c r="I237" s="14"/>
      <c r="J237" s="14" t="e">
        <f>VLOOKUP(G237,'Scoring Lookup'!$B$3:$C$7,2)*I237</f>
        <v>#N/A</v>
      </c>
      <c r="K237" s="16">
        <f t="shared" ref="K237:K252" si="4">I237*3</f>
        <v>0</v>
      </c>
    </row>
    <row r="238" spans="1:11" ht="38.25" hidden="1" x14ac:dyDescent="0.25">
      <c r="A238" s="15"/>
      <c r="B238" s="75" t="s">
        <v>67</v>
      </c>
      <c r="C238" s="44" t="s">
        <v>384</v>
      </c>
      <c r="D238" s="107" t="s">
        <v>29</v>
      </c>
      <c r="E238" s="96"/>
      <c r="F238" s="96"/>
      <c r="G238" s="21"/>
      <c r="H238" s="21"/>
      <c r="I238" s="14"/>
      <c r="J238" s="14" t="e">
        <f>VLOOKUP(G238,'Scoring Lookup'!$B$3:$C$7,2)*I238</f>
        <v>#N/A</v>
      </c>
      <c r="K238" s="16">
        <f t="shared" si="4"/>
        <v>0</v>
      </c>
    </row>
    <row r="239" spans="1:11" hidden="1" x14ac:dyDescent="0.25">
      <c r="A239" s="15"/>
      <c r="B239" s="75" t="s">
        <v>385</v>
      </c>
      <c r="C239" s="44" t="s">
        <v>500</v>
      </c>
      <c r="D239" s="107"/>
      <c r="E239" s="96"/>
      <c r="F239" s="96"/>
      <c r="G239" s="21"/>
      <c r="H239" s="21"/>
      <c r="I239" s="14"/>
      <c r="J239" s="14" t="e">
        <f>VLOOKUP(G239,'Scoring Lookup'!$B$3:$C$7,2)*I239</f>
        <v>#N/A</v>
      </c>
      <c r="K239" s="16">
        <f t="shared" si="4"/>
        <v>0</v>
      </c>
    </row>
    <row r="240" spans="1:11" ht="25.5" hidden="1" x14ac:dyDescent="0.25">
      <c r="A240" s="15"/>
      <c r="B240" s="75" t="s">
        <v>60</v>
      </c>
      <c r="C240" s="44" t="s">
        <v>386</v>
      </c>
      <c r="D240" s="107" t="s">
        <v>29</v>
      </c>
      <c r="E240" s="96"/>
      <c r="F240" s="96"/>
      <c r="G240" s="21"/>
      <c r="H240" s="21"/>
      <c r="I240" s="14"/>
      <c r="J240" s="14" t="e">
        <f>VLOOKUP(G240,'Scoring Lookup'!$B$3:$C$7,2)*I240</f>
        <v>#N/A</v>
      </c>
      <c r="K240" s="16">
        <f t="shared" si="4"/>
        <v>0</v>
      </c>
    </row>
    <row r="241" spans="1:11" ht="25.5" hidden="1" x14ac:dyDescent="0.25">
      <c r="A241" s="15"/>
      <c r="B241" s="75" t="s">
        <v>62</v>
      </c>
      <c r="C241" s="44" t="s">
        <v>387</v>
      </c>
      <c r="D241" s="107" t="s">
        <v>29</v>
      </c>
      <c r="E241" s="96"/>
      <c r="F241" s="96"/>
      <c r="G241" s="21"/>
      <c r="H241" s="21"/>
      <c r="I241" s="14"/>
      <c r="J241" s="14" t="e">
        <f>VLOOKUP(G241,'Scoring Lookup'!$B$3:$C$7,2)*I241</f>
        <v>#N/A</v>
      </c>
      <c r="K241" s="16">
        <f t="shared" si="4"/>
        <v>0</v>
      </c>
    </row>
    <row r="242" spans="1:11" hidden="1" x14ac:dyDescent="0.25">
      <c r="A242" s="15"/>
      <c r="B242" s="75" t="s">
        <v>64</v>
      </c>
      <c r="C242" s="44" t="s">
        <v>388</v>
      </c>
      <c r="D242" s="107"/>
      <c r="E242" s="96"/>
      <c r="F242" s="96"/>
      <c r="G242" s="21"/>
      <c r="H242" s="21"/>
      <c r="I242" s="14"/>
      <c r="J242" s="14" t="e">
        <f>VLOOKUP(G242,'Scoring Lookup'!$B$3:$C$7,2)*I242</f>
        <v>#N/A</v>
      </c>
      <c r="K242" s="16">
        <f t="shared" si="4"/>
        <v>0</v>
      </c>
    </row>
    <row r="243" spans="1:11" hidden="1" x14ac:dyDescent="0.25">
      <c r="A243" s="15"/>
      <c r="B243" s="75" t="s">
        <v>389</v>
      </c>
      <c r="C243" s="44" t="s">
        <v>390</v>
      </c>
      <c r="D243" s="107" t="s">
        <v>29</v>
      </c>
      <c r="E243" s="96"/>
      <c r="F243" s="96"/>
      <c r="G243" s="21"/>
      <c r="H243" s="21"/>
      <c r="I243" s="14"/>
      <c r="J243" s="14" t="e">
        <f>VLOOKUP(G243,'Scoring Lookup'!$B$3:$C$7,2)*I243</f>
        <v>#N/A</v>
      </c>
      <c r="K243" s="16">
        <f t="shared" si="4"/>
        <v>0</v>
      </c>
    </row>
    <row r="244" spans="1:11" hidden="1" x14ac:dyDescent="0.25">
      <c r="A244" s="15"/>
      <c r="B244" s="75" t="s">
        <v>391</v>
      </c>
      <c r="C244" s="44" t="s">
        <v>392</v>
      </c>
      <c r="D244" s="107" t="s">
        <v>29</v>
      </c>
      <c r="E244" s="96"/>
      <c r="F244" s="96"/>
      <c r="G244" s="21"/>
      <c r="H244" s="21"/>
      <c r="I244" s="14"/>
      <c r="J244" s="14" t="e">
        <f>VLOOKUP(G244,'Scoring Lookup'!$B$3:$C$7,2)*I244</f>
        <v>#N/A</v>
      </c>
      <c r="K244" s="16">
        <f t="shared" si="4"/>
        <v>0</v>
      </c>
    </row>
    <row r="245" spans="1:11" hidden="1" x14ac:dyDescent="0.25">
      <c r="A245" s="15"/>
      <c r="B245" s="75" t="s">
        <v>393</v>
      </c>
      <c r="C245" s="44" t="s">
        <v>394</v>
      </c>
      <c r="D245" s="107" t="s">
        <v>29</v>
      </c>
      <c r="E245" s="96"/>
      <c r="F245" s="96"/>
      <c r="G245" s="21"/>
      <c r="H245" s="21"/>
      <c r="I245" s="14"/>
      <c r="J245" s="14" t="e">
        <f>VLOOKUP(G245,'Scoring Lookup'!$B$3:$C$7,2)*I245</f>
        <v>#N/A</v>
      </c>
      <c r="K245" s="16">
        <f t="shared" si="4"/>
        <v>0</v>
      </c>
    </row>
    <row r="246" spans="1:11" hidden="1" x14ac:dyDescent="0.25">
      <c r="A246" s="15"/>
      <c r="B246" s="75" t="s">
        <v>395</v>
      </c>
      <c r="C246" s="44" t="s">
        <v>396</v>
      </c>
      <c r="D246" s="107" t="s">
        <v>29</v>
      </c>
      <c r="E246" s="96"/>
      <c r="F246" s="96"/>
      <c r="G246" s="21"/>
      <c r="H246" s="21"/>
      <c r="I246" s="14"/>
      <c r="J246" s="14" t="e">
        <f>VLOOKUP(G246,'Scoring Lookup'!$B$3:$C$7,2)*I246</f>
        <v>#N/A</v>
      </c>
      <c r="K246" s="16">
        <f t="shared" si="4"/>
        <v>0</v>
      </c>
    </row>
    <row r="247" spans="1:11" ht="25.5" hidden="1" x14ac:dyDescent="0.25">
      <c r="A247" s="15"/>
      <c r="B247" s="75" t="s">
        <v>397</v>
      </c>
      <c r="C247" s="44" t="s">
        <v>398</v>
      </c>
      <c r="D247" s="107" t="s">
        <v>29</v>
      </c>
      <c r="E247" s="96"/>
      <c r="F247" s="96"/>
      <c r="G247" s="21"/>
      <c r="H247" s="21"/>
      <c r="I247" s="14"/>
      <c r="J247" s="14" t="e">
        <f>VLOOKUP(G247,'Scoring Lookup'!$B$3:$C$7,2)*I247</f>
        <v>#N/A</v>
      </c>
      <c r="K247" s="16">
        <f t="shared" si="4"/>
        <v>0</v>
      </c>
    </row>
    <row r="248" spans="1:11" hidden="1" x14ac:dyDescent="0.25">
      <c r="A248" s="15"/>
      <c r="B248" s="75" t="s">
        <v>399</v>
      </c>
      <c r="C248" s="44" t="s">
        <v>400</v>
      </c>
      <c r="D248" s="107"/>
      <c r="E248" s="96"/>
      <c r="F248" s="96"/>
      <c r="G248" s="21"/>
      <c r="H248" s="21"/>
      <c r="I248" s="14"/>
      <c r="J248" s="14" t="e">
        <f>VLOOKUP(G248,'Scoring Lookup'!$B$3:$C$7,2)*I248</f>
        <v>#N/A</v>
      </c>
      <c r="K248" s="16">
        <f t="shared" si="4"/>
        <v>0</v>
      </c>
    </row>
    <row r="249" spans="1:11" ht="25.5" hidden="1" x14ac:dyDescent="0.25">
      <c r="A249" s="15"/>
      <c r="B249" s="75" t="s">
        <v>60</v>
      </c>
      <c r="C249" s="44" t="s">
        <v>501</v>
      </c>
      <c r="D249" s="107" t="s">
        <v>29</v>
      </c>
      <c r="E249" s="96"/>
      <c r="F249" s="96"/>
      <c r="G249" s="21"/>
      <c r="H249" s="21"/>
      <c r="I249" s="14"/>
      <c r="J249" s="14" t="e">
        <f>VLOOKUP(G249,'Scoring Lookup'!$B$3:$C$7,2)*I249</f>
        <v>#N/A</v>
      </c>
      <c r="K249" s="16">
        <f t="shared" si="4"/>
        <v>0</v>
      </c>
    </row>
    <row r="250" spans="1:11" ht="25.5" hidden="1" x14ac:dyDescent="0.25">
      <c r="A250" s="15"/>
      <c r="B250" s="75" t="s">
        <v>62</v>
      </c>
      <c r="C250" s="44" t="s">
        <v>401</v>
      </c>
      <c r="D250" s="107" t="s">
        <v>29</v>
      </c>
      <c r="E250" s="96"/>
      <c r="F250" s="96"/>
      <c r="G250" s="21"/>
      <c r="H250" s="21"/>
      <c r="I250" s="14"/>
      <c r="J250" s="14" t="e">
        <f>VLOOKUP(G250,'Scoring Lookup'!$B$3:$C$7,2)*I250</f>
        <v>#N/A</v>
      </c>
      <c r="K250" s="16">
        <f t="shared" si="4"/>
        <v>0</v>
      </c>
    </row>
    <row r="251" spans="1:11" ht="38.25" hidden="1" x14ac:dyDescent="0.25">
      <c r="A251" s="15"/>
      <c r="B251" s="75" t="s">
        <v>64</v>
      </c>
      <c r="C251" s="44" t="s">
        <v>402</v>
      </c>
      <c r="D251" s="107" t="s">
        <v>29</v>
      </c>
      <c r="E251" s="96"/>
      <c r="F251" s="96"/>
      <c r="G251" s="21"/>
      <c r="H251" s="21"/>
      <c r="I251" s="14"/>
      <c r="J251" s="14" t="e">
        <f>VLOOKUP(G251,'Scoring Lookup'!$B$3:$C$7,2)*I251</f>
        <v>#N/A</v>
      </c>
      <c r="K251" s="16">
        <f t="shared" si="4"/>
        <v>0</v>
      </c>
    </row>
    <row r="252" spans="1:11" ht="51" hidden="1" x14ac:dyDescent="0.25">
      <c r="A252" s="108"/>
      <c r="B252" s="121">
        <v>3.13</v>
      </c>
      <c r="C252" s="108" t="s">
        <v>522</v>
      </c>
      <c r="D252" s="47" t="s">
        <v>29</v>
      </c>
      <c r="E252" s="96"/>
      <c r="F252" s="96"/>
      <c r="G252" s="21"/>
      <c r="H252" s="21"/>
      <c r="I252" s="41"/>
      <c r="J252" s="41"/>
      <c r="K252" s="42">
        <f t="shared" si="4"/>
        <v>0</v>
      </c>
    </row>
    <row r="253" spans="1:11" ht="66" x14ac:dyDescent="0.25">
      <c r="A253" s="15"/>
      <c r="B253" s="106">
        <v>3.14</v>
      </c>
      <c r="C253" s="109" t="s">
        <v>523</v>
      </c>
      <c r="D253" s="107" t="s">
        <v>843</v>
      </c>
      <c r="E253" s="96"/>
      <c r="F253" s="96"/>
      <c r="G253" s="21" t="s">
        <v>30</v>
      </c>
      <c r="H253" s="21"/>
      <c r="I253" s="14">
        <v>10</v>
      </c>
      <c r="J253" s="14">
        <f>VLOOKUP(G253,'Scoring Lookup'!$B$3:$C$7,2)*I253</f>
        <v>0</v>
      </c>
      <c r="K253" s="16">
        <f t="shared" ref="K253" si="5">I253*3</f>
        <v>30</v>
      </c>
    </row>
    <row r="254" spans="1:11" ht="25.5" x14ac:dyDescent="0.25">
      <c r="A254" s="184"/>
      <c r="B254" s="185" t="s">
        <v>60</v>
      </c>
      <c r="C254" s="186" t="s">
        <v>403</v>
      </c>
      <c r="D254" s="187"/>
      <c r="E254" s="180"/>
      <c r="F254" s="180"/>
      <c r="G254" s="181" t="s">
        <v>30</v>
      </c>
      <c r="H254" s="181"/>
      <c r="I254" s="182"/>
      <c r="J254" s="182"/>
      <c r="K254" s="183"/>
    </row>
    <row r="255" spans="1:11" ht="25.5" x14ac:dyDescent="0.25">
      <c r="A255" s="184"/>
      <c r="B255" s="185" t="s">
        <v>62</v>
      </c>
      <c r="C255" s="186" t="s">
        <v>404</v>
      </c>
      <c r="D255" s="187"/>
      <c r="E255" s="180"/>
      <c r="F255" s="180"/>
      <c r="G255" s="181" t="s">
        <v>30</v>
      </c>
      <c r="H255" s="181"/>
      <c r="I255" s="182"/>
      <c r="J255" s="182"/>
      <c r="K255" s="183"/>
    </row>
    <row r="256" spans="1:11" ht="25.5" x14ac:dyDescent="0.25">
      <c r="A256" s="184"/>
      <c r="B256" s="185" t="s">
        <v>64</v>
      </c>
      <c r="C256" s="186" t="s">
        <v>405</v>
      </c>
      <c r="D256" s="187"/>
      <c r="E256" s="180"/>
      <c r="F256" s="180"/>
      <c r="G256" s="181" t="s">
        <v>30</v>
      </c>
      <c r="H256" s="181"/>
      <c r="I256" s="182"/>
      <c r="J256" s="182"/>
      <c r="K256" s="183"/>
    </row>
    <row r="257" spans="1:11" x14ac:dyDescent="0.25">
      <c r="A257" s="15"/>
      <c r="B257" s="75"/>
      <c r="C257" s="135"/>
      <c r="D257" s="35"/>
      <c r="E257" s="96"/>
      <c r="F257" s="96"/>
      <c r="G257" s="21"/>
      <c r="H257" s="21"/>
      <c r="I257" s="134" t="s">
        <v>551</v>
      </c>
      <c r="J257" s="134">
        <f>J253</f>
        <v>0</v>
      </c>
      <c r="K257" s="16">
        <f>K253</f>
        <v>30</v>
      </c>
    </row>
    <row r="258" spans="1:11" ht="38.25" hidden="1" x14ac:dyDescent="0.25">
      <c r="A258" s="108"/>
      <c r="B258" s="121">
        <v>3.15</v>
      </c>
      <c r="C258" s="108" t="s">
        <v>524</v>
      </c>
      <c r="D258" s="47"/>
      <c r="E258" s="97"/>
      <c r="F258" s="97"/>
      <c r="G258" s="40" t="s">
        <v>30</v>
      </c>
      <c r="H258" s="40"/>
      <c r="I258" s="41"/>
      <c r="J258" s="41"/>
      <c r="K258" s="42"/>
    </row>
    <row r="259" spans="1:11" hidden="1" x14ac:dyDescent="0.25">
      <c r="A259" s="15"/>
      <c r="B259" s="75" t="s">
        <v>60</v>
      </c>
      <c r="C259" s="44" t="s">
        <v>406</v>
      </c>
      <c r="D259" s="107"/>
      <c r="E259" s="96"/>
      <c r="F259" s="96"/>
      <c r="G259" s="21" t="s">
        <v>30</v>
      </c>
      <c r="H259" s="21"/>
      <c r="I259" s="14"/>
      <c r="J259" s="14"/>
      <c r="K259" s="16"/>
    </row>
    <row r="260" spans="1:11" hidden="1" x14ac:dyDescent="0.25">
      <c r="A260" s="15"/>
      <c r="B260" s="75" t="s">
        <v>62</v>
      </c>
      <c r="C260" s="44" t="s">
        <v>502</v>
      </c>
      <c r="D260" s="107"/>
      <c r="E260" s="96"/>
      <c r="F260" s="96"/>
      <c r="G260" s="21" t="s">
        <v>30</v>
      </c>
      <c r="H260" s="21"/>
      <c r="I260" s="14"/>
      <c r="J260" s="14"/>
      <c r="K260" s="16"/>
    </row>
    <row r="261" spans="1:11" hidden="1" x14ac:dyDescent="0.25">
      <c r="A261" s="15"/>
      <c r="B261" s="75" t="s">
        <v>64</v>
      </c>
      <c r="C261" s="44" t="s">
        <v>407</v>
      </c>
      <c r="D261" s="107"/>
      <c r="E261" s="96"/>
      <c r="F261" s="96"/>
      <c r="G261" s="21" t="s">
        <v>30</v>
      </c>
      <c r="H261" s="21"/>
      <c r="I261" s="14"/>
      <c r="J261" s="14"/>
      <c r="K261" s="16"/>
    </row>
    <row r="262" spans="1:11" ht="25.5" hidden="1" x14ac:dyDescent="0.25">
      <c r="A262" s="15"/>
      <c r="B262" s="75" t="s">
        <v>65</v>
      </c>
      <c r="C262" s="44" t="s">
        <v>503</v>
      </c>
      <c r="D262" s="107"/>
      <c r="E262" s="96"/>
      <c r="F262" s="96"/>
      <c r="G262" s="21" t="s">
        <v>30</v>
      </c>
      <c r="H262" s="21"/>
      <c r="I262" s="14"/>
      <c r="J262" s="14"/>
      <c r="K262" s="16"/>
    </row>
    <row r="263" spans="1:11" hidden="1" x14ac:dyDescent="0.25">
      <c r="A263" s="15"/>
      <c r="B263" s="75" t="s">
        <v>389</v>
      </c>
      <c r="C263" s="44" t="s">
        <v>408</v>
      </c>
      <c r="D263" s="107"/>
      <c r="E263" s="96"/>
      <c r="F263" s="96"/>
      <c r="G263" s="21" t="s">
        <v>30</v>
      </c>
      <c r="H263" s="21"/>
      <c r="I263" s="14"/>
      <c r="J263" s="14"/>
      <c r="K263" s="16"/>
    </row>
    <row r="264" spans="1:11" hidden="1" x14ac:dyDescent="0.25">
      <c r="A264" s="15"/>
      <c r="B264" s="75" t="s">
        <v>391</v>
      </c>
      <c r="C264" s="44" t="s">
        <v>504</v>
      </c>
      <c r="D264" s="107"/>
      <c r="E264" s="96"/>
      <c r="F264" s="96"/>
      <c r="G264" s="21" t="s">
        <v>30</v>
      </c>
      <c r="H264" s="21"/>
      <c r="I264" s="14"/>
      <c r="J264" s="14"/>
      <c r="K264" s="16"/>
    </row>
    <row r="265" spans="1:11" hidden="1" x14ac:dyDescent="0.25">
      <c r="A265" s="15"/>
      <c r="B265" s="75" t="s">
        <v>393</v>
      </c>
      <c r="C265" s="44" t="s">
        <v>505</v>
      </c>
      <c r="D265" s="107"/>
      <c r="E265" s="96"/>
      <c r="F265" s="96"/>
      <c r="G265" s="21" t="s">
        <v>30</v>
      </c>
      <c r="H265" s="21"/>
      <c r="I265" s="14"/>
      <c r="J265" s="14"/>
      <c r="K265" s="16"/>
    </row>
    <row r="266" spans="1:11" hidden="1" x14ac:dyDescent="0.25">
      <c r="A266" s="15"/>
      <c r="B266" s="75" t="s">
        <v>395</v>
      </c>
      <c r="C266" s="44" t="s">
        <v>506</v>
      </c>
      <c r="D266" s="107"/>
      <c r="E266" s="96"/>
      <c r="F266" s="96"/>
      <c r="G266" s="21" t="s">
        <v>30</v>
      </c>
      <c r="H266" s="21"/>
      <c r="I266" s="14"/>
      <c r="J266" s="14"/>
      <c r="K266" s="16"/>
    </row>
    <row r="267" spans="1:11" hidden="1" x14ac:dyDescent="0.25">
      <c r="A267" s="15"/>
      <c r="B267" s="75" t="s">
        <v>397</v>
      </c>
      <c r="C267" s="44" t="s">
        <v>507</v>
      </c>
      <c r="D267" s="107"/>
      <c r="E267" s="96"/>
      <c r="F267" s="96"/>
      <c r="G267" s="21" t="s">
        <v>30</v>
      </c>
      <c r="H267" s="21"/>
      <c r="I267" s="14"/>
      <c r="J267" s="14"/>
      <c r="K267" s="16"/>
    </row>
    <row r="268" spans="1:11" ht="25.5" hidden="1" x14ac:dyDescent="0.25">
      <c r="A268" s="15"/>
      <c r="B268" s="75" t="s">
        <v>409</v>
      </c>
      <c r="C268" s="44" t="s">
        <v>508</v>
      </c>
      <c r="D268" s="107"/>
      <c r="E268" s="96"/>
      <c r="F268" s="96"/>
      <c r="G268" s="21" t="s">
        <v>30</v>
      </c>
      <c r="H268" s="21"/>
      <c r="I268" s="14"/>
      <c r="J268" s="14"/>
      <c r="K268" s="16"/>
    </row>
    <row r="269" spans="1:11" hidden="1" x14ac:dyDescent="0.25">
      <c r="A269" s="15"/>
      <c r="B269" s="75" t="s">
        <v>410</v>
      </c>
      <c r="C269" s="44" t="s">
        <v>509</v>
      </c>
      <c r="D269" s="107"/>
      <c r="E269" s="96"/>
      <c r="F269" s="96"/>
      <c r="G269" s="21" t="s">
        <v>30</v>
      </c>
      <c r="H269" s="21"/>
      <c r="I269" s="14"/>
      <c r="J269" s="14"/>
      <c r="K269" s="16"/>
    </row>
    <row r="270" spans="1:11" ht="25.5" hidden="1" x14ac:dyDescent="0.25">
      <c r="A270" s="15"/>
      <c r="B270" s="75" t="s">
        <v>411</v>
      </c>
      <c r="C270" s="44" t="s">
        <v>510</v>
      </c>
      <c r="D270" s="107"/>
      <c r="E270" s="96"/>
      <c r="F270" s="96"/>
      <c r="G270" s="21" t="s">
        <v>30</v>
      </c>
      <c r="H270" s="21"/>
      <c r="I270" s="14"/>
      <c r="J270" s="14"/>
      <c r="K270" s="16"/>
    </row>
    <row r="271" spans="1:11" hidden="1" x14ac:dyDescent="0.25">
      <c r="A271" s="15"/>
      <c r="B271" s="75" t="s">
        <v>412</v>
      </c>
      <c r="C271" s="44" t="s">
        <v>511</v>
      </c>
      <c r="D271" s="107"/>
      <c r="E271" s="96"/>
      <c r="F271" s="96"/>
      <c r="G271" s="21" t="s">
        <v>30</v>
      </c>
      <c r="H271" s="21"/>
      <c r="I271" s="14"/>
      <c r="J271" s="14"/>
      <c r="K271" s="16"/>
    </row>
    <row r="272" spans="1:11" hidden="1" x14ac:dyDescent="0.25">
      <c r="A272" s="15"/>
      <c r="B272" s="75" t="s">
        <v>413</v>
      </c>
      <c r="C272" s="44" t="s">
        <v>512</v>
      </c>
      <c r="D272" s="107"/>
      <c r="E272" s="96"/>
      <c r="F272" s="96"/>
      <c r="G272" s="21" t="s">
        <v>30</v>
      </c>
      <c r="H272" s="21"/>
      <c r="I272" s="14"/>
      <c r="J272" s="14"/>
      <c r="K272" s="16"/>
    </row>
    <row r="273" spans="1:11" hidden="1" x14ac:dyDescent="0.25">
      <c r="A273" s="15"/>
      <c r="B273" s="75" t="s">
        <v>414</v>
      </c>
      <c r="C273" s="44" t="s">
        <v>513</v>
      </c>
      <c r="D273" s="107"/>
      <c r="E273" s="96"/>
      <c r="F273" s="96"/>
      <c r="G273" s="21" t="s">
        <v>30</v>
      </c>
      <c r="H273" s="21"/>
      <c r="I273" s="14"/>
      <c r="J273" s="14"/>
      <c r="K273" s="16"/>
    </row>
    <row r="274" spans="1:11" ht="25.5" hidden="1" x14ac:dyDescent="0.25">
      <c r="A274" s="15"/>
      <c r="B274" s="75" t="s">
        <v>415</v>
      </c>
      <c r="C274" s="44" t="s">
        <v>416</v>
      </c>
      <c r="D274" s="107"/>
      <c r="E274" s="96"/>
      <c r="F274" s="96"/>
      <c r="G274" s="21" t="s">
        <v>30</v>
      </c>
      <c r="H274" s="21"/>
      <c r="I274" s="14"/>
      <c r="J274" s="14"/>
      <c r="K274" s="16"/>
    </row>
    <row r="275" spans="1:11" ht="25.5" hidden="1" x14ac:dyDescent="0.25">
      <c r="A275" s="15"/>
      <c r="B275" s="75" t="s">
        <v>417</v>
      </c>
      <c r="C275" s="44" t="s">
        <v>418</v>
      </c>
      <c r="D275" s="107"/>
      <c r="E275" s="96"/>
      <c r="F275" s="96"/>
      <c r="G275" s="21" t="s">
        <v>30</v>
      </c>
      <c r="H275" s="21"/>
      <c r="I275" s="14"/>
      <c r="J275" s="14"/>
      <c r="K275" s="16"/>
    </row>
    <row r="276" spans="1:11" hidden="1" x14ac:dyDescent="0.25">
      <c r="A276" s="15"/>
      <c r="B276" s="75" t="s">
        <v>419</v>
      </c>
      <c r="C276" s="44" t="s">
        <v>420</v>
      </c>
      <c r="D276" s="107"/>
      <c r="E276" s="96"/>
      <c r="F276" s="96"/>
      <c r="G276" s="21" t="s">
        <v>30</v>
      </c>
      <c r="H276" s="21"/>
      <c r="I276" s="14"/>
      <c r="J276" s="14"/>
      <c r="K276" s="16"/>
    </row>
    <row r="277" spans="1:11" hidden="1" x14ac:dyDescent="0.25">
      <c r="A277" s="108"/>
      <c r="B277" s="121" t="s">
        <v>491</v>
      </c>
      <c r="C277" s="108" t="s">
        <v>421</v>
      </c>
      <c r="D277" s="47"/>
      <c r="E277" s="97"/>
      <c r="F277" s="97"/>
      <c r="G277" s="40" t="s">
        <v>30</v>
      </c>
      <c r="H277" s="40"/>
      <c r="I277" s="41"/>
      <c r="J277" s="41"/>
      <c r="K277" s="42"/>
    </row>
    <row r="278" spans="1:11" hidden="1" x14ac:dyDescent="0.25">
      <c r="A278" s="15"/>
      <c r="B278" s="75" t="s">
        <v>422</v>
      </c>
      <c r="C278" s="44" t="s">
        <v>423</v>
      </c>
      <c r="D278" s="107"/>
      <c r="E278" s="96"/>
      <c r="F278" s="96"/>
      <c r="G278" s="21" t="s">
        <v>30</v>
      </c>
      <c r="H278" s="21"/>
      <c r="I278" s="14"/>
      <c r="J278" s="14"/>
      <c r="K278" s="16"/>
    </row>
    <row r="279" spans="1:11" hidden="1" x14ac:dyDescent="0.25">
      <c r="A279" s="15"/>
      <c r="B279" s="75" t="s">
        <v>60</v>
      </c>
      <c r="C279" s="44" t="s">
        <v>514</v>
      </c>
      <c r="D279" s="107"/>
      <c r="E279" s="96"/>
      <c r="F279" s="96"/>
      <c r="G279" s="21" t="s">
        <v>30</v>
      </c>
      <c r="H279" s="21"/>
      <c r="I279" s="14"/>
      <c r="J279" s="14"/>
      <c r="K279" s="16"/>
    </row>
    <row r="280" spans="1:11" hidden="1" x14ac:dyDescent="0.25">
      <c r="A280" s="15"/>
      <c r="B280" s="75" t="s">
        <v>389</v>
      </c>
      <c r="C280" s="44" t="s">
        <v>424</v>
      </c>
      <c r="D280" s="107"/>
      <c r="E280" s="96"/>
      <c r="F280" s="96"/>
      <c r="G280" s="21" t="s">
        <v>30</v>
      </c>
      <c r="H280" s="21"/>
      <c r="I280" s="14"/>
      <c r="J280" s="14"/>
      <c r="K280" s="16"/>
    </row>
    <row r="281" spans="1:11" hidden="1" x14ac:dyDescent="0.25">
      <c r="A281" s="15"/>
      <c r="B281" s="75" t="s">
        <v>391</v>
      </c>
      <c r="C281" s="44" t="s">
        <v>425</v>
      </c>
      <c r="D281" s="107"/>
      <c r="E281" s="96"/>
      <c r="F281" s="96"/>
      <c r="G281" s="21" t="s">
        <v>30</v>
      </c>
      <c r="H281" s="21"/>
      <c r="I281" s="14"/>
      <c r="J281" s="14"/>
      <c r="K281" s="16"/>
    </row>
    <row r="282" spans="1:11" hidden="1" x14ac:dyDescent="0.25">
      <c r="A282" s="15"/>
      <c r="B282" s="75" t="s">
        <v>62</v>
      </c>
      <c r="C282" s="44" t="s">
        <v>426</v>
      </c>
      <c r="D282" s="107"/>
      <c r="E282" s="96"/>
      <c r="F282" s="96"/>
      <c r="G282" s="21" t="s">
        <v>30</v>
      </c>
      <c r="H282" s="21"/>
      <c r="I282" s="14"/>
      <c r="J282" s="14"/>
      <c r="K282" s="16"/>
    </row>
    <row r="283" spans="1:11" hidden="1" x14ac:dyDescent="0.25">
      <c r="A283" s="15"/>
      <c r="B283" s="75" t="s">
        <v>389</v>
      </c>
      <c r="C283" s="44" t="s">
        <v>427</v>
      </c>
      <c r="D283" s="107"/>
      <c r="E283" s="96"/>
      <c r="F283" s="96"/>
      <c r="G283" s="21" t="s">
        <v>30</v>
      </c>
      <c r="H283" s="21"/>
      <c r="I283" s="14"/>
      <c r="J283" s="14"/>
      <c r="K283" s="16"/>
    </row>
    <row r="284" spans="1:11" ht="25.5" hidden="1" x14ac:dyDescent="0.25">
      <c r="A284" s="15"/>
      <c r="B284" s="75" t="s">
        <v>391</v>
      </c>
      <c r="C284" s="44" t="s">
        <v>428</v>
      </c>
      <c r="D284" s="107"/>
      <c r="E284" s="96"/>
      <c r="F284" s="96"/>
      <c r="G284" s="21" t="s">
        <v>30</v>
      </c>
      <c r="H284" s="21"/>
      <c r="I284" s="14"/>
      <c r="J284" s="14"/>
      <c r="K284" s="16"/>
    </row>
    <row r="285" spans="1:11" ht="38.25" hidden="1" x14ac:dyDescent="0.25">
      <c r="A285" s="15"/>
      <c r="B285" s="75" t="s">
        <v>64</v>
      </c>
      <c r="C285" s="44" t="s">
        <v>429</v>
      </c>
      <c r="D285" s="107"/>
      <c r="E285" s="96"/>
      <c r="F285" s="96"/>
      <c r="G285" s="21" t="s">
        <v>30</v>
      </c>
      <c r="H285" s="21"/>
      <c r="I285" s="14"/>
      <c r="J285" s="14"/>
      <c r="K285" s="16"/>
    </row>
    <row r="286" spans="1:11" hidden="1" x14ac:dyDescent="0.25">
      <c r="A286" s="15"/>
      <c r="B286" s="75" t="s">
        <v>430</v>
      </c>
      <c r="C286" s="44" t="s">
        <v>431</v>
      </c>
      <c r="D286" s="107"/>
      <c r="E286" s="96"/>
      <c r="F286" s="96"/>
      <c r="G286" s="21" t="s">
        <v>30</v>
      </c>
      <c r="H286" s="21"/>
      <c r="I286" s="14"/>
      <c r="J286" s="14"/>
      <c r="K286" s="16"/>
    </row>
    <row r="287" spans="1:11" hidden="1" x14ac:dyDescent="0.25">
      <c r="A287" s="15"/>
      <c r="B287" s="75" t="s">
        <v>60</v>
      </c>
      <c r="C287" s="44" t="s">
        <v>432</v>
      </c>
      <c r="D287" s="107"/>
      <c r="E287" s="96"/>
      <c r="F287" s="96"/>
      <c r="G287" s="21" t="s">
        <v>30</v>
      </c>
      <c r="H287" s="21"/>
      <c r="I287" s="14"/>
      <c r="J287" s="14"/>
      <c r="K287" s="16"/>
    </row>
    <row r="288" spans="1:11" ht="25.5" hidden="1" x14ac:dyDescent="0.25">
      <c r="A288" s="15"/>
      <c r="B288" s="75" t="s">
        <v>389</v>
      </c>
      <c r="C288" s="44" t="s">
        <v>433</v>
      </c>
      <c r="D288" s="107"/>
      <c r="E288" s="96"/>
      <c r="F288" s="96"/>
      <c r="G288" s="21" t="s">
        <v>30</v>
      </c>
      <c r="H288" s="21"/>
      <c r="I288" s="14"/>
      <c r="J288" s="14"/>
      <c r="K288" s="16"/>
    </row>
    <row r="289" spans="1:11" ht="25.5" hidden="1" x14ac:dyDescent="0.25">
      <c r="A289" s="15"/>
      <c r="B289" s="75" t="s">
        <v>391</v>
      </c>
      <c r="C289" s="44" t="s">
        <v>434</v>
      </c>
      <c r="D289" s="107"/>
      <c r="E289" s="96"/>
      <c r="F289" s="96"/>
      <c r="G289" s="21" t="s">
        <v>30</v>
      </c>
      <c r="H289" s="21"/>
      <c r="I289" s="14"/>
      <c r="J289" s="14"/>
      <c r="K289" s="16"/>
    </row>
    <row r="290" spans="1:11" ht="25.5" hidden="1" x14ac:dyDescent="0.25">
      <c r="A290" s="15"/>
      <c r="B290" s="75" t="s">
        <v>62</v>
      </c>
      <c r="C290" s="44" t="s">
        <v>435</v>
      </c>
      <c r="D290" s="107"/>
      <c r="E290" s="96"/>
      <c r="F290" s="96"/>
      <c r="G290" s="21" t="s">
        <v>30</v>
      </c>
      <c r="H290" s="21"/>
      <c r="I290" s="14"/>
      <c r="J290" s="14"/>
      <c r="K290" s="16"/>
    </row>
    <row r="291" spans="1:11" hidden="1" x14ac:dyDescent="0.25">
      <c r="A291" s="15"/>
      <c r="B291" s="75" t="s">
        <v>64</v>
      </c>
      <c r="C291" s="44" t="s">
        <v>436</v>
      </c>
      <c r="D291" s="107"/>
      <c r="E291" s="96"/>
      <c r="F291" s="96"/>
      <c r="G291" s="21" t="s">
        <v>30</v>
      </c>
      <c r="H291" s="21"/>
      <c r="I291" s="14"/>
      <c r="J291" s="14"/>
      <c r="K291" s="16"/>
    </row>
    <row r="292" spans="1:11" hidden="1" x14ac:dyDescent="0.25">
      <c r="A292" s="15"/>
      <c r="B292" s="75" t="s">
        <v>437</v>
      </c>
      <c r="C292" s="44" t="s">
        <v>438</v>
      </c>
      <c r="D292" s="107"/>
      <c r="E292" s="96"/>
      <c r="F292" s="96"/>
      <c r="G292" s="21" t="s">
        <v>30</v>
      </c>
      <c r="H292" s="21"/>
      <c r="I292" s="14"/>
      <c r="J292" s="14"/>
      <c r="K292" s="16"/>
    </row>
    <row r="293" spans="1:11" ht="25.5" hidden="1" x14ac:dyDescent="0.25">
      <c r="A293" s="15"/>
      <c r="B293" s="75" t="s">
        <v>60</v>
      </c>
      <c r="C293" s="44" t="s">
        <v>439</v>
      </c>
      <c r="D293" s="107"/>
      <c r="E293" s="96"/>
      <c r="F293" s="96"/>
      <c r="G293" s="21" t="s">
        <v>30</v>
      </c>
      <c r="H293" s="21"/>
      <c r="I293" s="14"/>
      <c r="J293" s="14"/>
      <c r="K293" s="16"/>
    </row>
    <row r="294" spans="1:11" ht="25.5" hidden="1" x14ac:dyDescent="0.25">
      <c r="A294" s="15"/>
      <c r="B294" s="75" t="s">
        <v>62</v>
      </c>
      <c r="C294" s="44" t="s">
        <v>440</v>
      </c>
      <c r="D294" s="107"/>
      <c r="E294" s="96"/>
      <c r="F294" s="96"/>
      <c r="G294" s="21" t="s">
        <v>30</v>
      </c>
      <c r="H294" s="21"/>
      <c r="I294" s="14"/>
      <c r="J294" s="14"/>
      <c r="K294" s="16"/>
    </row>
    <row r="295" spans="1:11" hidden="1" x14ac:dyDescent="0.25">
      <c r="A295" s="15"/>
      <c r="B295" s="75" t="s">
        <v>441</v>
      </c>
      <c r="C295" s="44" t="s">
        <v>442</v>
      </c>
      <c r="D295" s="107"/>
      <c r="E295" s="96"/>
      <c r="F295" s="96"/>
      <c r="G295" s="21" t="s">
        <v>30</v>
      </c>
      <c r="H295" s="21"/>
      <c r="I295" s="14"/>
      <c r="J295" s="14"/>
      <c r="K295" s="16"/>
    </row>
    <row r="296" spans="1:11" ht="25.5" hidden="1" x14ac:dyDescent="0.25">
      <c r="A296" s="15"/>
      <c r="B296" s="75" t="s">
        <v>60</v>
      </c>
      <c r="C296" s="44" t="s">
        <v>515</v>
      </c>
      <c r="D296" s="107"/>
      <c r="E296" s="96"/>
      <c r="F296" s="96"/>
      <c r="G296" s="21" t="s">
        <v>30</v>
      </c>
      <c r="H296" s="21"/>
      <c r="I296" s="14"/>
      <c r="J296" s="14"/>
      <c r="K296" s="16"/>
    </row>
    <row r="297" spans="1:11" ht="89.25" hidden="1" x14ac:dyDescent="0.25">
      <c r="A297" s="15"/>
      <c r="B297" s="75" t="s">
        <v>389</v>
      </c>
      <c r="C297" s="44" t="s">
        <v>443</v>
      </c>
      <c r="D297" s="107"/>
      <c r="E297" s="96"/>
      <c r="F297" s="96"/>
      <c r="G297" s="21" t="s">
        <v>30</v>
      </c>
      <c r="H297" s="21"/>
      <c r="I297" s="14"/>
      <c r="J297" s="14"/>
      <c r="K297" s="16"/>
    </row>
    <row r="298" spans="1:11" ht="63.75" hidden="1" x14ac:dyDescent="0.25">
      <c r="A298" s="15"/>
      <c r="B298" s="75" t="s">
        <v>391</v>
      </c>
      <c r="C298" s="44" t="s">
        <v>444</v>
      </c>
      <c r="D298" s="107"/>
      <c r="E298" s="96"/>
      <c r="F298" s="96"/>
      <c r="G298" s="21" t="s">
        <v>30</v>
      </c>
      <c r="H298" s="21"/>
      <c r="I298" s="14"/>
      <c r="J298" s="14"/>
      <c r="K298" s="16"/>
    </row>
    <row r="299" spans="1:11" hidden="1" x14ac:dyDescent="0.25">
      <c r="A299" s="15"/>
      <c r="B299" s="75" t="s">
        <v>393</v>
      </c>
      <c r="C299" s="44" t="s">
        <v>445</v>
      </c>
      <c r="D299" s="107"/>
      <c r="E299" s="96"/>
      <c r="F299" s="96"/>
      <c r="G299" s="21" t="s">
        <v>30</v>
      </c>
      <c r="H299" s="21"/>
      <c r="I299" s="14"/>
      <c r="J299" s="14"/>
      <c r="K299" s="16"/>
    </row>
    <row r="300" spans="1:11" ht="51" hidden="1" x14ac:dyDescent="0.25">
      <c r="A300" s="15"/>
      <c r="B300" s="75" t="s">
        <v>395</v>
      </c>
      <c r="C300" s="44" t="s">
        <v>446</v>
      </c>
      <c r="D300" s="107"/>
      <c r="E300" s="96"/>
      <c r="F300" s="96"/>
      <c r="G300" s="21" t="s">
        <v>30</v>
      </c>
      <c r="H300" s="21"/>
      <c r="I300" s="14"/>
      <c r="J300" s="14"/>
      <c r="K300" s="16"/>
    </row>
    <row r="301" spans="1:11" ht="25.5" hidden="1" x14ac:dyDescent="0.25">
      <c r="A301" s="15"/>
      <c r="B301" s="75" t="s">
        <v>62</v>
      </c>
      <c r="C301" s="44" t="s">
        <v>447</v>
      </c>
      <c r="D301" s="107"/>
      <c r="E301" s="96"/>
      <c r="F301" s="96"/>
      <c r="G301" s="21" t="s">
        <v>30</v>
      </c>
      <c r="H301" s="21"/>
      <c r="I301" s="14"/>
      <c r="J301" s="14"/>
      <c r="K301" s="16"/>
    </row>
    <row r="302" spans="1:11" ht="38.25" hidden="1" x14ac:dyDescent="0.25">
      <c r="A302" s="15"/>
      <c r="B302" s="75" t="s">
        <v>448</v>
      </c>
      <c r="C302" s="44" t="s">
        <v>525</v>
      </c>
      <c r="D302" s="107"/>
      <c r="E302" s="96"/>
      <c r="F302" s="96"/>
      <c r="G302" s="21" t="s">
        <v>30</v>
      </c>
      <c r="H302" s="21"/>
      <c r="I302" s="14"/>
      <c r="J302" s="14"/>
      <c r="K302" s="16"/>
    </row>
    <row r="303" spans="1:11" hidden="1" x14ac:dyDescent="0.25">
      <c r="A303" s="15"/>
      <c r="B303" s="75" t="s">
        <v>60</v>
      </c>
      <c r="C303" s="44" t="s">
        <v>449</v>
      </c>
      <c r="D303" s="107"/>
      <c r="E303" s="96"/>
      <c r="F303" s="96"/>
      <c r="G303" s="21" t="s">
        <v>30</v>
      </c>
      <c r="H303" s="21"/>
      <c r="I303" s="14"/>
      <c r="J303" s="14"/>
      <c r="K303" s="16"/>
    </row>
    <row r="304" spans="1:11" hidden="1" x14ac:dyDescent="0.25">
      <c r="A304" s="15"/>
      <c r="B304" s="75" t="s">
        <v>62</v>
      </c>
      <c r="C304" s="44" t="s">
        <v>450</v>
      </c>
      <c r="D304" s="107"/>
      <c r="E304" s="96"/>
      <c r="F304" s="96"/>
      <c r="G304" s="21" t="s">
        <v>30</v>
      </c>
      <c r="H304" s="21"/>
      <c r="I304" s="14"/>
      <c r="J304" s="14"/>
      <c r="K304" s="16"/>
    </row>
    <row r="305" spans="1:11" ht="25.5" hidden="1" x14ac:dyDescent="0.25">
      <c r="A305" s="15"/>
      <c r="B305" s="75" t="s">
        <v>64</v>
      </c>
      <c r="C305" s="44" t="s">
        <v>451</v>
      </c>
      <c r="D305" s="107"/>
      <c r="E305" s="96"/>
      <c r="F305" s="96"/>
      <c r="G305" s="21" t="s">
        <v>30</v>
      </c>
      <c r="H305" s="21"/>
      <c r="I305" s="14"/>
      <c r="J305" s="14"/>
      <c r="K305" s="16"/>
    </row>
    <row r="306" spans="1:11" hidden="1" x14ac:dyDescent="0.25">
      <c r="A306" s="15"/>
      <c r="B306" s="75" t="s">
        <v>65</v>
      </c>
      <c r="C306" s="44" t="s">
        <v>452</v>
      </c>
      <c r="D306" s="107"/>
      <c r="E306" s="96"/>
      <c r="F306" s="96"/>
      <c r="G306" s="21" t="s">
        <v>30</v>
      </c>
      <c r="H306" s="21"/>
      <c r="I306" s="14"/>
      <c r="J306" s="14"/>
      <c r="K306" s="16"/>
    </row>
    <row r="307" spans="1:11" hidden="1" x14ac:dyDescent="0.25">
      <c r="A307" s="15"/>
      <c r="B307" s="75" t="s">
        <v>453</v>
      </c>
      <c r="C307" s="44" t="s">
        <v>454</v>
      </c>
      <c r="D307" s="107"/>
      <c r="E307" s="96"/>
      <c r="F307" s="96"/>
      <c r="G307" s="21" t="s">
        <v>30</v>
      </c>
      <c r="H307" s="21"/>
      <c r="I307" s="14"/>
      <c r="J307" s="14"/>
      <c r="K307" s="16"/>
    </row>
    <row r="308" spans="1:11" ht="25.5" hidden="1" x14ac:dyDescent="0.25">
      <c r="A308" s="15"/>
      <c r="B308" s="75" t="s">
        <v>60</v>
      </c>
      <c r="C308" s="44" t="s">
        <v>516</v>
      </c>
      <c r="D308" s="107"/>
      <c r="E308" s="96"/>
      <c r="F308" s="96"/>
      <c r="G308" s="21" t="s">
        <v>30</v>
      </c>
      <c r="H308" s="21"/>
      <c r="I308" s="14"/>
      <c r="J308" s="14"/>
      <c r="K308" s="16"/>
    </row>
    <row r="309" spans="1:11" ht="25.5" hidden="1" x14ac:dyDescent="0.25">
      <c r="A309" s="15"/>
      <c r="B309" s="75" t="s">
        <v>62</v>
      </c>
      <c r="C309" s="44" t="s">
        <v>455</v>
      </c>
      <c r="D309" s="107"/>
      <c r="E309" s="96"/>
      <c r="F309" s="96"/>
      <c r="G309" s="21" t="s">
        <v>30</v>
      </c>
      <c r="H309" s="21"/>
      <c r="I309" s="14"/>
      <c r="J309" s="14"/>
      <c r="K309" s="16"/>
    </row>
    <row r="310" spans="1:11" ht="38.25" hidden="1" x14ac:dyDescent="0.25">
      <c r="A310" s="15"/>
      <c r="B310" s="75" t="s">
        <v>456</v>
      </c>
      <c r="C310" s="44" t="s">
        <v>526</v>
      </c>
      <c r="D310" s="107"/>
      <c r="E310" s="96"/>
      <c r="F310" s="96"/>
      <c r="G310" s="21" t="s">
        <v>30</v>
      </c>
      <c r="H310" s="21"/>
      <c r="I310" s="14"/>
      <c r="J310" s="14"/>
      <c r="K310" s="16"/>
    </row>
    <row r="311" spans="1:11" hidden="1" x14ac:dyDescent="0.25">
      <c r="A311" s="15"/>
      <c r="B311" s="75" t="s">
        <v>457</v>
      </c>
      <c r="C311" s="44" t="s">
        <v>458</v>
      </c>
      <c r="D311" s="107"/>
      <c r="E311" s="96"/>
      <c r="F311" s="96"/>
      <c r="G311" s="21" t="s">
        <v>30</v>
      </c>
      <c r="H311" s="21"/>
      <c r="I311" s="14"/>
      <c r="J311" s="14"/>
      <c r="K311" s="16"/>
    </row>
    <row r="312" spans="1:11" ht="25.5" hidden="1" x14ac:dyDescent="0.25">
      <c r="A312" s="15"/>
      <c r="B312" s="75" t="s">
        <v>60</v>
      </c>
      <c r="C312" s="44" t="s">
        <v>459</v>
      </c>
      <c r="D312" s="107"/>
      <c r="E312" s="96"/>
      <c r="F312" s="96"/>
      <c r="G312" s="21" t="s">
        <v>30</v>
      </c>
      <c r="H312" s="21"/>
      <c r="I312" s="14"/>
      <c r="J312" s="14"/>
      <c r="K312" s="16"/>
    </row>
    <row r="313" spans="1:11" ht="25.5" hidden="1" x14ac:dyDescent="0.25">
      <c r="A313" s="15"/>
      <c r="B313" s="75" t="s">
        <v>62</v>
      </c>
      <c r="C313" s="44" t="s">
        <v>460</v>
      </c>
      <c r="D313" s="107"/>
      <c r="E313" s="96"/>
      <c r="F313" s="96"/>
      <c r="G313" s="21" t="s">
        <v>30</v>
      </c>
      <c r="H313" s="21"/>
      <c r="I313" s="14"/>
      <c r="J313" s="14"/>
      <c r="K313" s="16"/>
    </row>
    <row r="314" spans="1:11" ht="25.5" hidden="1" x14ac:dyDescent="0.25">
      <c r="A314" s="15"/>
      <c r="B314" s="75" t="s">
        <v>64</v>
      </c>
      <c r="C314" s="44" t="s">
        <v>461</v>
      </c>
      <c r="D314" s="107"/>
      <c r="E314" s="96"/>
      <c r="F314" s="96"/>
      <c r="G314" s="21" t="s">
        <v>30</v>
      </c>
      <c r="H314" s="21"/>
      <c r="I314" s="14"/>
      <c r="J314" s="14"/>
      <c r="K314" s="16"/>
    </row>
    <row r="315" spans="1:11" hidden="1" x14ac:dyDescent="0.25">
      <c r="A315" s="15"/>
      <c r="B315" s="75" t="s">
        <v>65</v>
      </c>
      <c r="C315" s="44" t="s">
        <v>462</v>
      </c>
      <c r="D315" s="107"/>
      <c r="E315" s="96"/>
      <c r="F315" s="96"/>
      <c r="G315" s="21" t="s">
        <v>30</v>
      </c>
      <c r="H315" s="21"/>
      <c r="I315" s="14"/>
      <c r="J315" s="14"/>
      <c r="K315" s="16"/>
    </row>
    <row r="316" spans="1:11" ht="25.5" hidden="1" x14ac:dyDescent="0.25">
      <c r="A316" s="15"/>
      <c r="B316" s="75" t="s">
        <v>67</v>
      </c>
      <c r="C316" s="44" t="s">
        <v>463</v>
      </c>
      <c r="D316" s="107"/>
      <c r="E316" s="96"/>
      <c r="F316" s="96"/>
      <c r="G316" s="21" t="s">
        <v>30</v>
      </c>
      <c r="H316" s="21"/>
      <c r="I316" s="14"/>
      <c r="J316" s="14"/>
      <c r="K316" s="16"/>
    </row>
    <row r="317" spans="1:11" ht="25.5" hidden="1" x14ac:dyDescent="0.25">
      <c r="A317" s="15"/>
      <c r="B317" s="75" t="s">
        <v>69</v>
      </c>
      <c r="C317" s="44" t="s">
        <v>464</v>
      </c>
      <c r="D317" s="107"/>
      <c r="E317" s="96"/>
      <c r="F317" s="96"/>
      <c r="G317" s="21" t="s">
        <v>30</v>
      </c>
      <c r="H317" s="21"/>
      <c r="I317" s="14"/>
      <c r="J317" s="14"/>
      <c r="K317" s="16"/>
    </row>
    <row r="318" spans="1:11" ht="25.5" hidden="1" x14ac:dyDescent="0.25">
      <c r="A318" s="15"/>
      <c r="B318" s="75" t="s">
        <v>71</v>
      </c>
      <c r="C318" s="44" t="s">
        <v>465</v>
      </c>
      <c r="D318" s="107"/>
      <c r="E318" s="96"/>
      <c r="F318" s="96"/>
      <c r="G318" s="21" t="s">
        <v>30</v>
      </c>
      <c r="H318" s="21"/>
      <c r="I318" s="14"/>
      <c r="J318" s="14"/>
      <c r="K318" s="16"/>
    </row>
    <row r="319" spans="1:11" ht="38.25" hidden="1" x14ac:dyDescent="0.25">
      <c r="A319" s="15"/>
      <c r="B319" s="75" t="s">
        <v>73</v>
      </c>
      <c r="C319" s="44" t="s">
        <v>466</v>
      </c>
      <c r="D319" s="107"/>
      <c r="E319" s="96"/>
      <c r="F319" s="96"/>
      <c r="G319" s="21" t="s">
        <v>30</v>
      </c>
      <c r="H319" s="21"/>
      <c r="I319" s="14"/>
      <c r="J319" s="14"/>
      <c r="K319" s="16"/>
    </row>
    <row r="320" spans="1:11" ht="25.5" hidden="1" x14ac:dyDescent="0.25">
      <c r="A320" s="15"/>
      <c r="B320" s="75" t="s">
        <v>75</v>
      </c>
      <c r="C320" s="44" t="s">
        <v>467</v>
      </c>
      <c r="D320" s="107"/>
      <c r="E320" s="96"/>
      <c r="F320" s="96"/>
      <c r="G320" s="21" t="s">
        <v>30</v>
      </c>
      <c r="H320" s="21"/>
      <c r="I320" s="14"/>
      <c r="J320" s="14"/>
      <c r="K320" s="16"/>
    </row>
    <row r="321" spans="1:11" ht="25.5" hidden="1" x14ac:dyDescent="0.25">
      <c r="A321" s="15"/>
      <c r="B321" s="75" t="s">
        <v>77</v>
      </c>
      <c r="C321" s="44" t="s">
        <v>468</v>
      </c>
      <c r="D321" s="107"/>
      <c r="E321" s="96"/>
      <c r="F321" s="96"/>
      <c r="G321" s="21" t="s">
        <v>30</v>
      </c>
      <c r="H321" s="21"/>
      <c r="I321" s="14"/>
      <c r="J321" s="14"/>
      <c r="K321" s="16"/>
    </row>
    <row r="322" spans="1:11" hidden="1" x14ac:dyDescent="0.25">
      <c r="A322" s="15"/>
      <c r="B322" s="75" t="s">
        <v>469</v>
      </c>
      <c r="C322" s="44" t="s">
        <v>470</v>
      </c>
      <c r="D322" s="107"/>
      <c r="E322" s="96"/>
      <c r="F322" s="96"/>
      <c r="G322" s="21" t="s">
        <v>30</v>
      </c>
      <c r="H322" s="21"/>
      <c r="I322" s="14"/>
      <c r="J322" s="14"/>
      <c r="K322" s="16"/>
    </row>
    <row r="323" spans="1:11" hidden="1" x14ac:dyDescent="0.25">
      <c r="A323" s="15"/>
      <c r="B323" s="75" t="s">
        <v>471</v>
      </c>
      <c r="C323" s="44" t="s">
        <v>472</v>
      </c>
      <c r="D323" s="107"/>
      <c r="E323" s="96"/>
      <c r="F323" s="96"/>
      <c r="G323" s="21" t="s">
        <v>30</v>
      </c>
      <c r="H323" s="21"/>
      <c r="I323" s="14"/>
      <c r="J323" s="14"/>
      <c r="K323" s="16"/>
    </row>
    <row r="324" spans="1:11" ht="25.5" hidden="1" x14ac:dyDescent="0.25">
      <c r="A324" s="15"/>
      <c r="B324" s="75" t="s">
        <v>473</v>
      </c>
      <c r="C324" s="44" t="s">
        <v>474</v>
      </c>
      <c r="D324" s="107"/>
      <c r="E324" s="96"/>
      <c r="F324" s="96"/>
      <c r="G324" s="21" t="s">
        <v>30</v>
      </c>
      <c r="H324" s="21"/>
      <c r="I324" s="14"/>
      <c r="J324" s="14"/>
      <c r="K324" s="16"/>
    </row>
    <row r="325" spans="1:11" ht="39" hidden="1" thickBot="1" x14ac:dyDescent="0.3">
      <c r="A325" s="25"/>
      <c r="B325" s="103" t="s">
        <v>475</v>
      </c>
      <c r="C325" s="104" t="s">
        <v>476</v>
      </c>
      <c r="D325" s="116"/>
      <c r="E325" s="117"/>
      <c r="F325" s="117"/>
      <c r="G325" s="26" t="s">
        <v>30</v>
      </c>
      <c r="H325" s="26"/>
      <c r="I325" s="17"/>
      <c r="J325" s="17"/>
      <c r="K325" s="18"/>
    </row>
    <row r="328" spans="1:11" ht="15.75" thickBot="1" x14ac:dyDescent="0.3">
      <c r="D328" s="99" t="s">
        <v>856</v>
      </c>
    </row>
    <row r="329" spans="1:11" ht="21" thickBot="1" x14ac:dyDescent="0.3">
      <c r="D329" s="217" t="s">
        <v>18</v>
      </c>
      <c r="E329" s="218"/>
    </row>
  </sheetData>
  <autoFilter ref="A8:K136" xr:uid="{00000000-0001-0000-0200-000000000000}"/>
  <mergeCells count="1">
    <mergeCell ref="D329:E329"/>
  </mergeCells>
  <phoneticPr fontId="20"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66C89C4-8EC9-4D04-A8E8-0BAA777675EC}">
          <x14:formula1>
            <xm:f>'Scoring Lookup'!$B$3:$B$7</xm:f>
          </x14:formula1>
          <xm:sqref>E11:E325</xm:sqref>
        </x14:dataValidation>
        <x14:dataValidation type="list" allowBlank="1" showInputMessage="1" showErrorMessage="1" xr:uid="{037D540D-3662-4786-B257-89822F1F0172}">
          <x14:formula1>
            <xm:f>'Scoring Lookup'!$B$3:$B$6</xm:f>
          </x14:formula1>
          <xm:sqref>G11:G325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3129-2BD2-46D8-94EE-1EBDAEFF2735}">
  <sheetPr>
    <outlinePr summaryBelow="0"/>
  </sheetPr>
  <dimension ref="A1:K195"/>
  <sheetViews>
    <sheetView zoomScale="70" zoomScaleNormal="70" workbookViewId="0">
      <pane ySplit="8" topLeftCell="A26" activePane="bottomLeft" state="frozen"/>
      <selection pane="bottomLeft" activeCell="E37" sqref="E37"/>
    </sheetView>
  </sheetViews>
  <sheetFormatPr defaultColWidth="17.42578125" defaultRowHeight="15" x14ac:dyDescent="0.25"/>
  <cols>
    <col min="1" max="1" width="11.7109375" customWidth="1"/>
    <col min="2" max="2" width="12.85546875" style="38" customWidth="1"/>
    <col min="3" max="3" width="68.5703125" style="24" customWidth="1"/>
    <col min="4" max="4" width="23.7109375" style="88" customWidth="1"/>
    <col min="5" max="5" width="44.7109375" customWidth="1"/>
    <col min="6" max="6" width="37.28515625" customWidth="1"/>
    <col min="7" max="7" width="31.85546875" customWidth="1"/>
    <col min="8" max="8" width="33.5703125" customWidth="1"/>
    <col min="9" max="9" width="13.140625" bestFit="1" customWidth="1"/>
    <col min="10" max="10" width="18.42578125" customWidth="1"/>
    <col min="12" max="12" width="20.5703125" bestFit="1" customWidth="1"/>
  </cols>
  <sheetData>
    <row r="1" spans="1:11" ht="26.25" x14ac:dyDescent="0.4">
      <c r="A1" s="72" t="s">
        <v>552</v>
      </c>
    </row>
    <row r="2" spans="1:11" ht="21.75" thickBot="1" x14ac:dyDescent="0.4">
      <c r="A2" s="122" t="s">
        <v>518</v>
      </c>
    </row>
    <row r="3" spans="1:11" s="5" customFormat="1" ht="15.75" x14ac:dyDescent="0.25">
      <c r="A3" s="58" t="s">
        <v>6</v>
      </c>
      <c r="B3" s="118">
        <f>'Evaluation Summary'!C4</f>
        <v>0</v>
      </c>
      <c r="C3" s="77"/>
      <c r="D3" s="77"/>
      <c r="E3" s="77"/>
    </row>
    <row r="4" spans="1:11" s="5" customFormat="1" ht="15.75" x14ac:dyDescent="0.25">
      <c r="A4" s="22" t="s">
        <v>8</v>
      </c>
      <c r="B4" s="119">
        <f>'Evaluation Summary'!C5</f>
        <v>0</v>
      </c>
      <c r="C4" s="77"/>
      <c r="D4" s="77"/>
      <c r="E4" s="77"/>
    </row>
    <row r="5" spans="1:11" ht="16.5" thickBot="1" x14ac:dyDescent="0.3">
      <c r="A5" s="61" t="s">
        <v>9</v>
      </c>
      <c r="B5" s="120">
        <f>'Evaluation Summary'!C6</f>
        <v>0</v>
      </c>
      <c r="D5" s="24"/>
      <c r="E5" s="24"/>
      <c r="G5" s="5"/>
      <c r="H5" s="67"/>
    </row>
    <row r="6" spans="1:11" s="9" customFormat="1" ht="9.75" customHeight="1" x14ac:dyDescent="0.3">
      <c r="B6" s="37"/>
      <c r="C6" s="78"/>
      <c r="D6" s="78"/>
      <c r="E6" s="78"/>
      <c r="G6" s="5"/>
      <c r="H6" s="66"/>
    </row>
    <row r="7" spans="1:11" ht="19.5" thickBot="1" x14ac:dyDescent="0.35">
      <c r="D7" s="89"/>
      <c r="E7" s="2"/>
      <c r="F7" s="56"/>
      <c r="G7" s="56"/>
      <c r="H7" s="56"/>
    </row>
    <row r="8" spans="1:11" ht="51.75" thickBot="1" x14ac:dyDescent="0.3">
      <c r="A8" s="150"/>
      <c r="B8" s="74" t="s">
        <v>22</v>
      </c>
      <c r="C8" s="27" t="s">
        <v>23</v>
      </c>
      <c r="D8" s="46" t="s">
        <v>24</v>
      </c>
      <c r="E8" s="27" t="s">
        <v>25</v>
      </c>
      <c r="F8" s="27" t="s">
        <v>26</v>
      </c>
      <c r="G8" s="27" t="s">
        <v>16</v>
      </c>
      <c r="H8" s="27" t="s">
        <v>17</v>
      </c>
      <c r="I8" s="27" t="s">
        <v>27</v>
      </c>
      <c r="J8" s="27" t="s">
        <v>20</v>
      </c>
      <c r="K8" s="28" t="s">
        <v>19</v>
      </c>
    </row>
    <row r="9" spans="1:11" s="1" customFormat="1" x14ac:dyDescent="0.25">
      <c r="A9" s="151"/>
      <c r="B9" s="73" t="s">
        <v>517</v>
      </c>
      <c r="C9" s="39" t="s">
        <v>28</v>
      </c>
      <c r="D9" s="47"/>
      <c r="E9" s="40"/>
      <c r="F9" s="40"/>
      <c r="G9" s="43"/>
      <c r="H9" s="43"/>
      <c r="I9" s="41"/>
      <c r="J9" s="41"/>
      <c r="K9" s="42"/>
    </row>
    <row r="10" spans="1:11" hidden="1" x14ac:dyDescent="0.25">
      <c r="A10" s="152"/>
      <c r="B10" s="121" t="s">
        <v>477</v>
      </c>
      <c r="C10" s="108" t="s">
        <v>553</v>
      </c>
      <c r="D10" s="47"/>
      <c r="E10" s="97"/>
      <c r="F10" s="97"/>
      <c r="G10" s="40"/>
      <c r="H10" s="40"/>
      <c r="I10" s="41"/>
      <c r="J10" s="41"/>
      <c r="K10" s="42"/>
    </row>
    <row r="11" spans="1:11" s="10" customFormat="1" ht="29.25" hidden="1" x14ac:dyDescent="0.25">
      <c r="A11" s="19"/>
      <c r="B11" s="106" t="s">
        <v>44</v>
      </c>
      <c r="C11" s="109" t="s">
        <v>554</v>
      </c>
      <c r="D11" s="107" t="s">
        <v>29</v>
      </c>
      <c r="E11" s="96"/>
      <c r="F11" s="96"/>
      <c r="G11" s="21" t="s">
        <v>30</v>
      </c>
      <c r="H11" s="21"/>
      <c r="I11" s="14"/>
      <c r="J11" s="14">
        <f>VLOOKUP(G11,'Scoring Lookup'!$B$3:$C$7,2)*I11</f>
        <v>0</v>
      </c>
      <c r="K11" s="16">
        <f>I11*3</f>
        <v>0</v>
      </c>
    </row>
    <row r="12" spans="1:11" s="10" customFormat="1" ht="43.5" hidden="1" x14ac:dyDescent="0.25">
      <c r="A12" s="19"/>
      <c r="B12" s="106" t="s">
        <v>45</v>
      </c>
      <c r="C12" s="112" t="s">
        <v>555</v>
      </c>
      <c r="D12" s="107" t="s">
        <v>29</v>
      </c>
      <c r="E12" s="96"/>
      <c r="F12" s="96"/>
      <c r="G12" s="21" t="s">
        <v>30</v>
      </c>
      <c r="H12" s="21"/>
      <c r="I12" s="14"/>
      <c r="J12" s="14">
        <f>VLOOKUP(G12,'Scoring Lookup'!$B$3:$C$7,2)*I12</f>
        <v>0</v>
      </c>
      <c r="K12" s="16">
        <f t="shared" ref="K12:K13" si="0">I12*3</f>
        <v>0</v>
      </c>
    </row>
    <row r="13" spans="1:11" s="10" customFormat="1" ht="86.25" hidden="1" x14ac:dyDescent="0.25">
      <c r="A13" s="19"/>
      <c r="B13" s="106" t="s">
        <v>47</v>
      </c>
      <c r="C13" s="110" t="s">
        <v>556</v>
      </c>
      <c r="D13" s="107" t="s">
        <v>29</v>
      </c>
      <c r="E13" s="96"/>
      <c r="F13" s="96"/>
      <c r="G13" s="21" t="s">
        <v>30</v>
      </c>
      <c r="H13" s="21"/>
      <c r="I13" s="14"/>
      <c r="J13" s="14">
        <f>VLOOKUP(G13,'Scoring Lookup'!$B$3:$C$7,2)*I13</f>
        <v>0</v>
      </c>
      <c r="K13" s="16">
        <f t="shared" si="0"/>
        <v>0</v>
      </c>
    </row>
    <row r="14" spans="1:11" s="10" customFormat="1" ht="57.75" hidden="1" x14ac:dyDescent="0.25">
      <c r="A14" s="19"/>
      <c r="B14" s="106" t="s">
        <v>49</v>
      </c>
      <c r="C14" s="110" t="s">
        <v>557</v>
      </c>
      <c r="D14" s="107" t="s">
        <v>29</v>
      </c>
      <c r="E14" s="96"/>
      <c r="F14" s="96"/>
      <c r="G14" s="21" t="s">
        <v>30</v>
      </c>
      <c r="H14" s="21"/>
      <c r="I14" s="14"/>
      <c r="J14" s="14">
        <f>VLOOKUP(G14,'Scoring Lookup'!$B$3:$C$7,2)*I14</f>
        <v>0</v>
      </c>
      <c r="K14" s="16">
        <f t="shared" ref="K14:K83" si="1">I14*3</f>
        <v>0</v>
      </c>
    </row>
    <row r="15" spans="1:11" s="10" customFormat="1" ht="72" hidden="1" x14ac:dyDescent="0.25">
      <c r="A15" s="19"/>
      <c r="B15" s="106" t="s">
        <v>50</v>
      </c>
      <c r="C15" s="110" t="s">
        <v>558</v>
      </c>
      <c r="D15" s="107" t="s">
        <v>29</v>
      </c>
      <c r="E15" s="96"/>
      <c r="F15" s="96"/>
      <c r="G15" s="21" t="s">
        <v>30</v>
      </c>
      <c r="H15" s="21"/>
      <c r="I15" s="14"/>
      <c r="J15" s="14">
        <f>VLOOKUP(G15,'Scoring Lookup'!$B$3:$C$7,2)*I15</f>
        <v>0</v>
      </c>
      <c r="K15" s="16">
        <f t="shared" si="1"/>
        <v>0</v>
      </c>
    </row>
    <row r="16" spans="1:11" s="10" customFormat="1" ht="57.75" hidden="1" x14ac:dyDescent="0.25">
      <c r="A16" s="19"/>
      <c r="B16" s="106" t="s">
        <v>52</v>
      </c>
      <c r="C16" s="110" t="s">
        <v>559</v>
      </c>
      <c r="D16" s="107" t="s">
        <v>29</v>
      </c>
      <c r="E16" s="96"/>
      <c r="F16" s="96"/>
      <c r="G16" s="21" t="s">
        <v>30</v>
      </c>
      <c r="H16" s="21"/>
      <c r="I16" s="14"/>
      <c r="J16" s="14">
        <f>VLOOKUP(G16,'Scoring Lookup'!$B$3:$C$7,2)*I16</f>
        <v>0</v>
      </c>
      <c r="K16" s="16">
        <f t="shared" si="1"/>
        <v>0</v>
      </c>
    </row>
    <row r="17" spans="1:11" hidden="1" x14ac:dyDescent="0.25">
      <c r="A17" s="152"/>
      <c r="B17" s="121" t="s">
        <v>41</v>
      </c>
      <c r="C17" s="108" t="s">
        <v>560</v>
      </c>
      <c r="D17" s="47"/>
      <c r="E17" s="97"/>
      <c r="F17" s="97"/>
      <c r="G17" s="40" t="s">
        <v>30</v>
      </c>
      <c r="H17" s="40"/>
      <c r="I17" s="41"/>
      <c r="J17" s="41"/>
      <c r="K17" s="42"/>
    </row>
    <row r="18" spans="1:11" s="10" customFormat="1" ht="86.25" hidden="1" x14ac:dyDescent="0.25">
      <c r="A18" s="19"/>
      <c r="B18" s="106" t="s">
        <v>561</v>
      </c>
      <c r="C18" s="110" t="s">
        <v>562</v>
      </c>
      <c r="D18" s="107" t="s">
        <v>29</v>
      </c>
      <c r="E18" s="96"/>
      <c r="F18" s="96"/>
      <c r="G18" s="21" t="s">
        <v>30</v>
      </c>
      <c r="H18" s="21"/>
      <c r="I18" s="14"/>
      <c r="J18" s="14">
        <f>VLOOKUP(G18,'Scoring Lookup'!$B$3:$C$7,2)*I18</f>
        <v>0</v>
      </c>
      <c r="K18" s="16">
        <f t="shared" si="1"/>
        <v>0</v>
      </c>
    </row>
    <row r="19" spans="1:11" s="10" customFormat="1" ht="114.75" hidden="1" x14ac:dyDescent="0.25">
      <c r="A19" s="19"/>
      <c r="B19" s="106" t="s">
        <v>563</v>
      </c>
      <c r="C19" s="110" t="s">
        <v>564</v>
      </c>
      <c r="D19" s="107" t="s">
        <v>29</v>
      </c>
      <c r="E19" s="96"/>
      <c r="F19" s="96"/>
      <c r="G19" s="21" t="s">
        <v>30</v>
      </c>
      <c r="H19" s="21"/>
      <c r="I19" s="14"/>
      <c r="J19" s="14">
        <f>VLOOKUP(G19,'Scoring Lookup'!$B$3:$C$7,2)*I19</f>
        <v>0</v>
      </c>
      <c r="K19" s="16">
        <f t="shared" si="1"/>
        <v>0</v>
      </c>
    </row>
    <row r="20" spans="1:11" s="10" customFormat="1" ht="114.75" hidden="1" x14ac:dyDescent="0.25">
      <c r="A20" s="19"/>
      <c r="B20" s="106" t="s">
        <v>565</v>
      </c>
      <c r="C20" s="110" t="s">
        <v>566</v>
      </c>
      <c r="D20" s="107" t="s">
        <v>29</v>
      </c>
      <c r="E20" s="96"/>
      <c r="F20" s="96"/>
      <c r="G20" s="21" t="s">
        <v>30</v>
      </c>
      <c r="H20" s="21"/>
      <c r="I20" s="14"/>
      <c r="J20" s="14">
        <f>VLOOKUP(G20,'Scoring Lookup'!$B$3:$C$7,2)*I20</f>
        <v>0</v>
      </c>
      <c r="K20" s="16">
        <f t="shared" si="1"/>
        <v>0</v>
      </c>
    </row>
    <row r="21" spans="1:11" ht="100.5" hidden="1" x14ac:dyDescent="0.25">
      <c r="A21" s="19"/>
      <c r="B21" s="106" t="s">
        <v>567</v>
      </c>
      <c r="C21" s="110" t="s">
        <v>568</v>
      </c>
      <c r="D21" s="107" t="s">
        <v>29</v>
      </c>
      <c r="E21" s="96"/>
      <c r="F21" s="96"/>
      <c r="G21" s="21" t="s">
        <v>30</v>
      </c>
      <c r="H21" s="21"/>
      <c r="I21" s="14"/>
      <c r="J21" s="14">
        <f>VLOOKUP(G21,'Scoring Lookup'!$B$3:$C$7,2)*I21</f>
        <v>0</v>
      </c>
      <c r="K21" s="16">
        <f t="shared" si="1"/>
        <v>0</v>
      </c>
    </row>
    <row r="22" spans="1:11" s="10" customFormat="1" ht="72" hidden="1" x14ac:dyDescent="0.25">
      <c r="A22" s="19"/>
      <c r="B22" s="106" t="s">
        <v>569</v>
      </c>
      <c r="C22" s="110" t="s">
        <v>570</v>
      </c>
      <c r="D22" s="107" t="s">
        <v>29</v>
      </c>
      <c r="E22" s="96"/>
      <c r="F22" s="96"/>
      <c r="G22" s="21" t="s">
        <v>30</v>
      </c>
      <c r="H22" s="21"/>
      <c r="I22" s="14"/>
      <c r="J22" s="14">
        <f>VLOOKUP(G22,'Scoring Lookup'!$B$3:$C$7,2)*I22</f>
        <v>0</v>
      </c>
      <c r="K22" s="16">
        <f t="shared" si="1"/>
        <v>0</v>
      </c>
    </row>
    <row r="23" spans="1:11" s="10" customFormat="1" ht="72" hidden="1" x14ac:dyDescent="0.25">
      <c r="A23" s="19"/>
      <c r="B23" s="106" t="s">
        <v>571</v>
      </c>
      <c r="C23" s="110" t="s">
        <v>572</v>
      </c>
      <c r="D23" s="107" t="s">
        <v>29</v>
      </c>
      <c r="E23" s="96"/>
      <c r="F23" s="96"/>
      <c r="G23" s="21" t="s">
        <v>30</v>
      </c>
      <c r="H23" s="21"/>
      <c r="I23" s="14"/>
      <c r="J23" s="14">
        <f>VLOOKUP(G23,'Scoring Lookup'!$B$3:$C$7,2)*I23</f>
        <v>0</v>
      </c>
      <c r="K23" s="16">
        <f t="shared" si="1"/>
        <v>0</v>
      </c>
    </row>
    <row r="24" spans="1:11" s="10" customFormat="1" ht="72" hidden="1" x14ac:dyDescent="0.25">
      <c r="A24" s="19"/>
      <c r="B24" s="106" t="s">
        <v>573</v>
      </c>
      <c r="C24" s="110" t="s">
        <v>574</v>
      </c>
      <c r="D24" s="107" t="s">
        <v>29</v>
      </c>
      <c r="E24" s="96"/>
      <c r="F24" s="96"/>
      <c r="G24" s="21" t="s">
        <v>30</v>
      </c>
      <c r="H24" s="21"/>
      <c r="I24" s="14"/>
      <c r="J24" s="14">
        <f>VLOOKUP(G24,'Scoring Lookup'!$B$3:$C$7,2)*I24</f>
        <v>0</v>
      </c>
      <c r="K24" s="16">
        <f t="shared" si="1"/>
        <v>0</v>
      </c>
    </row>
    <row r="25" spans="1:11" x14ac:dyDescent="0.25">
      <c r="A25" s="152"/>
      <c r="B25" s="121" t="s">
        <v>478</v>
      </c>
      <c r="C25" s="108" t="s">
        <v>575</v>
      </c>
      <c r="D25" s="47"/>
      <c r="E25" s="97"/>
      <c r="F25" s="97"/>
      <c r="G25" s="40" t="s">
        <v>30</v>
      </c>
      <c r="H25" s="40"/>
      <c r="I25" s="41"/>
      <c r="J25" s="41"/>
      <c r="K25" s="42"/>
    </row>
    <row r="26" spans="1:11" s="10" customFormat="1" ht="100.5" x14ac:dyDescent="0.25">
      <c r="A26" s="19"/>
      <c r="B26" s="106" t="s">
        <v>80</v>
      </c>
      <c r="C26" s="136" t="s">
        <v>576</v>
      </c>
      <c r="D26" s="107" t="s">
        <v>867</v>
      </c>
      <c r="E26" s="96"/>
      <c r="F26" s="96"/>
      <c r="G26" s="21"/>
      <c r="H26" s="21"/>
      <c r="I26" s="14"/>
      <c r="J26" s="14"/>
      <c r="K26" s="16"/>
    </row>
    <row r="27" spans="1:11" s="10" customFormat="1" ht="157.5" x14ac:dyDescent="0.25">
      <c r="A27" s="19"/>
      <c r="B27" s="106" t="s">
        <v>90</v>
      </c>
      <c r="C27" s="136" t="s">
        <v>577</v>
      </c>
      <c r="D27" s="107" t="s">
        <v>29</v>
      </c>
      <c r="E27" s="96"/>
      <c r="F27" s="96"/>
      <c r="G27" s="21" t="s">
        <v>30</v>
      </c>
      <c r="H27" s="21"/>
      <c r="I27" s="14">
        <v>5</v>
      </c>
      <c r="J27" s="14">
        <f>VLOOKUP(G27,'Scoring Lookup'!$B$3:$C$7,2)*I27</f>
        <v>0</v>
      </c>
      <c r="K27" s="16">
        <f t="shared" si="1"/>
        <v>15</v>
      </c>
    </row>
    <row r="28" spans="1:11" s="10" customFormat="1" ht="43.5" x14ac:dyDescent="0.25">
      <c r="A28" s="19"/>
      <c r="B28" s="106" t="s">
        <v>120</v>
      </c>
      <c r="C28" s="136" t="s">
        <v>578</v>
      </c>
      <c r="D28" s="107" t="s">
        <v>867</v>
      </c>
      <c r="E28" s="96"/>
      <c r="F28" s="96"/>
      <c r="G28" s="21" t="s">
        <v>30</v>
      </c>
      <c r="H28" s="21"/>
      <c r="I28" s="14"/>
      <c r="J28" s="14"/>
      <c r="K28" s="16"/>
    </row>
    <row r="29" spans="1:11" s="10" customFormat="1" ht="86.25" x14ac:dyDescent="0.25">
      <c r="A29" s="19"/>
      <c r="B29" s="106" t="s">
        <v>132</v>
      </c>
      <c r="C29" s="136" t="s">
        <v>579</v>
      </c>
      <c r="D29" s="107" t="s">
        <v>29</v>
      </c>
      <c r="E29" s="96"/>
      <c r="F29" s="96"/>
      <c r="G29" s="21" t="s">
        <v>30</v>
      </c>
      <c r="H29" s="21"/>
      <c r="I29" s="14">
        <v>10</v>
      </c>
      <c r="J29" s="14">
        <f>VLOOKUP(G29,'Scoring Lookup'!$B$3:$C$7,2)*I29</f>
        <v>0</v>
      </c>
      <c r="K29" s="16">
        <f t="shared" si="1"/>
        <v>30</v>
      </c>
    </row>
    <row r="30" spans="1:11" s="10" customFormat="1" ht="29.25" x14ac:dyDescent="0.25">
      <c r="A30" s="19"/>
      <c r="B30" s="106" t="s">
        <v>142</v>
      </c>
      <c r="C30" s="136" t="s">
        <v>580</v>
      </c>
      <c r="D30" s="107" t="s">
        <v>835</v>
      </c>
      <c r="E30" s="96"/>
      <c r="F30" s="96"/>
      <c r="G30" s="21" t="s">
        <v>30</v>
      </c>
      <c r="H30" s="21"/>
      <c r="I30" s="14"/>
      <c r="J30" s="14"/>
      <c r="K30" s="16"/>
    </row>
    <row r="31" spans="1:11" ht="86.25" x14ac:dyDescent="0.25">
      <c r="A31" s="19"/>
      <c r="B31" s="106" t="s">
        <v>150</v>
      </c>
      <c r="C31" s="136" t="s">
        <v>581</v>
      </c>
      <c r="D31" s="107" t="s">
        <v>867</v>
      </c>
      <c r="E31" s="96"/>
      <c r="F31" s="96"/>
      <c r="G31" s="21"/>
      <c r="H31" s="21"/>
      <c r="I31" s="14"/>
      <c r="J31" s="14"/>
      <c r="K31" s="16"/>
    </row>
    <row r="32" spans="1:11" x14ac:dyDescent="0.25">
      <c r="A32" s="128"/>
      <c r="B32" s="132"/>
      <c r="C32" s="133"/>
      <c r="D32" s="107"/>
      <c r="E32" s="96"/>
      <c r="F32" s="96"/>
      <c r="G32" s="21"/>
      <c r="H32" s="21"/>
      <c r="I32" s="134" t="s">
        <v>551</v>
      </c>
      <c r="J32" s="134">
        <f>SUM(J26:J31)</f>
        <v>0</v>
      </c>
      <c r="K32" s="16">
        <f>SUM(K26:K31)</f>
        <v>45</v>
      </c>
    </row>
    <row r="33" spans="1:11" x14ac:dyDescent="0.25">
      <c r="A33" s="152"/>
      <c r="B33" s="137" t="s">
        <v>479</v>
      </c>
      <c r="C33" s="39" t="s">
        <v>582</v>
      </c>
      <c r="D33" s="138"/>
      <c r="E33" s="97"/>
      <c r="F33" s="97"/>
      <c r="G33" s="40" t="s">
        <v>30</v>
      </c>
      <c r="H33" s="40"/>
      <c r="I33" s="41"/>
      <c r="J33" s="41"/>
      <c r="K33" s="42"/>
    </row>
    <row r="34" spans="1:11" ht="29.25" x14ac:dyDescent="0.25">
      <c r="A34" s="19"/>
      <c r="B34" s="106" t="s">
        <v>203</v>
      </c>
      <c r="C34" s="136" t="s">
        <v>583</v>
      </c>
      <c r="D34" s="107" t="s">
        <v>29</v>
      </c>
      <c r="E34" s="96"/>
      <c r="F34" s="96"/>
      <c r="G34" s="21" t="s">
        <v>30</v>
      </c>
      <c r="H34" s="21"/>
      <c r="I34" s="14">
        <v>10</v>
      </c>
      <c r="J34" s="14">
        <f>VLOOKUP(G34,'Scoring Lookup'!$B$3:$C$7,2)*I34</f>
        <v>0</v>
      </c>
      <c r="K34" s="16">
        <f t="shared" si="1"/>
        <v>30</v>
      </c>
    </row>
    <row r="35" spans="1:11" s="10" customFormat="1" ht="43.5" x14ac:dyDescent="0.25">
      <c r="A35" s="19"/>
      <c r="B35" s="106" t="s">
        <v>204</v>
      </c>
      <c r="C35" s="136" t="s">
        <v>584</v>
      </c>
      <c r="D35" s="107" t="s">
        <v>29</v>
      </c>
      <c r="E35" s="96"/>
      <c r="F35" s="96"/>
      <c r="G35" s="21" t="s">
        <v>30</v>
      </c>
      <c r="H35" s="21"/>
      <c r="I35" s="14">
        <v>10</v>
      </c>
      <c r="J35" s="14">
        <f>VLOOKUP(G35,'Scoring Lookup'!$B$3:$C$7,2)*I35</f>
        <v>0</v>
      </c>
      <c r="K35" s="16">
        <f t="shared" si="1"/>
        <v>30</v>
      </c>
    </row>
    <row r="36" spans="1:11" s="10" customFormat="1" ht="29.25" x14ac:dyDescent="0.25">
      <c r="A36" s="19"/>
      <c r="B36" s="106" t="s">
        <v>206</v>
      </c>
      <c r="C36" s="136" t="s">
        <v>585</v>
      </c>
      <c r="D36" s="107" t="s">
        <v>29</v>
      </c>
      <c r="E36" s="96"/>
      <c r="F36" s="96"/>
      <c r="G36" s="21" t="s">
        <v>30</v>
      </c>
      <c r="H36" s="21"/>
      <c r="I36" s="14">
        <v>10</v>
      </c>
      <c r="J36" s="14">
        <f>VLOOKUP(G36,'Scoring Lookup'!$B$3:$C$7,2)*I36</f>
        <v>0</v>
      </c>
      <c r="K36" s="16">
        <f t="shared" si="1"/>
        <v>30</v>
      </c>
    </row>
    <row r="37" spans="1:11" s="10" customFormat="1" ht="57.75" x14ac:dyDescent="0.25">
      <c r="A37" s="19"/>
      <c r="B37" s="106" t="s">
        <v>208</v>
      </c>
      <c r="C37" s="136" t="s">
        <v>586</v>
      </c>
      <c r="D37" s="107" t="s">
        <v>833</v>
      </c>
      <c r="E37" s="96"/>
      <c r="F37" s="96"/>
      <c r="G37" s="21" t="s">
        <v>30</v>
      </c>
      <c r="H37" s="21"/>
      <c r="I37" s="14">
        <v>15</v>
      </c>
      <c r="J37" s="14">
        <f>VLOOKUP(G37,'Scoring Lookup'!$B$3:$C$7,2)*I37</f>
        <v>0</v>
      </c>
      <c r="K37" s="16">
        <f t="shared" si="1"/>
        <v>45</v>
      </c>
    </row>
    <row r="38" spans="1:11" s="10" customFormat="1" x14ac:dyDescent="0.25">
      <c r="A38" s="19"/>
      <c r="B38" s="106" t="s">
        <v>60</v>
      </c>
      <c r="C38" s="136" t="s">
        <v>587</v>
      </c>
      <c r="D38" s="107" t="s">
        <v>29</v>
      </c>
      <c r="E38" s="96"/>
      <c r="F38" s="96"/>
      <c r="G38" s="21" t="s">
        <v>30</v>
      </c>
      <c r="H38" s="21"/>
      <c r="I38" s="14">
        <v>10</v>
      </c>
      <c r="J38" s="14">
        <f>VLOOKUP(G38,'Scoring Lookup'!$B$3:$C$7,2)*I38</f>
        <v>0</v>
      </c>
      <c r="K38" s="16">
        <f t="shared" si="1"/>
        <v>30</v>
      </c>
    </row>
    <row r="39" spans="1:11" x14ac:dyDescent="0.25">
      <c r="A39" s="19"/>
      <c r="B39" s="106" t="s">
        <v>62</v>
      </c>
      <c r="C39" s="136" t="s">
        <v>588</v>
      </c>
      <c r="D39" s="107" t="s">
        <v>29</v>
      </c>
      <c r="E39" s="96"/>
      <c r="F39" s="96"/>
      <c r="G39" s="21" t="s">
        <v>30</v>
      </c>
      <c r="H39" s="21"/>
      <c r="I39" s="14">
        <v>10</v>
      </c>
      <c r="J39" s="14">
        <f>VLOOKUP(G39,'Scoring Lookup'!$B$3:$C$7,2)*I39</f>
        <v>0</v>
      </c>
      <c r="K39" s="16">
        <f t="shared" si="1"/>
        <v>30</v>
      </c>
    </row>
    <row r="40" spans="1:11" ht="57.75" x14ac:dyDescent="0.25">
      <c r="A40" s="19"/>
      <c r="B40" s="106" t="s">
        <v>64</v>
      </c>
      <c r="C40" s="136" t="s">
        <v>589</v>
      </c>
      <c r="D40" s="107" t="s">
        <v>833</v>
      </c>
      <c r="E40" s="96"/>
      <c r="F40" s="96"/>
      <c r="G40" s="21" t="s">
        <v>30</v>
      </c>
      <c r="H40" s="21"/>
      <c r="I40" s="14">
        <v>15</v>
      </c>
      <c r="J40" s="14">
        <f>VLOOKUP(G40,'Scoring Lookup'!$B$3:$C$7,2)*I40</f>
        <v>0</v>
      </c>
      <c r="K40" s="16">
        <f t="shared" si="1"/>
        <v>45</v>
      </c>
    </row>
    <row r="41" spans="1:11" s="10" customFormat="1" ht="29.25" x14ac:dyDescent="0.25">
      <c r="A41" s="19"/>
      <c r="B41" s="106" t="s">
        <v>65</v>
      </c>
      <c r="C41" s="136" t="s">
        <v>590</v>
      </c>
      <c r="D41" s="107" t="s">
        <v>29</v>
      </c>
      <c r="E41" s="96"/>
      <c r="F41" s="96"/>
      <c r="G41" s="21" t="s">
        <v>30</v>
      </c>
      <c r="H41" s="21"/>
      <c r="I41" s="14">
        <v>10</v>
      </c>
      <c r="J41" s="14">
        <f>VLOOKUP(G41,'Scoring Lookup'!$B$3:$C$7,2)*I41</f>
        <v>0</v>
      </c>
      <c r="K41" s="16">
        <f t="shared" si="1"/>
        <v>30</v>
      </c>
    </row>
    <row r="42" spans="1:11" x14ac:dyDescent="0.25">
      <c r="A42" s="128"/>
      <c r="B42" s="132"/>
      <c r="C42" s="133"/>
      <c r="D42" s="107"/>
      <c r="E42" s="96"/>
      <c r="F42" s="96"/>
      <c r="G42" s="21"/>
      <c r="H42" s="21"/>
      <c r="I42" s="134" t="s">
        <v>551</v>
      </c>
      <c r="J42" s="134">
        <f>SUM(J34:J41)</f>
        <v>0</v>
      </c>
      <c r="K42" s="16">
        <f>SUM(K34:K41)</f>
        <v>270</v>
      </c>
    </row>
    <row r="43" spans="1:11" x14ac:dyDescent="0.25">
      <c r="A43" s="152"/>
      <c r="B43" s="137" t="s">
        <v>480</v>
      </c>
      <c r="C43" s="39" t="s">
        <v>591</v>
      </c>
      <c r="D43" s="138"/>
      <c r="E43" s="97"/>
      <c r="F43" s="97"/>
      <c r="G43" s="40" t="s">
        <v>30</v>
      </c>
      <c r="H43" s="40"/>
      <c r="I43" s="41"/>
      <c r="J43" s="41"/>
      <c r="K43" s="42"/>
    </row>
    <row r="44" spans="1:11" s="10" customFormat="1" ht="43.5" x14ac:dyDescent="0.25">
      <c r="A44" s="19"/>
      <c r="B44" s="106" t="s">
        <v>224</v>
      </c>
      <c r="C44" s="136" t="s">
        <v>592</v>
      </c>
      <c r="D44" s="107" t="s">
        <v>29</v>
      </c>
      <c r="E44" s="96"/>
      <c r="F44" s="96"/>
      <c r="G44" s="21" t="s">
        <v>30</v>
      </c>
      <c r="H44" s="21"/>
      <c r="I44" s="14">
        <v>5</v>
      </c>
      <c r="J44" s="14">
        <f>VLOOKUP(G44,'Scoring Lookup'!$B$3:$C$7,2)*I44</f>
        <v>0</v>
      </c>
      <c r="K44" s="16">
        <f t="shared" si="1"/>
        <v>15</v>
      </c>
    </row>
    <row r="45" spans="1:11" ht="100.5" x14ac:dyDescent="0.25">
      <c r="A45" s="19"/>
      <c r="B45" s="106" t="s">
        <v>226</v>
      </c>
      <c r="C45" s="136" t="s">
        <v>593</v>
      </c>
      <c r="D45" s="107" t="s">
        <v>833</v>
      </c>
      <c r="E45" s="96"/>
      <c r="F45" s="96"/>
      <c r="G45" s="21" t="s">
        <v>30</v>
      </c>
      <c r="H45" s="21"/>
      <c r="I45" s="14">
        <v>10</v>
      </c>
      <c r="J45" s="14">
        <f>VLOOKUP(G45,'Scoring Lookup'!$B$3:$C$7,2)*I45</f>
        <v>0</v>
      </c>
      <c r="K45" s="16">
        <f t="shared" si="1"/>
        <v>30</v>
      </c>
    </row>
    <row r="46" spans="1:11" s="10" customFormat="1" ht="57.75" x14ac:dyDescent="0.25">
      <c r="A46" s="19"/>
      <c r="B46" s="106" t="s">
        <v>228</v>
      </c>
      <c r="C46" s="136" t="s">
        <v>594</v>
      </c>
      <c r="D46" s="107" t="s">
        <v>29</v>
      </c>
      <c r="E46" s="96"/>
      <c r="F46" s="96"/>
      <c r="G46" s="21" t="s">
        <v>30</v>
      </c>
      <c r="H46" s="21"/>
      <c r="I46" s="14">
        <v>5</v>
      </c>
      <c r="J46" s="14">
        <f>VLOOKUP(G46,'Scoring Lookup'!$B$3:$C$7,2)*I46</f>
        <v>0</v>
      </c>
      <c r="K46" s="16">
        <f t="shared" si="1"/>
        <v>15</v>
      </c>
    </row>
    <row r="47" spans="1:11" s="10" customFormat="1" ht="29.25" x14ac:dyDescent="0.25">
      <c r="A47" s="19"/>
      <c r="B47" s="106" t="s">
        <v>230</v>
      </c>
      <c r="C47" s="136" t="s">
        <v>595</v>
      </c>
      <c r="D47" s="107" t="s">
        <v>29</v>
      </c>
      <c r="E47" s="96"/>
      <c r="F47" s="96"/>
      <c r="G47" s="21" t="s">
        <v>30</v>
      </c>
      <c r="H47" s="21"/>
      <c r="I47" s="14">
        <v>5</v>
      </c>
      <c r="J47" s="14">
        <f>VLOOKUP(G47,'Scoring Lookup'!$B$3:$C$7,2)*I47</f>
        <v>0</v>
      </c>
      <c r="K47" s="16">
        <f t="shared" si="1"/>
        <v>15</v>
      </c>
    </row>
    <row r="48" spans="1:11" s="10" customFormat="1" ht="43.5" x14ac:dyDescent="0.25">
      <c r="A48" s="19"/>
      <c r="B48" s="106" t="s">
        <v>232</v>
      </c>
      <c r="C48" s="136" t="s">
        <v>596</v>
      </c>
      <c r="D48" s="107" t="s">
        <v>846</v>
      </c>
      <c r="E48" s="96"/>
      <c r="F48" s="96"/>
      <c r="G48" s="21" t="s">
        <v>30</v>
      </c>
      <c r="H48" s="21"/>
      <c r="I48" s="14">
        <v>10</v>
      </c>
      <c r="J48" s="14">
        <f>VLOOKUP(G48,'Scoring Lookup'!$B$3:$C$7,2)*I48</f>
        <v>0</v>
      </c>
      <c r="K48" s="16">
        <f t="shared" si="1"/>
        <v>30</v>
      </c>
    </row>
    <row r="49" spans="1:11" x14ac:dyDescent="0.25">
      <c r="A49" s="128"/>
      <c r="B49" s="132"/>
      <c r="C49" s="133"/>
      <c r="D49" s="107"/>
      <c r="E49" s="96"/>
      <c r="F49" s="96"/>
      <c r="G49" s="21"/>
      <c r="H49" s="21"/>
      <c r="I49" s="134" t="s">
        <v>551</v>
      </c>
      <c r="J49" s="134">
        <f>SUM(J44:J48)</f>
        <v>0</v>
      </c>
      <c r="K49" s="16">
        <f>SUM(K44:K48)</f>
        <v>105</v>
      </c>
    </row>
    <row r="50" spans="1:11" x14ac:dyDescent="0.25">
      <c r="A50" s="152"/>
      <c r="B50" s="137" t="s">
        <v>481</v>
      </c>
      <c r="C50" s="39" t="s">
        <v>597</v>
      </c>
      <c r="D50" s="138"/>
      <c r="E50" s="97"/>
      <c r="F50" s="97"/>
      <c r="G50" s="40"/>
      <c r="H50" s="40"/>
      <c r="I50" s="41"/>
      <c r="J50" s="41"/>
      <c r="K50" s="42"/>
    </row>
    <row r="51" spans="1:11" s="10" customFormat="1" ht="100.5" x14ac:dyDescent="0.25">
      <c r="A51" s="19"/>
      <c r="B51" s="106" t="s">
        <v>247</v>
      </c>
      <c r="C51" s="136" t="s">
        <v>598</v>
      </c>
      <c r="D51" s="107" t="s">
        <v>846</v>
      </c>
      <c r="E51" s="96"/>
      <c r="F51" s="96"/>
      <c r="G51" s="21" t="s">
        <v>30</v>
      </c>
      <c r="H51" s="21"/>
      <c r="I51" s="14">
        <v>15</v>
      </c>
      <c r="J51" s="14">
        <f>VLOOKUP(G51,'Scoring Lookup'!$B$3:$C$7,2)*I51</f>
        <v>0</v>
      </c>
      <c r="K51" s="16">
        <f t="shared" si="1"/>
        <v>45</v>
      </c>
    </row>
    <row r="52" spans="1:11" s="10" customFormat="1" ht="57.75" x14ac:dyDescent="0.25">
      <c r="A52" s="19"/>
      <c r="B52" s="106" t="s">
        <v>249</v>
      </c>
      <c r="C52" s="136" t="s">
        <v>599</v>
      </c>
      <c r="D52" s="107" t="s">
        <v>29</v>
      </c>
      <c r="E52" s="96"/>
      <c r="F52" s="96"/>
      <c r="G52" s="21" t="s">
        <v>30</v>
      </c>
      <c r="H52" s="21"/>
      <c r="I52" s="14">
        <v>8</v>
      </c>
      <c r="J52" s="14">
        <f>VLOOKUP(G52,'Scoring Lookup'!$B$3:$C$7,2)*I52</f>
        <v>0</v>
      </c>
      <c r="K52" s="16">
        <f t="shared" si="1"/>
        <v>24</v>
      </c>
    </row>
    <row r="53" spans="1:11" s="10" customFormat="1" ht="29.25" x14ac:dyDescent="0.25">
      <c r="A53" s="19"/>
      <c r="B53" s="106" t="s">
        <v>250</v>
      </c>
      <c r="C53" s="136" t="s">
        <v>600</v>
      </c>
      <c r="D53" s="107" t="s">
        <v>29</v>
      </c>
      <c r="E53" s="96"/>
      <c r="F53" s="96"/>
      <c r="G53" s="21" t="s">
        <v>30</v>
      </c>
      <c r="H53" s="21"/>
      <c r="I53" s="14">
        <v>8</v>
      </c>
      <c r="J53" s="14">
        <f>VLOOKUP(G53,'Scoring Lookup'!$B$3:$C$7,2)*I53</f>
        <v>0</v>
      </c>
      <c r="K53" s="16">
        <f t="shared" si="1"/>
        <v>24</v>
      </c>
    </row>
    <row r="54" spans="1:11" s="10" customFormat="1" ht="100.5" x14ac:dyDescent="0.25">
      <c r="A54" s="19"/>
      <c r="B54" s="106" t="s">
        <v>252</v>
      </c>
      <c r="C54" s="136" t="s">
        <v>601</v>
      </c>
      <c r="D54" s="107" t="s">
        <v>29</v>
      </c>
      <c r="E54" s="96"/>
      <c r="F54" s="96"/>
      <c r="G54" s="21" t="s">
        <v>30</v>
      </c>
      <c r="H54" s="21"/>
      <c r="I54" s="14">
        <v>8</v>
      </c>
      <c r="J54" s="14">
        <f>VLOOKUP(G54,'Scoring Lookup'!$B$3:$C$7,2)*I54</f>
        <v>0</v>
      </c>
      <c r="K54" s="16">
        <f t="shared" si="1"/>
        <v>24</v>
      </c>
    </row>
    <row r="55" spans="1:11" s="10" customFormat="1" ht="29.25" x14ac:dyDescent="0.25">
      <c r="A55" s="19"/>
      <c r="B55" s="106" t="s">
        <v>519</v>
      </c>
      <c r="C55" s="136" t="s">
        <v>602</v>
      </c>
      <c r="D55" s="107" t="s">
        <v>29</v>
      </c>
      <c r="E55" s="96"/>
      <c r="F55" s="96"/>
      <c r="G55" s="21" t="s">
        <v>30</v>
      </c>
      <c r="H55" s="21"/>
      <c r="I55" s="14">
        <v>5</v>
      </c>
      <c r="J55" s="14">
        <f>VLOOKUP(G55,'Scoring Lookup'!$B$3:$C$7,2)*I55</f>
        <v>0</v>
      </c>
      <c r="K55" s="16">
        <f t="shared" si="1"/>
        <v>15</v>
      </c>
    </row>
    <row r="56" spans="1:11" s="10" customFormat="1" ht="72" x14ac:dyDescent="0.25">
      <c r="A56" s="19"/>
      <c r="B56" s="106" t="s">
        <v>520</v>
      </c>
      <c r="C56" s="136" t="s">
        <v>603</v>
      </c>
      <c r="D56" s="107" t="s">
        <v>29</v>
      </c>
      <c r="E56" s="96"/>
      <c r="F56" s="96"/>
      <c r="G56" s="21" t="s">
        <v>30</v>
      </c>
      <c r="H56" s="21"/>
      <c r="I56" s="14">
        <v>8</v>
      </c>
      <c r="J56" s="14">
        <f>VLOOKUP(G56,'Scoring Lookup'!$B$3:$C$7,2)*I56</f>
        <v>0</v>
      </c>
      <c r="K56" s="16">
        <f t="shared" si="1"/>
        <v>24</v>
      </c>
    </row>
    <row r="57" spans="1:11" s="10" customFormat="1" ht="43.5" x14ac:dyDescent="0.25">
      <c r="A57" s="19"/>
      <c r="B57" s="106" t="s">
        <v>521</v>
      </c>
      <c r="C57" s="136" t="s">
        <v>604</v>
      </c>
      <c r="D57" s="107" t="s">
        <v>29</v>
      </c>
      <c r="E57" s="96"/>
      <c r="F57" s="96"/>
      <c r="G57" s="21" t="s">
        <v>30</v>
      </c>
      <c r="H57" s="21"/>
      <c r="I57" s="14">
        <v>10</v>
      </c>
      <c r="J57" s="14">
        <f>VLOOKUP(G57,'Scoring Lookup'!$B$3:$C$7,2)*I57</f>
        <v>0</v>
      </c>
      <c r="K57" s="16">
        <f t="shared" si="1"/>
        <v>30</v>
      </c>
    </row>
    <row r="58" spans="1:11" x14ac:dyDescent="0.25">
      <c r="A58" s="128"/>
      <c r="B58" s="132"/>
      <c r="C58" s="133"/>
      <c r="D58" s="107"/>
      <c r="E58" s="96"/>
      <c r="F58" s="96"/>
      <c r="G58" s="21"/>
      <c r="H58" s="21"/>
      <c r="I58" s="134" t="s">
        <v>551</v>
      </c>
      <c r="J58" s="134">
        <f>SUM(J51:J57)</f>
        <v>0</v>
      </c>
      <c r="K58" s="153">
        <f>SUM(K51:K57)</f>
        <v>186</v>
      </c>
    </row>
    <row r="59" spans="1:11" x14ac:dyDescent="0.25">
      <c r="A59" s="152"/>
      <c r="B59" s="137" t="s">
        <v>482</v>
      </c>
      <c r="C59" s="39" t="s">
        <v>605</v>
      </c>
      <c r="D59" s="138"/>
      <c r="E59" s="97"/>
      <c r="F59" s="97"/>
      <c r="G59" s="40"/>
      <c r="H59" s="40"/>
      <c r="I59" s="41"/>
      <c r="J59" s="41"/>
      <c r="K59" s="42"/>
    </row>
    <row r="60" spans="1:11" ht="43.5" x14ac:dyDescent="0.25">
      <c r="A60" s="19"/>
      <c r="B60" s="106" t="s">
        <v>255</v>
      </c>
      <c r="C60" s="136" t="s">
        <v>606</v>
      </c>
      <c r="D60" s="107" t="s">
        <v>29</v>
      </c>
      <c r="E60" s="96"/>
      <c r="F60" s="96"/>
      <c r="G60" s="21" t="s">
        <v>30</v>
      </c>
      <c r="H60" s="21"/>
      <c r="I60" s="14">
        <v>10</v>
      </c>
      <c r="J60" s="14">
        <f>VLOOKUP(G60,'Scoring Lookup'!$B$3:$C$7,2)*I60</f>
        <v>0</v>
      </c>
      <c r="K60" s="16">
        <f t="shared" si="1"/>
        <v>30</v>
      </c>
    </row>
    <row r="61" spans="1:11" s="10" customFormat="1" ht="57.75" x14ac:dyDescent="0.25">
      <c r="A61" s="19"/>
      <c r="B61" s="106" t="s">
        <v>257</v>
      </c>
      <c r="C61" s="136" t="s">
        <v>607</v>
      </c>
      <c r="D61" s="107" t="s">
        <v>29</v>
      </c>
      <c r="E61" s="96"/>
      <c r="F61" s="96"/>
      <c r="G61" s="21" t="s">
        <v>30</v>
      </c>
      <c r="H61" s="21"/>
      <c r="I61" s="14">
        <v>10</v>
      </c>
      <c r="J61" s="14">
        <f>VLOOKUP(G61,'Scoring Lookup'!$B$3:$C$7,2)*I61</f>
        <v>0</v>
      </c>
      <c r="K61" s="16">
        <f t="shared" si="1"/>
        <v>30</v>
      </c>
    </row>
    <row r="62" spans="1:11" s="10" customFormat="1" ht="57.75" x14ac:dyDescent="0.25">
      <c r="A62" s="19"/>
      <c r="B62" s="106" t="s">
        <v>267</v>
      </c>
      <c r="C62" s="136" t="s">
        <v>608</v>
      </c>
      <c r="D62" s="107" t="s">
        <v>29</v>
      </c>
      <c r="E62" s="96"/>
      <c r="F62" s="96"/>
      <c r="G62" s="21" t="s">
        <v>30</v>
      </c>
      <c r="H62" s="21"/>
      <c r="I62" s="14">
        <v>10</v>
      </c>
      <c r="J62" s="14">
        <f>VLOOKUP(G62,'Scoring Lookup'!$B$3:$C$7,2)*I62</f>
        <v>0</v>
      </c>
      <c r="K62" s="16">
        <f t="shared" si="1"/>
        <v>30</v>
      </c>
    </row>
    <row r="63" spans="1:11" s="10" customFormat="1" ht="57.75" x14ac:dyDescent="0.25">
      <c r="A63" s="19"/>
      <c r="B63" s="106" t="s">
        <v>269</v>
      </c>
      <c r="C63" s="136" t="s">
        <v>609</v>
      </c>
      <c r="D63" s="107" t="s">
        <v>29</v>
      </c>
      <c r="E63" s="96"/>
      <c r="F63" s="96"/>
      <c r="G63" s="21" t="s">
        <v>30</v>
      </c>
      <c r="H63" s="21"/>
      <c r="I63" s="14">
        <v>10</v>
      </c>
      <c r="J63" s="14">
        <f>VLOOKUP(G63,'Scoring Lookup'!$B$3:$C$7,2)*I63</f>
        <v>0</v>
      </c>
      <c r="K63" s="16">
        <f t="shared" si="1"/>
        <v>30</v>
      </c>
    </row>
    <row r="64" spans="1:11" x14ac:dyDescent="0.25">
      <c r="A64" s="128"/>
      <c r="B64" s="132"/>
      <c r="C64" s="133"/>
      <c r="D64" s="107"/>
      <c r="E64" s="96"/>
      <c r="F64" s="96"/>
      <c r="G64" s="21"/>
      <c r="H64" s="21"/>
      <c r="I64" s="134" t="s">
        <v>551</v>
      </c>
      <c r="J64" s="134">
        <f>SUM(J60:J63)</f>
        <v>0</v>
      </c>
      <c r="K64" s="153">
        <f>SUM(K60:K63)</f>
        <v>120</v>
      </c>
    </row>
    <row r="65" spans="1:11" x14ac:dyDescent="0.25">
      <c r="A65" s="152"/>
      <c r="B65" s="137" t="s">
        <v>483</v>
      </c>
      <c r="C65" s="39" t="s">
        <v>610</v>
      </c>
      <c r="D65" s="138"/>
      <c r="E65" s="97"/>
      <c r="F65" s="97"/>
      <c r="G65" s="40"/>
      <c r="H65" s="40"/>
      <c r="I65" s="41"/>
      <c r="J65" s="41"/>
      <c r="K65" s="42"/>
    </row>
    <row r="66" spans="1:11" s="10" customFormat="1" ht="57.75" x14ac:dyDescent="0.25">
      <c r="A66" s="19"/>
      <c r="B66" s="106" t="s">
        <v>312</v>
      </c>
      <c r="C66" s="136" t="s">
        <v>611</v>
      </c>
      <c r="D66" s="107" t="s">
        <v>29</v>
      </c>
      <c r="E66" s="96"/>
      <c r="F66" s="96"/>
      <c r="G66" s="21" t="s">
        <v>30</v>
      </c>
      <c r="H66" s="21"/>
      <c r="I66" s="14">
        <v>10</v>
      </c>
      <c r="J66" s="14">
        <f>VLOOKUP(G66,'Scoring Lookup'!$B$3:$C$7,2)*I66</f>
        <v>0</v>
      </c>
      <c r="K66" s="16">
        <f t="shared" si="1"/>
        <v>30</v>
      </c>
    </row>
    <row r="67" spans="1:11" ht="143.25" x14ac:dyDescent="0.25">
      <c r="A67" s="19"/>
      <c r="B67" s="106" t="s">
        <v>313</v>
      </c>
      <c r="C67" s="136" t="s">
        <v>612</v>
      </c>
      <c r="D67" s="107" t="s">
        <v>847</v>
      </c>
      <c r="E67" s="96"/>
      <c r="F67" s="96"/>
      <c r="G67" s="21" t="s">
        <v>30</v>
      </c>
      <c r="H67" s="21"/>
      <c r="I67" s="14">
        <v>30</v>
      </c>
      <c r="J67" s="14">
        <f>VLOOKUP(G67,'Scoring Lookup'!$B$3:$C$7,2)*I67</f>
        <v>0</v>
      </c>
      <c r="K67" s="16">
        <f t="shared" si="1"/>
        <v>90</v>
      </c>
    </row>
    <row r="68" spans="1:11" ht="129" x14ac:dyDescent="0.25">
      <c r="A68" s="19"/>
      <c r="B68" s="106" t="s">
        <v>315</v>
      </c>
      <c r="C68" s="136" t="s">
        <v>613</v>
      </c>
      <c r="D68" s="107" t="s">
        <v>848</v>
      </c>
      <c r="E68" s="96"/>
      <c r="F68" s="96"/>
      <c r="G68" s="21" t="s">
        <v>30</v>
      </c>
      <c r="H68" s="21"/>
      <c r="I68" s="14">
        <v>15</v>
      </c>
      <c r="J68" s="14">
        <f>VLOOKUP(G68,'Scoring Lookup'!$B$3:$C$7,2)*I68</f>
        <v>0</v>
      </c>
      <c r="K68" s="16">
        <f t="shared" si="1"/>
        <v>45</v>
      </c>
    </row>
    <row r="69" spans="1:11" ht="29.25" x14ac:dyDescent="0.25">
      <c r="A69" s="19"/>
      <c r="B69" s="106" t="s">
        <v>317</v>
      </c>
      <c r="C69" s="136" t="s">
        <v>614</v>
      </c>
      <c r="D69" s="107" t="s">
        <v>29</v>
      </c>
      <c r="E69" s="96"/>
      <c r="F69" s="96"/>
      <c r="G69" s="21" t="s">
        <v>30</v>
      </c>
      <c r="H69" s="21"/>
      <c r="I69" s="14">
        <v>5</v>
      </c>
      <c r="J69" s="14">
        <f>VLOOKUP(G69,'Scoring Lookup'!$B$3:$C$7,2)*I69</f>
        <v>0</v>
      </c>
      <c r="K69" s="16">
        <f t="shared" si="1"/>
        <v>15</v>
      </c>
    </row>
    <row r="70" spans="1:11" ht="29.25" x14ac:dyDescent="0.25">
      <c r="A70" s="19"/>
      <c r="B70" s="106" t="s">
        <v>321</v>
      </c>
      <c r="C70" s="136" t="s">
        <v>615</v>
      </c>
      <c r="D70" s="107" t="s">
        <v>29</v>
      </c>
      <c r="E70" s="96"/>
      <c r="F70" s="96"/>
      <c r="G70" s="21" t="s">
        <v>30</v>
      </c>
      <c r="H70" s="21"/>
      <c r="I70" s="14">
        <v>5</v>
      </c>
      <c r="J70" s="14">
        <f>VLOOKUP(G70,'Scoring Lookup'!$B$3:$C$7,2)*I70</f>
        <v>0</v>
      </c>
      <c r="K70" s="16">
        <f t="shared" si="1"/>
        <v>15</v>
      </c>
    </row>
    <row r="71" spans="1:11" ht="86.25" x14ac:dyDescent="0.25">
      <c r="A71" s="19"/>
      <c r="B71" s="106" t="s">
        <v>323</v>
      </c>
      <c r="C71" s="136" t="s">
        <v>616</v>
      </c>
      <c r="D71" s="107" t="s">
        <v>29</v>
      </c>
      <c r="E71" s="96"/>
      <c r="F71" s="96"/>
      <c r="G71" s="21" t="s">
        <v>30</v>
      </c>
      <c r="H71" s="21"/>
      <c r="I71" s="14">
        <v>10</v>
      </c>
      <c r="J71" s="14">
        <f>VLOOKUP(G71,'Scoring Lookup'!$B$3:$C$7,2)*I71</f>
        <v>0</v>
      </c>
      <c r="K71" s="16">
        <f t="shared" si="1"/>
        <v>30</v>
      </c>
    </row>
    <row r="72" spans="1:11" ht="43.5" x14ac:dyDescent="0.25">
      <c r="A72" s="19"/>
      <c r="B72" s="106" t="s">
        <v>325</v>
      </c>
      <c r="C72" s="136" t="s">
        <v>617</v>
      </c>
      <c r="D72" s="107" t="s">
        <v>29</v>
      </c>
      <c r="E72" s="96"/>
      <c r="F72" s="96"/>
      <c r="G72" s="21" t="s">
        <v>30</v>
      </c>
      <c r="H72" s="21"/>
      <c r="I72" s="14">
        <v>5</v>
      </c>
      <c r="J72" s="14">
        <f>VLOOKUP(G72,'Scoring Lookup'!$B$3:$C$7,2)*I72</f>
        <v>0</v>
      </c>
      <c r="K72" s="16">
        <f t="shared" si="1"/>
        <v>15</v>
      </c>
    </row>
    <row r="73" spans="1:11" ht="29.25" x14ac:dyDescent="0.25">
      <c r="A73" s="19"/>
      <c r="B73" s="106" t="s">
        <v>329</v>
      </c>
      <c r="C73" s="136" t="s">
        <v>618</v>
      </c>
      <c r="D73" s="107" t="s">
        <v>29</v>
      </c>
      <c r="E73" s="96"/>
      <c r="F73" s="96"/>
      <c r="G73" s="21" t="s">
        <v>30</v>
      </c>
      <c r="H73" s="21"/>
      <c r="I73" s="14">
        <v>5</v>
      </c>
      <c r="J73" s="14">
        <f>VLOOKUP(G73,'Scoring Lookup'!$B$3:$C$7,2)*I73</f>
        <v>0</v>
      </c>
      <c r="K73" s="16">
        <f t="shared" si="1"/>
        <v>15</v>
      </c>
    </row>
    <row r="74" spans="1:11" ht="57.75" x14ac:dyDescent="0.25">
      <c r="A74" s="19"/>
      <c r="B74" s="106" t="s">
        <v>619</v>
      </c>
      <c r="C74" s="136" t="s">
        <v>620</v>
      </c>
      <c r="D74" s="107" t="s">
        <v>849</v>
      </c>
      <c r="E74" s="96"/>
      <c r="F74" s="96"/>
      <c r="G74" s="21" t="s">
        <v>30</v>
      </c>
      <c r="H74" s="21"/>
      <c r="I74" s="14">
        <v>10</v>
      </c>
      <c r="J74" s="14">
        <f>VLOOKUP(G74,'Scoring Lookup'!$B$3:$C$7,2)*I74</f>
        <v>0</v>
      </c>
      <c r="K74" s="16">
        <f t="shared" si="1"/>
        <v>30</v>
      </c>
    </row>
    <row r="75" spans="1:11" x14ac:dyDescent="0.25">
      <c r="A75" s="128"/>
      <c r="B75" s="132"/>
      <c r="C75" s="133"/>
      <c r="D75" s="107"/>
      <c r="E75" s="96"/>
      <c r="F75" s="96"/>
      <c r="G75" s="21"/>
      <c r="H75" s="21"/>
      <c r="I75" s="134" t="s">
        <v>551</v>
      </c>
      <c r="J75" s="134">
        <f>SUM(J66:J74)</f>
        <v>0</v>
      </c>
      <c r="K75" s="153">
        <f>SUM(K66:K74)</f>
        <v>285</v>
      </c>
    </row>
    <row r="76" spans="1:11" hidden="1" x14ac:dyDescent="0.25">
      <c r="A76" s="152"/>
      <c r="B76" s="137" t="s">
        <v>484</v>
      </c>
      <c r="C76" s="39" t="s">
        <v>621</v>
      </c>
      <c r="D76" s="138"/>
      <c r="E76" s="97"/>
      <c r="F76" s="97"/>
      <c r="G76" s="40"/>
      <c r="H76" s="40"/>
      <c r="I76" s="41"/>
      <c r="J76" s="41"/>
      <c r="K76" s="42"/>
    </row>
    <row r="77" spans="1:11" ht="100.5" hidden="1" x14ac:dyDescent="0.25">
      <c r="A77" s="19"/>
      <c r="B77" s="106" t="s">
        <v>331</v>
      </c>
      <c r="C77" s="136" t="s">
        <v>622</v>
      </c>
      <c r="D77" s="107" t="s">
        <v>29</v>
      </c>
      <c r="E77" s="96"/>
      <c r="F77" s="96"/>
      <c r="G77" s="21" t="s">
        <v>30</v>
      </c>
      <c r="H77" s="21"/>
      <c r="I77" s="14">
        <v>10</v>
      </c>
      <c r="J77" s="14">
        <f>VLOOKUP(G77,'Scoring Lookup'!$B$3:$C$7,2)*I77</f>
        <v>0</v>
      </c>
      <c r="K77" s="16">
        <f t="shared" si="1"/>
        <v>30</v>
      </c>
    </row>
    <row r="78" spans="1:11" ht="29.25" hidden="1" x14ac:dyDescent="0.25">
      <c r="A78" s="19"/>
      <c r="B78" s="106" t="s">
        <v>332</v>
      </c>
      <c r="C78" s="136" t="s">
        <v>623</v>
      </c>
      <c r="D78" s="107" t="s">
        <v>29</v>
      </c>
      <c r="E78" s="96"/>
      <c r="F78" s="96"/>
      <c r="G78" s="21" t="s">
        <v>30</v>
      </c>
      <c r="H78" s="21"/>
      <c r="I78" s="14">
        <v>10</v>
      </c>
      <c r="J78" s="14">
        <f>VLOOKUP(G78,'Scoring Lookup'!$B$3:$C$7,2)*I78</f>
        <v>0</v>
      </c>
      <c r="K78" s="16">
        <f t="shared" si="1"/>
        <v>30</v>
      </c>
    </row>
    <row r="79" spans="1:11" ht="29.25" hidden="1" x14ac:dyDescent="0.25">
      <c r="A79" s="19"/>
      <c r="B79" s="106" t="s">
        <v>624</v>
      </c>
      <c r="C79" s="136" t="s">
        <v>625</v>
      </c>
      <c r="D79" s="107" t="s">
        <v>29</v>
      </c>
      <c r="E79" s="96"/>
      <c r="F79" s="96"/>
      <c r="G79" s="21" t="s">
        <v>30</v>
      </c>
      <c r="H79" s="21"/>
      <c r="I79" s="14">
        <v>10</v>
      </c>
      <c r="J79" s="14">
        <f>VLOOKUP(G79,'Scoring Lookup'!$B$3:$C$7,2)*I79</f>
        <v>0</v>
      </c>
      <c r="K79" s="16">
        <f t="shared" si="1"/>
        <v>30</v>
      </c>
    </row>
    <row r="80" spans="1:11" hidden="1" x14ac:dyDescent="0.25">
      <c r="A80" s="19"/>
      <c r="B80" s="106" t="s">
        <v>624</v>
      </c>
      <c r="C80" s="136" t="s">
        <v>626</v>
      </c>
      <c r="D80" s="107" t="s">
        <v>29</v>
      </c>
      <c r="E80" s="96"/>
      <c r="F80" s="96"/>
      <c r="G80" s="21" t="s">
        <v>30</v>
      </c>
      <c r="H80" s="21"/>
      <c r="I80" s="14">
        <v>10</v>
      </c>
      <c r="J80" s="14">
        <f>VLOOKUP(G80,'Scoring Lookup'!$B$3:$C$7,2)*I80</f>
        <v>0</v>
      </c>
      <c r="K80" s="16">
        <f t="shared" si="1"/>
        <v>30</v>
      </c>
    </row>
    <row r="81" spans="1:11" ht="100.5" hidden="1" x14ac:dyDescent="0.25">
      <c r="A81" s="19"/>
      <c r="B81" s="106" t="s">
        <v>334</v>
      </c>
      <c r="C81" s="136" t="s">
        <v>627</v>
      </c>
      <c r="D81" s="107" t="s">
        <v>29</v>
      </c>
      <c r="E81" s="96"/>
      <c r="F81" s="96"/>
      <c r="G81" s="21" t="s">
        <v>30</v>
      </c>
      <c r="H81" s="21"/>
      <c r="I81" s="14">
        <v>10</v>
      </c>
      <c r="J81" s="14">
        <f>VLOOKUP(G81,'Scoring Lookup'!$B$3:$C$7,2)*I81</f>
        <v>0</v>
      </c>
      <c r="K81" s="16">
        <f t="shared" si="1"/>
        <v>30</v>
      </c>
    </row>
    <row r="82" spans="1:11" ht="114.75" hidden="1" x14ac:dyDescent="0.25">
      <c r="A82" s="19"/>
      <c r="B82" s="106" t="s">
        <v>336</v>
      </c>
      <c r="C82" s="136" t="s">
        <v>628</v>
      </c>
      <c r="D82" s="107" t="s">
        <v>29</v>
      </c>
      <c r="E82" s="96"/>
      <c r="F82" s="96"/>
      <c r="G82" s="21" t="s">
        <v>30</v>
      </c>
      <c r="H82" s="21"/>
      <c r="I82" s="14">
        <v>10</v>
      </c>
      <c r="J82" s="14">
        <f>VLOOKUP(G82,'Scoring Lookup'!$B$3:$C$7,2)*I82</f>
        <v>0</v>
      </c>
      <c r="K82" s="16">
        <f t="shared" si="1"/>
        <v>30</v>
      </c>
    </row>
    <row r="83" spans="1:11" ht="29.25" hidden="1" x14ac:dyDescent="0.25">
      <c r="A83" s="19"/>
      <c r="B83" s="106" t="s">
        <v>344</v>
      </c>
      <c r="C83" s="136" t="s">
        <v>629</v>
      </c>
      <c r="D83" s="107" t="s">
        <v>29</v>
      </c>
      <c r="E83" s="96"/>
      <c r="F83" s="96"/>
      <c r="G83" s="21" t="s">
        <v>30</v>
      </c>
      <c r="H83" s="21"/>
      <c r="I83" s="14">
        <v>10</v>
      </c>
      <c r="J83" s="14">
        <f>VLOOKUP(G83,'Scoring Lookup'!$B$3:$C$7,2)*I83</f>
        <v>0</v>
      </c>
      <c r="K83" s="16">
        <f t="shared" si="1"/>
        <v>30</v>
      </c>
    </row>
    <row r="84" spans="1:11" ht="29.25" hidden="1" x14ac:dyDescent="0.25">
      <c r="A84" s="19"/>
      <c r="B84" s="106" t="s">
        <v>346</v>
      </c>
      <c r="C84" s="136" t="s">
        <v>630</v>
      </c>
      <c r="D84" s="107" t="s">
        <v>29</v>
      </c>
      <c r="E84" s="96"/>
      <c r="F84" s="96"/>
      <c r="G84" s="21" t="s">
        <v>30</v>
      </c>
      <c r="H84" s="21"/>
      <c r="I84" s="14">
        <v>10</v>
      </c>
      <c r="J84" s="14">
        <f>VLOOKUP(G84,'Scoring Lookup'!$B$3:$C$7,2)*I84</f>
        <v>0</v>
      </c>
      <c r="K84" s="16">
        <f t="shared" ref="K84:K147" si="2">I84*3</f>
        <v>30</v>
      </c>
    </row>
    <row r="85" spans="1:11" ht="86.25" hidden="1" x14ac:dyDescent="0.25">
      <c r="A85" s="19"/>
      <c r="B85" s="106" t="s">
        <v>348</v>
      </c>
      <c r="C85" s="136" t="s">
        <v>631</v>
      </c>
      <c r="D85" s="107" t="s">
        <v>29</v>
      </c>
      <c r="E85" s="96"/>
      <c r="F85" s="96"/>
      <c r="G85" s="21" t="s">
        <v>30</v>
      </c>
      <c r="H85" s="21"/>
      <c r="I85" s="14">
        <v>10</v>
      </c>
      <c r="J85" s="14">
        <f>VLOOKUP(G85,'Scoring Lookup'!$B$3:$C$7,2)*I85</f>
        <v>0</v>
      </c>
      <c r="K85" s="16">
        <f t="shared" si="2"/>
        <v>30</v>
      </c>
    </row>
    <row r="86" spans="1:11" ht="29.25" hidden="1" x14ac:dyDescent="0.25">
      <c r="A86" s="19"/>
      <c r="B86" s="106" t="s">
        <v>632</v>
      </c>
      <c r="C86" s="136" t="s">
        <v>633</v>
      </c>
      <c r="D86" s="107" t="s">
        <v>29</v>
      </c>
      <c r="E86" s="96"/>
      <c r="F86" s="96"/>
      <c r="G86" s="21" t="s">
        <v>30</v>
      </c>
      <c r="H86" s="21"/>
      <c r="I86" s="14">
        <v>10</v>
      </c>
      <c r="J86" s="14">
        <f>VLOOKUP(G86,'Scoring Lookup'!$B$3:$C$7,2)*I86</f>
        <v>0</v>
      </c>
      <c r="K86" s="16">
        <f t="shared" si="2"/>
        <v>30</v>
      </c>
    </row>
    <row r="87" spans="1:11" ht="29.25" hidden="1" x14ac:dyDescent="0.25">
      <c r="A87" s="19"/>
      <c r="B87" s="106" t="s">
        <v>634</v>
      </c>
      <c r="C87" s="136" t="s">
        <v>635</v>
      </c>
      <c r="D87" s="107" t="s">
        <v>29</v>
      </c>
      <c r="E87" s="96"/>
      <c r="F87" s="96"/>
      <c r="G87" s="21" t="s">
        <v>30</v>
      </c>
      <c r="H87" s="21"/>
      <c r="I87" s="14">
        <v>10</v>
      </c>
      <c r="J87" s="14">
        <f>VLOOKUP(G87,'Scoring Lookup'!$B$3:$C$7,2)*I87</f>
        <v>0</v>
      </c>
      <c r="K87" s="16">
        <f t="shared" si="2"/>
        <v>30</v>
      </c>
    </row>
    <row r="88" spans="1:11" ht="57.75" hidden="1" x14ac:dyDescent="0.25">
      <c r="A88" s="19"/>
      <c r="B88" s="106" t="s">
        <v>636</v>
      </c>
      <c r="C88" s="136" t="s">
        <v>637</v>
      </c>
      <c r="D88" s="107" t="s">
        <v>29</v>
      </c>
      <c r="E88" s="96"/>
      <c r="F88" s="96"/>
      <c r="G88" s="21" t="s">
        <v>30</v>
      </c>
      <c r="H88" s="21"/>
      <c r="I88" s="14">
        <v>10</v>
      </c>
      <c r="J88" s="14">
        <f>VLOOKUP(G88,'Scoring Lookup'!$B$3:$C$7,2)*I88</f>
        <v>0</v>
      </c>
      <c r="K88" s="16">
        <f t="shared" si="2"/>
        <v>30</v>
      </c>
    </row>
    <row r="89" spans="1:11" ht="57.75" hidden="1" x14ac:dyDescent="0.25">
      <c r="A89" s="19"/>
      <c r="B89" s="106" t="s">
        <v>638</v>
      </c>
      <c r="C89" s="136" t="s">
        <v>639</v>
      </c>
      <c r="D89" s="107" t="s">
        <v>29</v>
      </c>
      <c r="E89" s="96"/>
      <c r="F89" s="96"/>
      <c r="G89" s="21" t="s">
        <v>30</v>
      </c>
      <c r="H89" s="21"/>
      <c r="I89" s="14">
        <v>10</v>
      </c>
      <c r="J89" s="14">
        <f>VLOOKUP(G89,'Scoring Lookup'!$B$3:$C$7,2)*I89</f>
        <v>0</v>
      </c>
      <c r="K89" s="16">
        <f t="shared" si="2"/>
        <v>30</v>
      </c>
    </row>
    <row r="90" spans="1:11" hidden="1" x14ac:dyDescent="0.25">
      <c r="A90" s="19"/>
      <c r="B90" s="106" t="s">
        <v>640</v>
      </c>
      <c r="C90" s="136" t="s">
        <v>641</v>
      </c>
      <c r="D90" s="107" t="s">
        <v>29</v>
      </c>
      <c r="E90" s="96"/>
      <c r="F90" s="96"/>
      <c r="G90" s="21" t="s">
        <v>30</v>
      </c>
      <c r="H90" s="21"/>
      <c r="I90" s="14">
        <v>10</v>
      </c>
      <c r="J90" s="14">
        <f>VLOOKUP(G90,'Scoring Lookup'!$B$3:$C$7,2)*I90</f>
        <v>0</v>
      </c>
      <c r="K90" s="16">
        <f t="shared" si="2"/>
        <v>30</v>
      </c>
    </row>
    <row r="91" spans="1:11" ht="43.5" hidden="1" x14ac:dyDescent="0.25">
      <c r="A91" s="19"/>
      <c r="B91" s="106" t="s">
        <v>642</v>
      </c>
      <c r="C91" s="136" t="s">
        <v>643</v>
      </c>
      <c r="D91" s="107" t="s">
        <v>29</v>
      </c>
      <c r="E91" s="96"/>
      <c r="F91" s="96"/>
      <c r="G91" s="21" t="s">
        <v>30</v>
      </c>
      <c r="H91" s="21"/>
      <c r="I91" s="14">
        <v>10</v>
      </c>
      <c r="J91" s="14">
        <f>VLOOKUP(G91,'Scoring Lookup'!$B$3:$C$7,2)*I91</f>
        <v>0</v>
      </c>
      <c r="K91" s="16">
        <f t="shared" si="2"/>
        <v>30</v>
      </c>
    </row>
    <row r="92" spans="1:11" ht="29.25" hidden="1" x14ac:dyDescent="0.25">
      <c r="A92" s="19"/>
      <c r="B92" s="106" t="s">
        <v>644</v>
      </c>
      <c r="C92" s="136" t="s">
        <v>645</v>
      </c>
      <c r="D92" s="107" t="s">
        <v>29</v>
      </c>
      <c r="E92" s="96"/>
      <c r="F92" s="96"/>
      <c r="G92" s="21" t="s">
        <v>30</v>
      </c>
      <c r="H92" s="21"/>
      <c r="I92" s="14">
        <v>10</v>
      </c>
      <c r="J92" s="14">
        <f>VLOOKUP(G92,'Scoring Lookup'!$B$3:$C$7,2)*I92</f>
        <v>0</v>
      </c>
      <c r="K92" s="16">
        <f t="shared" si="2"/>
        <v>30</v>
      </c>
    </row>
    <row r="93" spans="1:11" ht="29.25" hidden="1" x14ac:dyDescent="0.25">
      <c r="A93" s="19"/>
      <c r="B93" s="106" t="s">
        <v>646</v>
      </c>
      <c r="C93" s="136" t="s">
        <v>647</v>
      </c>
      <c r="D93" s="107" t="s">
        <v>29</v>
      </c>
      <c r="E93" s="96"/>
      <c r="F93" s="96"/>
      <c r="G93" s="21" t="s">
        <v>30</v>
      </c>
      <c r="H93" s="21"/>
      <c r="I93" s="14">
        <v>10</v>
      </c>
      <c r="J93" s="14">
        <f>VLOOKUP(G93,'Scoring Lookup'!$B$3:$C$7,2)*I93</f>
        <v>0</v>
      </c>
      <c r="K93" s="16">
        <f t="shared" si="2"/>
        <v>30</v>
      </c>
    </row>
    <row r="94" spans="1:11" hidden="1" x14ac:dyDescent="0.25">
      <c r="A94" s="19"/>
      <c r="B94" s="106" t="s">
        <v>648</v>
      </c>
      <c r="C94" s="136" t="s">
        <v>649</v>
      </c>
      <c r="D94" s="107" t="s">
        <v>29</v>
      </c>
      <c r="E94" s="96"/>
      <c r="F94" s="96"/>
      <c r="G94" s="21" t="s">
        <v>30</v>
      </c>
      <c r="H94" s="21"/>
      <c r="I94" s="14">
        <v>10</v>
      </c>
      <c r="J94" s="14">
        <f>VLOOKUP(G94,'Scoring Lookup'!$B$3:$C$7,2)*I94</f>
        <v>0</v>
      </c>
      <c r="K94" s="16">
        <f t="shared" si="2"/>
        <v>30</v>
      </c>
    </row>
    <row r="95" spans="1:11" ht="57.75" hidden="1" x14ac:dyDescent="0.25">
      <c r="A95" s="19"/>
      <c r="B95" s="106" t="s">
        <v>650</v>
      </c>
      <c r="C95" s="136" t="s">
        <v>651</v>
      </c>
      <c r="D95" s="107" t="s">
        <v>29</v>
      </c>
      <c r="E95" s="96"/>
      <c r="F95" s="96"/>
      <c r="G95" s="21" t="s">
        <v>30</v>
      </c>
      <c r="H95" s="21"/>
      <c r="I95" s="14">
        <v>10</v>
      </c>
      <c r="J95" s="14">
        <f>VLOOKUP(G95,'Scoring Lookup'!$B$3:$C$7,2)*I95</f>
        <v>0</v>
      </c>
      <c r="K95" s="16">
        <f t="shared" si="2"/>
        <v>30</v>
      </c>
    </row>
    <row r="96" spans="1:11" ht="57.75" hidden="1" x14ac:dyDescent="0.25">
      <c r="A96" s="19"/>
      <c r="B96" s="106" t="s">
        <v>652</v>
      </c>
      <c r="C96" s="136" t="s">
        <v>653</v>
      </c>
      <c r="D96" s="107" t="s">
        <v>29</v>
      </c>
      <c r="E96" s="96"/>
      <c r="F96" s="96"/>
      <c r="G96" s="21" t="s">
        <v>30</v>
      </c>
      <c r="H96" s="21"/>
      <c r="I96" s="14">
        <v>10</v>
      </c>
      <c r="J96" s="14">
        <f>VLOOKUP(G96,'Scoring Lookup'!$B$3:$C$7,2)*I96</f>
        <v>0</v>
      </c>
      <c r="K96" s="16">
        <f t="shared" si="2"/>
        <v>30</v>
      </c>
    </row>
    <row r="97" spans="1:11" ht="43.5" hidden="1" x14ac:dyDescent="0.25">
      <c r="A97" s="19"/>
      <c r="B97" s="106" t="s">
        <v>654</v>
      </c>
      <c r="C97" s="136" t="s">
        <v>655</v>
      </c>
      <c r="D97" s="107" t="s">
        <v>29</v>
      </c>
      <c r="E97" s="96"/>
      <c r="F97" s="96"/>
      <c r="G97" s="21" t="s">
        <v>30</v>
      </c>
      <c r="H97" s="21"/>
      <c r="I97" s="14">
        <v>10</v>
      </c>
      <c r="J97" s="14">
        <f>VLOOKUP(G97,'Scoring Lookup'!$B$3:$C$7,2)*I97</f>
        <v>0</v>
      </c>
      <c r="K97" s="16">
        <f t="shared" si="2"/>
        <v>30</v>
      </c>
    </row>
    <row r="98" spans="1:11" ht="43.5" hidden="1" x14ac:dyDescent="0.25">
      <c r="A98" s="19"/>
      <c r="B98" s="106" t="s">
        <v>656</v>
      </c>
      <c r="C98" s="136" t="s">
        <v>657</v>
      </c>
      <c r="D98" s="107" t="s">
        <v>29</v>
      </c>
      <c r="E98" s="96"/>
      <c r="F98" s="96"/>
      <c r="G98" s="21" t="s">
        <v>30</v>
      </c>
      <c r="H98" s="21"/>
      <c r="I98" s="14">
        <v>10</v>
      </c>
      <c r="J98" s="14">
        <f>VLOOKUP(G98,'Scoring Lookup'!$B$3:$C$7,2)*I98</f>
        <v>0</v>
      </c>
      <c r="K98" s="16">
        <f t="shared" si="2"/>
        <v>30</v>
      </c>
    </row>
    <row r="99" spans="1:11" s="10" customFormat="1" ht="29.25" hidden="1" x14ac:dyDescent="0.25">
      <c r="A99" s="19"/>
      <c r="B99" s="106" t="s">
        <v>658</v>
      </c>
      <c r="C99" s="136" t="s">
        <v>659</v>
      </c>
      <c r="D99" s="107" t="s">
        <v>29</v>
      </c>
      <c r="E99" s="96"/>
      <c r="F99" s="96"/>
      <c r="G99" s="21" t="s">
        <v>30</v>
      </c>
      <c r="H99" s="21"/>
      <c r="I99" s="14">
        <v>10</v>
      </c>
      <c r="J99" s="14">
        <f>VLOOKUP(G99,'Scoring Lookup'!$B$3:$C$7,2)*I99</f>
        <v>0</v>
      </c>
      <c r="K99" s="16">
        <f t="shared" si="2"/>
        <v>30</v>
      </c>
    </row>
    <row r="100" spans="1:11" s="10" customFormat="1" ht="29.25" hidden="1" x14ac:dyDescent="0.25">
      <c r="A100" s="19"/>
      <c r="B100" s="106" t="s">
        <v>660</v>
      </c>
      <c r="C100" s="136" t="s">
        <v>661</v>
      </c>
      <c r="D100" s="107" t="s">
        <v>29</v>
      </c>
      <c r="E100" s="96"/>
      <c r="F100" s="96"/>
      <c r="G100" s="21" t="s">
        <v>30</v>
      </c>
      <c r="H100" s="21"/>
      <c r="I100" s="14">
        <v>10</v>
      </c>
      <c r="J100" s="14">
        <f>VLOOKUP(G100,'Scoring Lookup'!$B$3:$C$7,2)*I100</f>
        <v>0</v>
      </c>
      <c r="K100" s="16">
        <f t="shared" si="2"/>
        <v>30</v>
      </c>
    </row>
    <row r="101" spans="1:11" ht="29.25" hidden="1" x14ac:dyDescent="0.25">
      <c r="A101" s="19"/>
      <c r="B101" s="106" t="s">
        <v>662</v>
      </c>
      <c r="C101" s="136" t="s">
        <v>663</v>
      </c>
      <c r="D101" s="107" t="s">
        <v>29</v>
      </c>
      <c r="E101" s="96"/>
      <c r="F101" s="96"/>
      <c r="G101" s="21" t="s">
        <v>30</v>
      </c>
      <c r="H101" s="21"/>
      <c r="I101" s="14">
        <v>10</v>
      </c>
      <c r="J101" s="14">
        <f>VLOOKUP(G101,'Scoring Lookup'!$B$3:$C$7,2)*I101</f>
        <v>0</v>
      </c>
      <c r="K101" s="16">
        <f t="shared" si="2"/>
        <v>30</v>
      </c>
    </row>
    <row r="102" spans="1:11" ht="29.25" hidden="1" x14ac:dyDescent="0.25">
      <c r="A102" s="19"/>
      <c r="B102" s="106" t="s">
        <v>664</v>
      </c>
      <c r="C102" s="136" t="s">
        <v>665</v>
      </c>
      <c r="D102" s="107" t="s">
        <v>29</v>
      </c>
      <c r="E102" s="96"/>
      <c r="F102" s="96"/>
      <c r="G102" s="21" t="s">
        <v>30</v>
      </c>
      <c r="H102" s="21"/>
      <c r="I102" s="14">
        <v>10</v>
      </c>
      <c r="J102" s="14">
        <f>VLOOKUP(G102,'Scoring Lookup'!$B$3:$C$7,2)*I102</f>
        <v>0</v>
      </c>
      <c r="K102" s="16">
        <f t="shared" si="2"/>
        <v>30</v>
      </c>
    </row>
    <row r="103" spans="1:11" ht="29.25" hidden="1" x14ac:dyDescent="0.25">
      <c r="A103" s="19"/>
      <c r="B103" s="106" t="s">
        <v>666</v>
      </c>
      <c r="C103" s="136" t="s">
        <v>667</v>
      </c>
      <c r="D103" s="107" t="s">
        <v>29</v>
      </c>
      <c r="E103" s="96"/>
      <c r="F103" s="96"/>
      <c r="G103" s="21" t="s">
        <v>30</v>
      </c>
      <c r="H103" s="21"/>
      <c r="I103" s="14">
        <v>10</v>
      </c>
      <c r="J103" s="14">
        <f>VLOOKUP(G103,'Scoring Lookup'!$B$3:$C$7,2)*I103</f>
        <v>0</v>
      </c>
      <c r="K103" s="16">
        <f t="shared" si="2"/>
        <v>30</v>
      </c>
    </row>
    <row r="104" spans="1:11" hidden="1" x14ac:dyDescent="0.25">
      <c r="A104" s="19"/>
      <c r="B104" s="106" t="s">
        <v>668</v>
      </c>
      <c r="C104" s="136" t="s">
        <v>669</v>
      </c>
      <c r="D104" s="107" t="s">
        <v>29</v>
      </c>
      <c r="E104" s="96"/>
      <c r="F104" s="96"/>
      <c r="G104" s="21" t="s">
        <v>30</v>
      </c>
      <c r="H104" s="21"/>
      <c r="I104" s="14">
        <v>10</v>
      </c>
      <c r="J104" s="14">
        <f>VLOOKUP(G104,'Scoring Lookup'!$B$3:$C$7,2)*I104</f>
        <v>0</v>
      </c>
      <c r="K104" s="16">
        <f t="shared" si="2"/>
        <v>30</v>
      </c>
    </row>
    <row r="105" spans="1:11" ht="29.25" hidden="1" x14ac:dyDescent="0.25">
      <c r="A105" s="19"/>
      <c r="B105" s="106" t="s">
        <v>670</v>
      </c>
      <c r="C105" s="136" t="s">
        <v>671</v>
      </c>
      <c r="D105" s="107" t="s">
        <v>29</v>
      </c>
      <c r="E105" s="96"/>
      <c r="F105" s="96"/>
      <c r="G105" s="21" t="s">
        <v>30</v>
      </c>
      <c r="H105" s="21"/>
      <c r="I105" s="14">
        <v>10</v>
      </c>
      <c r="J105" s="14">
        <f>VLOOKUP(G105,'Scoring Lookup'!$B$3:$C$7,2)*I105</f>
        <v>0</v>
      </c>
      <c r="K105" s="16">
        <f t="shared" si="2"/>
        <v>30</v>
      </c>
    </row>
    <row r="106" spans="1:11" ht="29.25" hidden="1" x14ac:dyDescent="0.25">
      <c r="A106" s="19"/>
      <c r="B106" s="106" t="s">
        <v>672</v>
      </c>
      <c r="C106" s="136" t="s">
        <v>673</v>
      </c>
      <c r="D106" s="107" t="s">
        <v>29</v>
      </c>
      <c r="E106" s="96"/>
      <c r="F106" s="96"/>
      <c r="G106" s="21" t="s">
        <v>30</v>
      </c>
      <c r="H106" s="21"/>
      <c r="I106" s="14">
        <v>10</v>
      </c>
      <c r="J106" s="14">
        <f>VLOOKUP(G106,'Scoring Lookup'!$B$3:$C$7,2)*I106</f>
        <v>0</v>
      </c>
      <c r="K106" s="16">
        <f t="shared" si="2"/>
        <v>30</v>
      </c>
    </row>
    <row r="107" spans="1:11" ht="43.5" hidden="1" x14ac:dyDescent="0.25">
      <c r="A107" s="19"/>
      <c r="B107" s="106" t="s">
        <v>674</v>
      </c>
      <c r="C107" s="136" t="s">
        <v>675</v>
      </c>
      <c r="D107" s="107" t="s">
        <v>29</v>
      </c>
      <c r="E107" s="96"/>
      <c r="F107" s="96"/>
      <c r="G107" s="21" t="s">
        <v>30</v>
      </c>
      <c r="H107" s="21"/>
      <c r="I107" s="14">
        <v>10</v>
      </c>
      <c r="J107" s="14">
        <f>VLOOKUP(G107,'Scoring Lookup'!$B$3:$C$7,2)*I107</f>
        <v>0</v>
      </c>
      <c r="K107" s="16">
        <f t="shared" si="2"/>
        <v>30</v>
      </c>
    </row>
    <row r="108" spans="1:11" hidden="1" x14ac:dyDescent="0.25">
      <c r="A108" s="19"/>
      <c r="B108" s="106" t="s">
        <v>676</v>
      </c>
      <c r="C108" s="136" t="s">
        <v>677</v>
      </c>
      <c r="D108" s="107" t="s">
        <v>29</v>
      </c>
      <c r="E108" s="96"/>
      <c r="F108" s="96"/>
      <c r="G108" s="21" t="s">
        <v>30</v>
      </c>
      <c r="H108" s="21"/>
      <c r="I108" s="14">
        <v>10</v>
      </c>
      <c r="J108" s="14">
        <f>VLOOKUP(G108,'Scoring Lookup'!$B$3:$C$7,2)*I108</f>
        <v>0</v>
      </c>
      <c r="K108" s="16">
        <f t="shared" si="2"/>
        <v>30</v>
      </c>
    </row>
    <row r="109" spans="1:11" hidden="1" x14ac:dyDescent="0.25">
      <c r="A109" s="19"/>
      <c r="B109" s="106" t="s">
        <v>678</v>
      </c>
      <c r="C109" s="136" t="s">
        <v>679</v>
      </c>
      <c r="D109" s="107" t="s">
        <v>29</v>
      </c>
      <c r="E109" s="96"/>
      <c r="F109" s="96"/>
      <c r="G109" s="21" t="s">
        <v>30</v>
      </c>
      <c r="H109" s="21"/>
      <c r="I109" s="14">
        <v>10</v>
      </c>
      <c r="J109" s="14">
        <f>VLOOKUP(G109,'Scoring Lookup'!$B$3:$C$7,2)*I109</f>
        <v>0</v>
      </c>
      <c r="K109" s="16">
        <f t="shared" si="2"/>
        <v>30</v>
      </c>
    </row>
    <row r="110" spans="1:11" ht="29.25" hidden="1" x14ac:dyDescent="0.25">
      <c r="A110" s="19"/>
      <c r="B110" s="106" t="s">
        <v>680</v>
      </c>
      <c r="C110" s="136" t="s">
        <v>681</v>
      </c>
      <c r="D110" s="107" t="s">
        <v>29</v>
      </c>
      <c r="E110" s="96"/>
      <c r="F110" s="96"/>
      <c r="G110" s="21" t="s">
        <v>30</v>
      </c>
      <c r="H110" s="21"/>
      <c r="I110" s="14">
        <v>10</v>
      </c>
      <c r="J110" s="14">
        <f>VLOOKUP(G110,'Scoring Lookup'!$B$3:$C$7,2)*I110</f>
        <v>0</v>
      </c>
      <c r="K110" s="16">
        <f t="shared" si="2"/>
        <v>30</v>
      </c>
    </row>
    <row r="111" spans="1:11" ht="43.5" hidden="1" x14ac:dyDescent="0.25">
      <c r="A111" s="19"/>
      <c r="B111" s="106" t="s">
        <v>682</v>
      </c>
      <c r="C111" s="136" t="s">
        <v>683</v>
      </c>
      <c r="D111" s="107" t="s">
        <v>29</v>
      </c>
      <c r="E111" s="96"/>
      <c r="F111" s="96"/>
      <c r="G111" s="21" t="s">
        <v>30</v>
      </c>
      <c r="H111" s="21"/>
      <c r="I111" s="14">
        <v>10</v>
      </c>
      <c r="J111" s="14">
        <f>VLOOKUP(G111,'Scoring Lookup'!$B$3:$C$7,2)*I111</f>
        <v>0</v>
      </c>
      <c r="K111" s="16">
        <f t="shared" si="2"/>
        <v>30</v>
      </c>
    </row>
    <row r="112" spans="1:11" ht="43.5" hidden="1" x14ac:dyDescent="0.25">
      <c r="A112" s="19"/>
      <c r="B112" s="106" t="s">
        <v>684</v>
      </c>
      <c r="C112" s="136" t="s">
        <v>685</v>
      </c>
      <c r="D112" s="107" t="s">
        <v>29</v>
      </c>
      <c r="E112" s="96"/>
      <c r="F112" s="96"/>
      <c r="G112" s="21" t="s">
        <v>30</v>
      </c>
      <c r="H112" s="21"/>
      <c r="I112" s="14">
        <v>10</v>
      </c>
      <c r="J112" s="14">
        <f>VLOOKUP(G112,'Scoring Lookup'!$B$3:$C$7,2)*I112</f>
        <v>0</v>
      </c>
      <c r="K112" s="16">
        <f t="shared" si="2"/>
        <v>30</v>
      </c>
    </row>
    <row r="113" spans="1:11" ht="43.5" hidden="1" x14ac:dyDescent="0.25">
      <c r="A113" s="19"/>
      <c r="B113" s="106" t="s">
        <v>686</v>
      </c>
      <c r="C113" s="136" t="s">
        <v>687</v>
      </c>
      <c r="D113" s="107" t="s">
        <v>29</v>
      </c>
      <c r="E113" s="96"/>
      <c r="F113" s="96"/>
      <c r="G113" s="21" t="s">
        <v>30</v>
      </c>
      <c r="H113" s="21"/>
      <c r="I113" s="14">
        <v>10</v>
      </c>
      <c r="J113" s="14">
        <f>VLOOKUP(G113,'Scoring Lookup'!$B$3:$C$7,2)*I113</f>
        <v>0</v>
      </c>
      <c r="K113" s="16">
        <f t="shared" si="2"/>
        <v>30</v>
      </c>
    </row>
    <row r="114" spans="1:11" hidden="1" x14ac:dyDescent="0.25">
      <c r="A114" s="19"/>
      <c r="B114" s="106" t="s">
        <v>688</v>
      </c>
      <c r="C114" s="136" t="s">
        <v>689</v>
      </c>
      <c r="D114" s="107" t="s">
        <v>29</v>
      </c>
      <c r="E114" s="96"/>
      <c r="F114" s="96"/>
      <c r="G114" s="21" t="s">
        <v>30</v>
      </c>
      <c r="H114" s="21"/>
      <c r="I114" s="14">
        <v>10</v>
      </c>
      <c r="J114" s="14">
        <f>VLOOKUP(G114,'Scoring Lookup'!$B$3:$C$7,2)*I114</f>
        <v>0</v>
      </c>
      <c r="K114" s="16">
        <f t="shared" si="2"/>
        <v>30</v>
      </c>
    </row>
    <row r="115" spans="1:11" ht="100.5" hidden="1" x14ac:dyDescent="0.25">
      <c r="A115" s="19"/>
      <c r="B115" s="106" t="s">
        <v>690</v>
      </c>
      <c r="C115" s="136" t="s">
        <v>691</v>
      </c>
      <c r="D115" s="107" t="s">
        <v>29</v>
      </c>
      <c r="E115" s="96"/>
      <c r="F115" s="96"/>
      <c r="G115" s="21" t="s">
        <v>30</v>
      </c>
      <c r="H115" s="21"/>
      <c r="I115" s="14">
        <v>10</v>
      </c>
      <c r="J115" s="14">
        <f>VLOOKUP(G115,'Scoring Lookup'!$B$3:$C$7,2)*I115</f>
        <v>0</v>
      </c>
      <c r="K115" s="16">
        <f t="shared" si="2"/>
        <v>30</v>
      </c>
    </row>
    <row r="116" spans="1:11" ht="72" hidden="1" x14ac:dyDescent="0.25">
      <c r="A116" s="19"/>
      <c r="B116" s="106" t="s">
        <v>692</v>
      </c>
      <c r="C116" s="136" t="s">
        <v>693</v>
      </c>
      <c r="D116" s="107" t="s">
        <v>29</v>
      </c>
      <c r="E116" s="96"/>
      <c r="F116" s="96"/>
      <c r="G116" s="21" t="s">
        <v>30</v>
      </c>
      <c r="H116" s="21"/>
      <c r="I116" s="14">
        <v>10</v>
      </c>
      <c r="J116" s="14">
        <f>VLOOKUP(G116,'Scoring Lookup'!$B$3:$C$7,2)*I116</f>
        <v>0</v>
      </c>
      <c r="K116" s="16">
        <f t="shared" si="2"/>
        <v>30</v>
      </c>
    </row>
    <row r="117" spans="1:11" ht="57.75" hidden="1" x14ac:dyDescent="0.25">
      <c r="A117" s="19"/>
      <c r="B117" s="106" t="s">
        <v>694</v>
      </c>
      <c r="C117" s="136" t="s">
        <v>695</v>
      </c>
      <c r="D117" s="107" t="s">
        <v>29</v>
      </c>
      <c r="E117" s="96"/>
      <c r="F117" s="96"/>
      <c r="G117" s="21" t="s">
        <v>30</v>
      </c>
      <c r="H117" s="21"/>
      <c r="I117" s="14">
        <v>10</v>
      </c>
      <c r="J117" s="14">
        <f>VLOOKUP(G117,'Scoring Lookup'!$B$3:$C$7,2)*I117</f>
        <v>0</v>
      </c>
      <c r="K117" s="16">
        <f t="shared" si="2"/>
        <v>30</v>
      </c>
    </row>
    <row r="118" spans="1:11" x14ac:dyDescent="0.25">
      <c r="A118" s="152"/>
      <c r="B118" s="137" t="s">
        <v>485</v>
      </c>
      <c r="C118" s="39" t="s">
        <v>696</v>
      </c>
      <c r="D118" s="138"/>
      <c r="E118" s="97"/>
      <c r="F118" s="97"/>
      <c r="G118" s="40"/>
      <c r="H118" s="40"/>
      <c r="I118" s="41"/>
      <c r="J118" s="41"/>
      <c r="K118" s="42"/>
    </row>
    <row r="119" spans="1:11" ht="29.25" x14ac:dyDescent="0.25">
      <c r="A119" s="19"/>
      <c r="B119" s="106" t="s">
        <v>697</v>
      </c>
      <c r="C119" s="136" t="s">
        <v>698</v>
      </c>
      <c r="D119" s="107" t="s">
        <v>29</v>
      </c>
      <c r="E119" s="96"/>
      <c r="F119" s="96"/>
      <c r="G119" s="21" t="s">
        <v>30</v>
      </c>
      <c r="H119" s="21"/>
      <c r="I119" s="14">
        <v>10</v>
      </c>
      <c r="J119" s="14">
        <f>VLOOKUP(G119,'Scoring Lookup'!$B$3:$C$7,2)*I119</f>
        <v>0</v>
      </c>
      <c r="K119" s="16">
        <f t="shared" si="2"/>
        <v>30</v>
      </c>
    </row>
    <row r="120" spans="1:11" ht="43.5" x14ac:dyDescent="0.25">
      <c r="A120" s="19"/>
      <c r="B120" s="106" t="s">
        <v>699</v>
      </c>
      <c r="C120" s="136" t="s">
        <v>700</v>
      </c>
      <c r="D120" s="107" t="s">
        <v>29</v>
      </c>
      <c r="E120" s="96"/>
      <c r="F120" s="96"/>
      <c r="G120" s="21" t="s">
        <v>30</v>
      </c>
      <c r="H120" s="21"/>
      <c r="I120" s="14">
        <v>10</v>
      </c>
      <c r="J120" s="14">
        <f>VLOOKUP(G120,'Scoring Lookup'!$B$3:$C$7,2)*I120</f>
        <v>0</v>
      </c>
      <c r="K120" s="16">
        <f t="shared" si="2"/>
        <v>30</v>
      </c>
    </row>
    <row r="121" spans="1:11" ht="43.5" x14ac:dyDescent="0.25">
      <c r="A121" s="19"/>
      <c r="B121" s="106" t="s">
        <v>701</v>
      </c>
      <c r="C121" s="136" t="s">
        <v>702</v>
      </c>
      <c r="D121" s="107" t="s">
        <v>29</v>
      </c>
      <c r="E121" s="96"/>
      <c r="F121" s="96"/>
      <c r="G121" s="21" t="s">
        <v>30</v>
      </c>
      <c r="H121" s="21"/>
      <c r="I121" s="14">
        <v>10</v>
      </c>
      <c r="J121" s="14">
        <f>VLOOKUP(G121,'Scoring Lookup'!$B$3:$C$7,2)*I121</f>
        <v>0</v>
      </c>
      <c r="K121" s="16">
        <f t="shared" si="2"/>
        <v>30</v>
      </c>
    </row>
    <row r="122" spans="1:11" ht="29.25" x14ac:dyDescent="0.25">
      <c r="A122" s="19"/>
      <c r="B122" s="106" t="s">
        <v>703</v>
      </c>
      <c r="C122" s="136" t="s">
        <v>704</v>
      </c>
      <c r="D122" s="107" t="s">
        <v>29</v>
      </c>
      <c r="E122" s="96"/>
      <c r="F122" s="96"/>
      <c r="G122" s="21" t="s">
        <v>30</v>
      </c>
      <c r="H122" s="21"/>
      <c r="I122" s="14">
        <v>10</v>
      </c>
      <c r="J122" s="14">
        <f>VLOOKUP(G122,'Scoring Lookup'!$B$3:$C$7,2)*I122</f>
        <v>0</v>
      </c>
      <c r="K122" s="16">
        <f t="shared" si="2"/>
        <v>30</v>
      </c>
    </row>
    <row r="123" spans="1:11" ht="29.25" x14ac:dyDescent="0.25">
      <c r="A123" s="19"/>
      <c r="B123" s="106" t="s">
        <v>705</v>
      </c>
      <c r="C123" s="136" t="s">
        <v>706</v>
      </c>
      <c r="D123" s="107" t="s">
        <v>29</v>
      </c>
      <c r="E123" s="96"/>
      <c r="F123" s="96"/>
      <c r="G123" s="21" t="s">
        <v>30</v>
      </c>
      <c r="H123" s="21"/>
      <c r="I123" s="14">
        <v>10</v>
      </c>
      <c r="J123" s="14">
        <f>VLOOKUP(G123,'Scoring Lookup'!$B$3:$C$7,2)*I123</f>
        <v>0</v>
      </c>
      <c r="K123" s="16">
        <f t="shared" si="2"/>
        <v>30</v>
      </c>
    </row>
    <row r="124" spans="1:11" ht="57.75" x14ac:dyDescent="0.25">
      <c r="A124" s="19"/>
      <c r="B124" s="106" t="s">
        <v>707</v>
      </c>
      <c r="C124" s="136" t="s">
        <v>708</v>
      </c>
      <c r="D124" s="107" t="s">
        <v>29</v>
      </c>
      <c r="E124" s="96"/>
      <c r="F124" s="96"/>
      <c r="G124" s="21" t="s">
        <v>30</v>
      </c>
      <c r="H124" s="21"/>
      <c r="I124" s="14">
        <v>10</v>
      </c>
      <c r="J124" s="14">
        <f>VLOOKUP(G124,'Scoring Lookup'!$B$3:$C$7,2)*I124</f>
        <v>0</v>
      </c>
      <c r="K124" s="16">
        <f t="shared" si="2"/>
        <v>30</v>
      </c>
    </row>
    <row r="125" spans="1:11" ht="57.75" x14ac:dyDescent="0.25">
      <c r="A125" s="19"/>
      <c r="B125" s="106" t="s">
        <v>709</v>
      </c>
      <c r="C125" s="136" t="s">
        <v>710</v>
      </c>
      <c r="D125" s="107" t="s">
        <v>835</v>
      </c>
      <c r="E125" s="96"/>
      <c r="F125" s="96"/>
      <c r="G125" s="21" t="s">
        <v>30</v>
      </c>
      <c r="H125" s="21"/>
      <c r="I125" s="14"/>
      <c r="J125" s="14"/>
      <c r="K125" s="16"/>
    </row>
    <row r="126" spans="1:11" ht="43.5" x14ac:dyDescent="0.25">
      <c r="A126" s="19"/>
      <c r="B126" s="106" t="s">
        <v>711</v>
      </c>
      <c r="C126" s="136" t="s">
        <v>712</v>
      </c>
      <c r="D126" s="107" t="s">
        <v>29</v>
      </c>
      <c r="E126" s="96"/>
      <c r="F126" s="96"/>
      <c r="G126" s="21" t="s">
        <v>30</v>
      </c>
      <c r="H126" s="21"/>
      <c r="I126" s="14">
        <v>10</v>
      </c>
      <c r="J126" s="14">
        <f>VLOOKUP(G126,'Scoring Lookup'!$B$3:$C$7,2)*I126</f>
        <v>0</v>
      </c>
      <c r="K126" s="16">
        <f t="shared" si="2"/>
        <v>30</v>
      </c>
    </row>
    <row r="127" spans="1:11" ht="43.5" x14ac:dyDescent="0.25">
      <c r="A127" s="19"/>
      <c r="B127" s="106" t="s">
        <v>713</v>
      </c>
      <c r="C127" s="136" t="s">
        <v>714</v>
      </c>
      <c r="D127" s="107" t="s">
        <v>29</v>
      </c>
      <c r="E127" s="96"/>
      <c r="F127" s="96"/>
      <c r="G127" s="21" t="s">
        <v>30</v>
      </c>
      <c r="H127" s="21"/>
      <c r="I127" s="14">
        <v>10</v>
      </c>
      <c r="J127" s="14">
        <f>VLOOKUP(G127,'Scoring Lookup'!$B$3:$C$7,2)*I127</f>
        <v>0</v>
      </c>
      <c r="K127" s="16">
        <f t="shared" si="2"/>
        <v>30</v>
      </c>
    </row>
    <row r="128" spans="1:11" ht="29.25" x14ac:dyDescent="0.25">
      <c r="A128" s="19"/>
      <c r="B128" s="106" t="s">
        <v>715</v>
      </c>
      <c r="C128" s="136" t="s">
        <v>716</v>
      </c>
      <c r="D128" s="107" t="s">
        <v>29</v>
      </c>
      <c r="E128" s="96"/>
      <c r="F128" s="96"/>
      <c r="G128" s="21" t="s">
        <v>30</v>
      </c>
      <c r="H128" s="21"/>
      <c r="I128" s="14">
        <v>10</v>
      </c>
      <c r="J128" s="14">
        <f>VLOOKUP(G128,'Scoring Lookup'!$B$3:$C$7,2)*I128</f>
        <v>0</v>
      </c>
      <c r="K128" s="16">
        <f t="shared" si="2"/>
        <v>30</v>
      </c>
    </row>
    <row r="129" spans="1:11" ht="43.5" x14ac:dyDescent="0.25">
      <c r="A129" s="19"/>
      <c r="B129" s="106" t="s">
        <v>717</v>
      </c>
      <c r="C129" s="136" t="s">
        <v>718</v>
      </c>
      <c r="D129" s="107" t="s">
        <v>29</v>
      </c>
      <c r="E129" s="96"/>
      <c r="F129" s="96"/>
      <c r="G129" s="21" t="s">
        <v>30</v>
      </c>
      <c r="H129" s="21"/>
      <c r="I129" s="14">
        <v>10</v>
      </c>
      <c r="J129" s="14">
        <f>VLOOKUP(G129,'Scoring Lookup'!$B$3:$C$7,2)*I129</f>
        <v>0</v>
      </c>
      <c r="K129" s="16">
        <f t="shared" si="2"/>
        <v>30</v>
      </c>
    </row>
    <row r="130" spans="1:11" ht="57.75" x14ac:dyDescent="0.25">
      <c r="A130" s="19"/>
      <c r="B130" s="106" t="s">
        <v>719</v>
      </c>
      <c r="C130" s="136" t="s">
        <v>720</v>
      </c>
      <c r="D130" s="107" t="s">
        <v>29</v>
      </c>
      <c r="E130" s="96"/>
      <c r="F130" s="96"/>
      <c r="G130" s="21" t="s">
        <v>30</v>
      </c>
      <c r="H130" s="21"/>
      <c r="I130" s="14">
        <v>5</v>
      </c>
      <c r="J130" s="14">
        <f>VLOOKUP(G130,'Scoring Lookup'!$B$3:$C$7,2)*I130</f>
        <v>0</v>
      </c>
      <c r="K130" s="16">
        <f t="shared" si="2"/>
        <v>15</v>
      </c>
    </row>
    <row r="131" spans="1:11" ht="57.75" x14ac:dyDescent="0.25">
      <c r="A131" s="19"/>
      <c r="B131" s="106" t="s">
        <v>721</v>
      </c>
      <c r="C131" s="136" t="s">
        <v>722</v>
      </c>
      <c r="D131" s="107" t="s">
        <v>29</v>
      </c>
      <c r="E131" s="96"/>
      <c r="F131" s="96"/>
      <c r="G131" s="21" t="s">
        <v>30</v>
      </c>
      <c r="H131" s="21"/>
      <c r="I131" s="14">
        <v>5</v>
      </c>
      <c r="J131" s="14">
        <f>VLOOKUP(G131,'Scoring Lookup'!$B$3:$C$7,2)*I131</f>
        <v>0</v>
      </c>
      <c r="K131" s="16">
        <f t="shared" si="2"/>
        <v>15</v>
      </c>
    </row>
    <row r="132" spans="1:11" ht="57.75" x14ac:dyDescent="0.25">
      <c r="A132" s="19"/>
      <c r="B132" s="106" t="s">
        <v>723</v>
      </c>
      <c r="C132" s="136" t="s">
        <v>724</v>
      </c>
      <c r="D132" s="107" t="s">
        <v>835</v>
      </c>
      <c r="E132" s="96"/>
      <c r="F132" s="96"/>
      <c r="G132" s="21" t="s">
        <v>30</v>
      </c>
      <c r="H132" s="21"/>
      <c r="I132" s="14"/>
      <c r="J132" s="14"/>
      <c r="K132" s="16"/>
    </row>
    <row r="133" spans="1:11" ht="43.5" x14ac:dyDescent="0.25">
      <c r="A133" s="19"/>
      <c r="B133" s="106" t="s">
        <v>725</v>
      </c>
      <c r="C133" s="136" t="s">
        <v>726</v>
      </c>
      <c r="D133" s="107" t="s">
        <v>29</v>
      </c>
      <c r="E133" s="96"/>
      <c r="F133" s="96"/>
      <c r="G133" s="21" t="s">
        <v>30</v>
      </c>
      <c r="H133" s="21"/>
      <c r="I133" s="14">
        <v>10</v>
      </c>
      <c r="J133" s="14">
        <f>VLOOKUP(G133,'Scoring Lookup'!$B$3:$C$7,2)*I133</f>
        <v>0</v>
      </c>
      <c r="K133" s="16">
        <f t="shared" si="2"/>
        <v>30</v>
      </c>
    </row>
    <row r="134" spans="1:11" ht="57.75" x14ac:dyDescent="0.25">
      <c r="A134" s="19"/>
      <c r="B134" s="106" t="s">
        <v>727</v>
      </c>
      <c r="C134" s="136" t="s">
        <v>728</v>
      </c>
      <c r="D134" s="107" t="s">
        <v>29</v>
      </c>
      <c r="E134" s="96"/>
      <c r="F134" s="96"/>
      <c r="G134" s="21" t="s">
        <v>30</v>
      </c>
      <c r="H134" s="21"/>
      <c r="I134" s="14">
        <v>10</v>
      </c>
      <c r="J134" s="14">
        <f>VLOOKUP(G134,'Scoring Lookup'!$B$3:$C$7,2)*I134</f>
        <v>0</v>
      </c>
      <c r="K134" s="16">
        <f t="shared" si="2"/>
        <v>30</v>
      </c>
    </row>
    <row r="135" spans="1:11" ht="57.75" x14ac:dyDescent="0.25">
      <c r="A135" s="19"/>
      <c r="B135" s="106" t="s">
        <v>729</v>
      </c>
      <c r="C135" s="136" t="s">
        <v>730</v>
      </c>
      <c r="D135" s="107" t="s">
        <v>835</v>
      </c>
      <c r="E135" s="96"/>
      <c r="F135" s="96"/>
      <c r="G135" s="21" t="s">
        <v>30</v>
      </c>
      <c r="H135" s="21"/>
      <c r="I135" s="14"/>
      <c r="J135" s="14"/>
      <c r="K135" s="16"/>
    </row>
    <row r="136" spans="1:11" ht="57.75" x14ac:dyDescent="0.25">
      <c r="A136" s="19"/>
      <c r="B136" s="106" t="s">
        <v>731</v>
      </c>
      <c r="C136" s="136" t="s">
        <v>732</v>
      </c>
      <c r="D136" s="107" t="s">
        <v>835</v>
      </c>
      <c r="E136" s="96"/>
      <c r="F136" s="96"/>
      <c r="G136" s="21" t="s">
        <v>30</v>
      </c>
      <c r="H136" s="21"/>
      <c r="I136" s="14"/>
      <c r="J136" s="14"/>
      <c r="K136" s="16"/>
    </row>
    <row r="137" spans="1:11" ht="29.25" x14ac:dyDescent="0.25">
      <c r="A137" s="19"/>
      <c r="B137" s="106" t="s">
        <v>733</v>
      </c>
      <c r="C137" s="136" t="s">
        <v>734</v>
      </c>
      <c r="D137" s="107" t="s">
        <v>835</v>
      </c>
      <c r="E137" s="96"/>
      <c r="F137" s="96"/>
      <c r="G137" s="21" t="s">
        <v>30</v>
      </c>
      <c r="H137" s="21"/>
      <c r="I137" s="14"/>
      <c r="J137" s="14"/>
      <c r="K137" s="16"/>
    </row>
    <row r="138" spans="1:11" ht="43.5" x14ac:dyDescent="0.25">
      <c r="A138" s="19"/>
      <c r="B138" s="106" t="s">
        <v>735</v>
      </c>
      <c r="C138" s="136" t="s">
        <v>736</v>
      </c>
      <c r="D138" s="107" t="s">
        <v>835</v>
      </c>
      <c r="E138" s="96"/>
      <c r="F138" s="96"/>
      <c r="G138" s="21" t="s">
        <v>30</v>
      </c>
      <c r="H138" s="21"/>
      <c r="I138" s="14"/>
      <c r="J138" s="14"/>
      <c r="K138" s="16"/>
    </row>
    <row r="139" spans="1:11" ht="29.25" x14ac:dyDescent="0.25">
      <c r="A139" s="19"/>
      <c r="B139" s="106" t="s">
        <v>737</v>
      </c>
      <c r="C139" s="136" t="s">
        <v>738</v>
      </c>
      <c r="D139" s="107" t="s">
        <v>835</v>
      </c>
      <c r="E139" s="96"/>
      <c r="F139" s="96"/>
      <c r="G139" s="21" t="s">
        <v>30</v>
      </c>
      <c r="H139" s="21"/>
      <c r="I139" s="14"/>
      <c r="J139" s="14"/>
      <c r="K139" s="16"/>
    </row>
    <row r="140" spans="1:11" ht="43.5" x14ac:dyDescent="0.25">
      <c r="A140" s="19"/>
      <c r="B140" s="106" t="s">
        <v>739</v>
      </c>
      <c r="C140" s="136" t="s">
        <v>740</v>
      </c>
      <c r="D140" s="107" t="s">
        <v>835</v>
      </c>
      <c r="E140" s="96"/>
      <c r="F140" s="96"/>
      <c r="G140" s="21" t="s">
        <v>30</v>
      </c>
      <c r="H140" s="21"/>
      <c r="I140" s="14"/>
      <c r="J140" s="14"/>
      <c r="K140" s="16"/>
    </row>
    <row r="141" spans="1:11" ht="57.75" x14ac:dyDescent="0.25">
      <c r="A141" s="19"/>
      <c r="B141" s="106" t="s">
        <v>741</v>
      </c>
      <c r="C141" s="136" t="s">
        <v>742</v>
      </c>
      <c r="D141" s="107" t="s">
        <v>835</v>
      </c>
      <c r="E141" s="96"/>
      <c r="F141" s="96"/>
      <c r="G141" s="21" t="s">
        <v>30</v>
      </c>
      <c r="H141" s="21"/>
      <c r="I141" s="14"/>
      <c r="J141" s="14"/>
      <c r="K141" s="16"/>
    </row>
    <row r="142" spans="1:11" ht="43.5" x14ac:dyDescent="0.25">
      <c r="A142" s="19"/>
      <c r="B142" s="106" t="s">
        <v>743</v>
      </c>
      <c r="C142" s="136" t="s">
        <v>744</v>
      </c>
      <c r="D142" s="107" t="s">
        <v>29</v>
      </c>
      <c r="E142" s="96"/>
      <c r="F142" s="96"/>
      <c r="G142" s="21" t="s">
        <v>30</v>
      </c>
      <c r="H142" s="21"/>
      <c r="I142" s="14">
        <v>10</v>
      </c>
      <c r="J142" s="14">
        <f>VLOOKUP(G142,'Scoring Lookup'!$B$3:$C$7,2)*I142</f>
        <v>0</v>
      </c>
      <c r="K142" s="16">
        <f t="shared" si="2"/>
        <v>30</v>
      </c>
    </row>
    <row r="143" spans="1:11" x14ac:dyDescent="0.25">
      <c r="A143" s="128"/>
      <c r="B143" s="132"/>
      <c r="C143" s="133"/>
      <c r="D143" s="107"/>
      <c r="E143" s="96"/>
      <c r="F143" s="96"/>
      <c r="G143" s="21"/>
      <c r="H143" s="21"/>
      <c r="I143" s="134" t="s">
        <v>551</v>
      </c>
      <c r="J143" s="134">
        <f>SUM(J119:J142)</f>
        <v>0</v>
      </c>
      <c r="K143" s="153">
        <f>SUM(K119:K142)</f>
        <v>420</v>
      </c>
    </row>
    <row r="144" spans="1:11" hidden="1" x14ac:dyDescent="0.25">
      <c r="A144" s="152"/>
      <c r="B144" s="137" t="s">
        <v>486</v>
      </c>
      <c r="C144" s="39" t="s">
        <v>745</v>
      </c>
      <c r="D144" s="138"/>
      <c r="E144" s="97"/>
      <c r="F144" s="97"/>
      <c r="G144" s="40"/>
      <c r="H144" s="40"/>
      <c r="I144" s="41"/>
      <c r="J144" s="41"/>
      <c r="K144" s="42"/>
    </row>
    <row r="145" spans="1:11" ht="100.5" hidden="1" x14ac:dyDescent="0.25">
      <c r="A145" s="19"/>
      <c r="B145" s="106" t="s">
        <v>357</v>
      </c>
      <c r="C145" s="136" t="s">
        <v>746</v>
      </c>
      <c r="D145" s="107" t="s">
        <v>29</v>
      </c>
      <c r="E145" s="96"/>
      <c r="F145" s="96"/>
      <c r="G145" s="21" t="s">
        <v>30</v>
      </c>
      <c r="H145" s="21"/>
      <c r="I145" s="14">
        <v>10</v>
      </c>
      <c r="J145" s="14">
        <f>VLOOKUP(G145,'Scoring Lookup'!$B$3:$C$7,2)*I145</f>
        <v>0</v>
      </c>
      <c r="K145" s="16">
        <f t="shared" si="2"/>
        <v>30</v>
      </c>
    </row>
    <row r="146" spans="1:11" ht="129" hidden="1" x14ac:dyDescent="0.25">
      <c r="A146" s="19"/>
      <c r="B146" s="106" t="s">
        <v>359</v>
      </c>
      <c r="C146" s="136" t="s">
        <v>747</v>
      </c>
      <c r="D146" s="107" t="s">
        <v>29</v>
      </c>
      <c r="E146" s="96"/>
      <c r="F146" s="96"/>
      <c r="G146" s="21" t="s">
        <v>30</v>
      </c>
      <c r="H146" s="21"/>
      <c r="I146" s="14">
        <v>10</v>
      </c>
      <c r="J146" s="14">
        <f>VLOOKUP(G146,'Scoring Lookup'!$B$3:$C$7,2)*I146</f>
        <v>0</v>
      </c>
      <c r="K146" s="16">
        <f t="shared" si="2"/>
        <v>30</v>
      </c>
    </row>
    <row r="147" spans="1:11" ht="57.75" hidden="1" x14ac:dyDescent="0.25">
      <c r="A147" s="19"/>
      <c r="B147" s="106" t="s">
        <v>368</v>
      </c>
      <c r="C147" s="136" t="s">
        <v>748</v>
      </c>
      <c r="D147" s="107" t="s">
        <v>29</v>
      </c>
      <c r="E147" s="96"/>
      <c r="F147" s="96"/>
      <c r="G147" s="21" t="s">
        <v>30</v>
      </c>
      <c r="H147" s="21"/>
      <c r="I147" s="14">
        <v>10</v>
      </c>
      <c r="J147" s="14">
        <f>VLOOKUP(G147,'Scoring Lookup'!$B$3:$C$7,2)*I147</f>
        <v>0</v>
      </c>
      <c r="K147" s="16">
        <f t="shared" si="2"/>
        <v>30</v>
      </c>
    </row>
    <row r="148" spans="1:11" x14ac:dyDescent="0.25">
      <c r="A148" s="152"/>
      <c r="B148" s="137" t="s">
        <v>487</v>
      </c>
      <c r="C148" s="39" t="s">
        <v>749</v>
      </c>
      <c r="D148" s="138" t="s">
        <v>29</v>
      </c>
      <c r="E148" s="97"/>
      <c r="F148" s="97"/>
      <c r="G148" s="40" t="s">
        <v>30</v>
      </c>
      <c r="H148" s="40"/>
      <c r="I148" s="41"/>
      <c r="J148" s="41"/>
      <c r="K148" s="42"/>
    </row>
    <row r="149" spans="1:11" ht="57.75" x14ac:dyDescent="0.25">
      <c r="A149" s="19"/>
      <c r="B149" s="106" t="s">
        <v>376</v>
      </c>
      <c r="C149" s="136" t="s">
        <v>750</v>
      </c>
      <c r="D149" s="107" t="s">
        <v>850</v>
      </c>
      <c r="E149" s="96"/>
      <c r="F149" s="96"/>
      <c r="G149" s="21" t="s">
        <v>30</v>
      </c>
      <c r="H149" s="21"/>
      <c r="I149" s="14">
        <v>10</v>
      </c>
      <c r="J149" s="14">
        <f>VLOOKUP(G149,'Scoring Lookup'!$B$3:$C$7,2)*I149</f>
        <v>0</v>
      </c>
      <c r="K149" s="16">
        <f t="shared" ref="K149:K190" si="3">I149*3</f>
        <v>30</v>
      </c>
    </row>
    <row r="150" spans="1:11" ht="57.75" x14ac:dyDescent="0.25">
      <c r="A150" s="19"/>
      <c r="B150" s="106" t="s">
        <v>378</v>
      </c>
      <c r="C150" s="136" t="s">
        <v>751</v>
      </c>
      <c r="D150" s="107" t="s">
        <v>850</v>
      </c>
      <c r="E150" s="96"/>
      <c r="F150" s="96"/>
      <c r="G150" s="21" t="s">
        <v>30</v>
      </c>
      <c r="H150" s="21"/>
      <c r="I150" s="14">
        <v>10</v>
      </c>
      <c r="J150" s="14">
        <f>VLOOKUP(G150,'Scoring Lookup'!$B$3:$C$7,2)*I150</f>
        <v>0</v>
      </c>
      <c r="K150" s="16">
        <f t="shared" si="3"/>
        <v>30</v>
      </c>
    </row>
    <row r="151" spans="1:11" ht="72" x14ac:dyDescent="0.25">
      <c r="A151" s="19"/>
      <c r="B151" s="106" t="s">
        <v>385</v>
      </c>
      <c r="C151" s="136" t="s">
        <v>752</v>
      </c>
      <c r="D151" s="107" t="s">
        <v>850</v>
      </c>
      <c r="E151" s="96"/>
      <c r="F151" s="96"/>
      <c r="G151" s="21" t="s">
        <v>30</v>
      </c>
      <c r="H151" s="21"/>
      <c r="I151" s="14">
        <v>10</v>
      </c>
      <c r="J151" s="14">
        <f>VLOOKUP(G151,'Scoring Lookup'!$B$3:$C$7,2)*I151</f>
        <v>0</v>
      </c>
      <c r="K151" s="16">
        <f t="shared" si="3"/>
        <v>30</v>
      </c>
    </row>
    <row r="152" spans="1:11" ht="43.5" x14ac:dyDescent="0.25">
      <c r="A152" s="19"/>
      <c r="B152" s="106" t="s">
        <v>399</v>
      </c>
      <c r="C152" s="136" t="s">
        <v>753</v>
      </c>
      <c r="D152" s="107" t="s">
        <v>850</v>
      </c>
      <c r="E152" s="96"/>
      <c r="F152" s="96"/>
      <c r="G152" s="21" t="s">
        <v>30</v>
      </c>
      <c r="H152" s="21"/>
      <c r="I152" s="14">
        <v>10</v>
      </c>
      <c r="J152" s="14">
        <f>VLOOKUP(G152,'Scoring Lookup'!$B$3:$C$7,2)*I152</f>
        <v>0</v>
      </c>
      <c r="K152" s="16">
        <f t="shared" si="3"/>
        <v>30</v>
      </c>
    </row>
    <row r="153" spans="1:11" ht="100.5" x14ac:dyDescent="0.25">
      <c r="A153" s="19"/>
      <c r="B153" s="106" t="s">
        <v>754</v>
      </c>
      <c r="C153" s="136" t="s">
        <v>755</v>
      </c>
      <c r="D153" s="107" t="s">
        <v>851</v>
      </c>
      <c r="E153" s="96"/>
      <c r="F153" s="96"/>
      <c r="G153" s="21" t="s">
        <v>30</v>
      </c>
      <c r="H153" s="21"/>
      <c r="I153" s="14">
        <v>5</v>
      </c>
      <c r="J153" s="14">
        <f>VLOOKUP(G153,'Scoring Lookup'!$B$3:$C$7,2)*I153</f>
        <v>0</v>
      </c>
      <c r="K153" s="16">
        <f t="shared" si="3"/>
        <v>15</v>
      </c>
    </row>
    <row r="154" spans="1:11" ht="43.5" x14ac:dyDescent="0.25">
      <c r="A154" s="19"/>
      <c r="B154" s="106" t="s">
        <v>756</v>
      </c>
      <c r="C154" s="136" t="s">
        <v>757</v>
      </c>
      <c r="D154" s="107"/>
      <c r="E154" s="96"/>
      <c r="F154" s="96"/>
      <c r="G154" s="21" t="s">
        <v>30</v>
      </c>
      <c r="H154" s="21"/>
      <c r="I154" s="14"/>
      <c r="J154" s="14"/>
      <c r="K154" s="16"/>
    </row>
    <row r="155" spans="1:11" ht="29.25" x14ac:dyDescent="0.25">
      <c r="A155" s="19"/>
      <c r="B155" s="106" t="s">
        <v>60</v>
      </c>
      <c r="C155" s="136" t="s">
        <v>758</v>
      </c>
      <c r="D155" s="107" t="s">
        <v>29</v>
      </c>
      <c r="E155" s="96"/>
      <c r="F155" s="96"/>
      <c r="G155" s="21" t="s">
        <v>30</v>
      </c>
      <c r="H155" s="21"/>
      <c r="I155" s="14">
        <v>2</v>
      </c>
      <c r="J155" s="14">
        <f>VLOOKUP(G155,'Scoring Lookup'!$B$3:$C$7,2)*I155</f>
        <v>0</v>
      </c>
      <c r="K155" s="16">
        <f t="shared" si="3"/>
        <v>6</v>
      </c>
    </row>
    <row r="156" spans="1:11" x14ac:dyDescent="0.25">
      <c r="A156" s="19"/>
      <c r="B156" s="106" t="s">
        <v>62</v>
      </c>
      <c r="C156" s="136" t="s">
        <v>759</v>
      </c>
      <c r="D156" s="107" t="s">
        <v>29</v>
      </c>
      <c r="E156" s="96"/>
      <c r="F156" s="96"/>
      <c r="G156" s="21" t="s">
        <v>30</v>
      </c>
      <c r="H156" s="21"/>
      <c r="I156" s="14">
        <v>2</v>
      </c>
      <c r="J156" s="14">
        <f>VLOOKUP(G156,'Scoring Lookup'!$B$3:$C$7,2)*I156</f>
        <v>0</v>
      </c>
      <c r="K156" s="16">
        <f t="shared" si="3"/>
        <v>6</v>
      </c>
    </row>
    <row r="157" spans="1:11" x14ac:dyDescent="0.25">
      <c r="A157" s="19"/>
      <c r="B157" s="106" t="s">
        <v>64</v>
      </c>
      <c r="C157" s="136" t="s">
        <v>760</v>
      </c>
      <c r="D157" s="107" t="s">
        <v>29</v>
      </c>
      <c r="E157" s="96"/>
      <c r="F157" s="96"/>
      <c r="G157" s="21" t="s">
        <v>30</v>
      </c>
      <c r="H157" s="21"/>
      <c r="I157" s="14">
        <v>2</v>
      </c>
      <c r="J157" s="14">
        <f>VLOOKUP(G157,'Scoring Lookup'!$B$3:$C$7,2)*I157</f>
        <v>0</v>
      </c>
      <c r="K157" s="16">
        <f t="shared" si="3"/>
        <v>6</v>
      </c>
    </row>
    <row r="158" spans="1:11" x14ac:dyDescent="0.25">
      <c r="A158" s="19"/>
      <c r="B158" s="106" t="s">
        <v>65</v>
      </c>
      <c r="C158" s="136" t="s">
        <v>761</v>
      </c>
      <c r="D158" s="107" t="s">
        <v>29</v>
      </c>
      <c r="E158" s="96"/>
      <c r="F158" s="96"/>
      <c r="G158" s="21" t="s">
        <v>30</v>
      </c>
      <c r="H158" s="21"/>
      <c r="I158" s="14">
        <v>2</v>
      </c>
      <c r="J158" s="14">
        <f>VLOOKUP(G158,'Scoring Lookup'!$B$3:$C$7,2)*I158</f>
        <v>0</v>
      </c>
      <c r="K158" s="16">
        <f t="shared" si="3"/>
        <v>6</v>
      </c>
    </row>
    <row r="159" spans="1:11" x14ac:dyDescent="0.25">
      <c r="A159" s="19"/>
      <c r="B159" s="106" t="s">
        <v>67</v>
      </c>
      <c r="C159" s="136" t="s">
        <v>762</v>
      </c>
      <c r="D159" s="107" t="s">
        <v>29</v>
      </c>
      <c r="E159" s="96"/>
      <c r="F159" s="96"/>
      <c r="G159" s="21" t="s">
        <v>30</v>
      </c>
      <c r="H159" s="21"/>
      <c r="I159" s="14">
        <v>2</v>
      </c>
      <c r="J159" s="14">
        <f>VLOOKUP(G159,'Scoring Lookup'!$B$3:$C$7,2)*I159</f>
        <v>0</v>
      </c>
      <c r="K159" s="16">
        <f t="shared" si="3"/>
        <v>6</v>
      </c>
    </row>
    <row r="160" spans="1:11" x14ac:dyDescent="0.25">
      <c r="A160" s="19"/>
      <c r="B160" s="106" t="s">
        <v>69</v>
      </c>
      <c r="C160" s="136" t="s">
        <v>763</v>
      </c>
      <c r="D160" s="107" t="s">
        <v>29</v>
      </c>
      <c r="E160" s="96"/>
      <c r="F160" s="96"/>
      <c r="G160" s="21" t="s">
        <v>30</v>
      </c>
      <c r="H160" s="21"/>
      <c r="I160" s="14">
        <v>2</v>
      </c>
      <c r="J160" s="14">
        <f>VLOOKUP(G160,'Scoring Lookup'!$B$3:$C$7,2)*I160</f>
        <v>0</v>
      </c>
      <c r="K160" s="16">
        <f t="shared" si="3"/>
        <v>6</v>
      </c>
    </row>
    <row r="161" spans="1:11" x14ac:dyDescent="0.25">
      <c r="A161" s="19"/>
      <c r="B161" s="106" t="s">
        <v>71</v>
      </c>
      <c r="C161" s="136" t="s">
        <v>764</v>
      </c>
      <c r="D161" s="107" t="s">
        <v>29</v>
      </c>
      <c r="E161" s="96"/>
      <c r="F161" s="96"/>
      <c r="G161" s="21" t="s">
        <v>30</v>
      </c>
      <c r="H161" s="21"/>
      <c r="I161" s="14">
        <v>2</v>
      </c>
      <c r="J161" s="14">
        <f>VLOOKUP(G161,'Scoring Lookup'!$B$3:$C$7,2)*I161</f>
        <v>0</v>
      </c>
      <c r="K161" s="16">
        <f t="shared" si="3"/>
        <v>6</v>
      </c>
    </row>
    <row r="162" spans="1:11" x14ac:dyDescent="0.25">
      <c r="A162" s="19"/>
      <c r="B162" s="106" t="s">
        <v>73</v>
      </c>
      <c r="C162" s="136" t="s">
        <v>765</v>
      </c>
      <c r="D162" s="107" t="s">
        <v>29</v>
      </c>
      <c r="E162" s="96"/>
      <c r="F162" s="96"/>
      <c r="G162" s="21" t="s">
        <v>30</v>
      </c>
      <c r="H162" s="21"/>
      <c r="I162" s="14">
        <v>2</v>
      </c>
      <c r="J162" s="14">
        <f>VLOOKUP(G162,'Scoring Lookup'!$B$3:$C$7,2)*I162</f>
        <v>0</v>
      </c>
      <c r="K162" s="16">
        <f t="shared" si="3"/>
        <v>6</v>
      </c>
    </row>
    <row r="163" spans="1:11" ht="57.75" x14ac:dyDescent="0.25">
      <c r="A163" s="19"/>
      <c r="B163" s="106" t="s">
        <v>766</v>
      </c>
      <c r="C163" s="136" t="s">
        <v>767</v>
      </c>
      <c r="D163" s="107" t="s">
        <v>29</v>
      </c>
      <c r="E163" s="96"/>
      <c r="F163" s="96"/>
      <c r="G163" s="21" t="s">
        <v>30</v>
      </c>
      <c r="H163" s="21"/>
      <c r="I163" s="14">
        <v>5</v>
      </c>
      <c r="J163" s="14">
        <f>VLOOKUP(G163,'Scoring Lookup'!$B$3:$C$7,2)*I163</f>
        <v>0</v>
      </c>
      <c r="K163" s="16">
        <f t="shared" si="3"/>
        <v>15</v>
      </c>
    </row>
    <row r="164" spans="1:11" ht="43.5" x14ac:dyDescent="0.25">
      <c r="A164" s="19"/>
      <c r="B164" s="106" t="s">
        <v>768</v>
      </c>
      <c r="C164" s="136" t="s">
        <v>769</v>
      </c>
      <c r="D164" s="107" t="s">
        <v>29</v>
      </c>
      <c r="E164" s="96"/>
      <c r="F164" s="96"/>
      <c r="G164" s="21" t="s">
        <v>30</v>
      </c>
      <c r="H164" s="21"/>
      <c r="I164" s="14">
        <v>5</v>
      </c>
      <c r="J164" s="14">
        <f>VLOOKUP(G164,'Scoring Lookup'!$B$3:$C$7,2)*I164</f>
        <v>0</v>
      </c>
      <c r="K164" s="16">
        <f t="shared" si="3"/>
        <v>15</v>
      </c>
    </row>
    <row r="165" spans="1:11" x14ac:dyDescent="0.25">
      <c r="A165" s="128"/>
      <c r="B165" s="132"/>
      <c r="C165" s="133"/>
      <c r="D165" s="107"/>
      <c r="E165" s="96"/>
      <c r="F165" s="96"/>
      <c r="G165" s="21"/>
      <c r="H165" s="21"/>
      <c r="I165" s="134" t="s">
        <v>551</v>
      </c>
      <c r="J165" s="134">
        <f>SUM(J149:J164)</f>
        <v>0</v>
      </c>
      <c r="K165" s="153">
        <f>SUM(K149:K164)</f>
        <v>213</v>
      </c>
    </row>
    <row r="166" spans="1:11" hidden="1" x14ac:dyDescent="0.25">
      <c r="A166" s="152"/>
      <c r="B166" s="137" t="s">
        <v>488</v>
      </c>
      <c r="C166" s="39" t="s">
        <v>770</v>
      </c>
      <c r="D166" s="138"/>
      <c r="E166" s="97"/>
      <c r="F166" s="97"/>
      <c r="G166" s="40"/>
      <c r="H166" s="40"/>
      <c r="I166" s="41"/>
      <c r="J166" s="41"/>
      <c r="K166" s="42"/>
    </row>
    <row r="167" spans="1:11" ht="57.75" hidden="1" x14ac:dyDescent="0.25">
      <c r="A167" s="19"/>
      <c r="B167" s="106" t="s">
        <v>771</v>
      </c>
      <c r="C167" s="136" t="s">
        <v>772</v>
      </c>
      <c r="D167" s="107" t="s">
        <v>29</v>
      </c>
      <c r="E167" s="96"/>
      <c r="F167" s="96"/>
      <c r="G167" s="21" t="s">
        <v>30</v>
      </c>
      <c r="H167" s="21"/>
      <c r="I167" s="14">
        <v>10</v>
      </c>
      <c r="J167" s="14">
        <f>VLOOKUP(G167,'Scoring Lookup'!$B$3:$C$7,2)*I167</f>
        <v>0</v>
      </c>
      <c r="K167" s="16">
        <f t="shared" si="3"/>
        <v>30</v>
      </c>
    </row>
    <row r="168" spans="1:11" ht="43.5" hidden="1" x14ac:dyDescent="0.25">
      <c r="A168" s="19"/>
      <c r="B168" s="106" t="s">
        <v>773</v>
      </c>
      <c r="C168" s="136" t="s">
        <v>774</v>
      </c>
      <c r="D168" s="107" t="s">
        <v>29</v>
      </c>
      <c r="E168" s="96"/>
      <c r="F168" s="96"/>
      <c r="G168" s="21" t="s">
        <v>30</v>
      </c>
      <c r="H168" s="21"/>
      <c r="I168" s="14">
        <v>10</v>
      </c>
      <c r="J168" s="14">
        <f>VLOOKUP(G168,'Scoring Lookup'!$B$3:$C$7,2)*I168</f>
        <v>0</v>
      </c>
      <c r="K168" s="16">
        <f t="shared" si="3"/>
        <v>30</v>
      </c>
    </row>
    <row r="169" spans="1:11" ht="100.5" hidden="1" x14ac:dyDescent="0.25">
      <c r="A169" s="19"/>
      <c r="B169" s="106" t="s">
        <v>775</v>
      </c>
      <c r="C169" s="136" t="s">
        <v>776</v>
      </c>
      <c r="D169" s="107" t="s">
        <v>29</v>
      </c>
      <c r="E169" s="96"/>
      <c r="F169" s="96"/>
      <c r="G169" s="21" t="s">
        <v>30</v>
      </c>
      <c r="H169" s="21"/>
      <c r="I169" s="14">
        <v>10</v>
      </c>
      <c r="J169" s="14">
        <f>VLOOKUP(G169,'Scoring Lookup'!$B$3:$C$7,2)*I169</f>
        <v>0</v>
      </c>
      <c r="K169" s="16">
        <f t="shared" si="3"/>
        <v>30</v>
      </c>
    </row>
    <row r="170" spans="1:11" ht="86.25" hidden="1" x14ac:dyDescent="0.25">
      <c r="A170" s="19"/>
      <c r="B170" s="106" t="s">
        <v>777</v>
      </c>
      <c r="C170" s="136" t="s">
        <v>778</v>
      </c>
      <c r="D170" s="107" t="s">
        <v>29</v>
      </c>
      <c r="E170" s="96"/>
      <c r="F170" s="96"/>
      <c r="G170" s="21" t="s">
        <v>30</v>
      </c>
      <c r="H170" s="21"/>
      <c r="I170" s="14">
        <v>10</v>
      </c>
      <c r="J170" s="14">
        <f>VLOOKUP(G170,'Scoring Lookup'!$B$3:$C$7,2)*I170</f>
        <v>0</v>
      </c>
      <c r="K170" s="16">
        <f t="shared" si="3"/>
        <v>30</v>
      </c>
    </row>
    <row r="171" spans="1:11" ht="43.5" hidden="1" x14ac:dyDescent="0.25">
      <c r="A171" s="19"/>
      <c r="B171" s="106" t="s">
        <v>779</v>
      </c>
      <c r="C171" s="136" t="s">
        <v>780</v>
      </c>
      <c r="D171" s="107" t="s">
        <v>29</v>
      </c>
      <c r="E171" s="96"/>
      <c r="F171" s="96"/>
      <c r="G171" s="21" t="s">
        <v>30</v>
      </c>
      <c r="H171" s="21"/>
      <c r="I171" s="14">
        <v>10</v>
      </c>
      <c r="J171" s="14">
        <f>VLOOKUP(G171,'Scoring Lookup'!$B$3:$C$7,2)*I171</f>
        <v>0</v>
      </c>
      <c r="K171" s="16">
        <f t="shared" si="3"/>
        <v>30</v>
      </c>
    </row>
    <row r="172" spans="1:11" x14ac:dyDescent="0.25">
      <c r="A172" s="152"/>
      <c r="B172" s="137" t="s">
        <v>489</v>
      </c>
      <c r="C172" s="39" t="s">
        <v>781</v>
      </c>
      <c r="D172" s="138" t="s">
        <v>29</v>
      </c>
      <c r="E172" s="97"/>
      <c r="F172" s="97"/>
      <c r="G172" s="40" t="s">
        <v>30</v>
      </c>
      <c r="H172" s="40"/>
      <c r="I172" s="41"/>
      <c r="J172" s="41"/>
      <c r="K172" s="42"/>
    </row>
    <row r="173" spans="1:11" ht="43.5" x14ac:dyDescent="0.25">
      <c r="A173" s="19"/>
      <c r="B173" s="106" t="s">
        <v>782</v>
      </c>
      <c r="C173" s="136" t="s">
        <v>783</v>
      </c>
      <c r="D173" s="107" t="s">
        <v>29</v>
      </c>
      <c r="E173" s="96"/>
      <c r="F173" s="96"/>
      <c r="G173" s="21" t="s">
        <v>30</v>
      </c>
      <c r="H173" s="21"/>
      <c r="I173" s="14">
        <v>10</v>
      </c>
      <c r="J173" s="14">
        <f>VLOOKUP(G173,'Scoring Lookup'!$B$3:$C$7,2)*I173</f>
        <v>0</v>
      </c>
      <c r="K173" s="16">
        <f t="shared" si="3"/>
        <v>30</v>
      </c>
    </row>
    <row r="174" spans="1:11" ht="29.25" x14ac:dyDescent="0.25">
      <c r="A174" s="19"/>
      <c r="B174" s="106" t="s">
        <v>784</v>
      </c>
      <c r="C174" s="136" t="s">
        <v>785</v>
      </c>
      <c r="D174" s="107" t="s">
        <v>29</v>
      </c>
      <c r="E174" s="96"/>
      <c r="F174" s="96"/>
      <c r="G174" s="21" t="s">
        <v>30</v>
      </c>
      <c r="H174" s="21"/>
      <c r="I174" s="14">
        <v>10</v>
      </c>
      <c r="J174" s="14">
        <f>VLOOKUP(G174,'Scoring Lookup'!$B$3:$C$7,2)*I174</f>
        <v>0</v>
      </c>
      <c r="K174" s="16">
        <f t="shared" si="3"/>
        <v>30</v>
      </c>
    </row>
    <row r="175" spans="1:11" ht="43.5" x14ac:dyDescent="0.25">
      <c r="A175" s="19"/>
      <c r="B175" s="106" t="s">
        <v>786</v>
      </c>
      <c r="C175" s="136" t="s">
        <v>787</v>
      </c>
      <c r="D175" s="107" t="s">
        <v>835</v>
      </c>
      <c r="E175" s="96"/>
      <c r="F175" s="96"/>
      <c r="G175" s="21" t="s">
        <v>30</v>
      </c>
      <c r="H175" s="21"/>
      <c r="I175" s="14"/>
      <c r="J175" s="14"/>
      <c r="K175" s="16"/>
    </row>
    <row r="176" spans="1:11" ht="29.25" x14ac:dyDescent="0.25">
      <c r="A176" s="19"/>
      <c r="B176" s="106" t="s">
        <v>788</v>
      </c>
      <c r="C176" s="139" t="s">
        <v>789</v>
      </c>
      <c r="D176" s="107" t="s">
        <v>852</v>
      </c>
      <c r="E176" s="96"/>
      <c r="F176" s="96"/>
      <c r="G176" s="21" t="s">
        <v>30</v>
      </c>
      <c r="H176" s="21"/>
      <c r="I176" s="14">
        <v>10</v>
      </c>
      <c r="J176" s="14">
        <f>VLOOKUP(G176,'Scoring Lookup'!$B$3:$C$7,2)*I176</f>
        <v>0</v>
      </c>
      <c r="K176" s="16">
        <f t="shared" si="3"/>
        <v>30</v>
      </c>
    </row>
    <row r="177" spans="1:11" ht="29.25" x14ac:dyDescent="0.25">
      <c r="A177" s="19"/>
      <c r="B177" s="106" t="s">
        <v>790</v>
      </c>
      <c r="C177" s="110" t="s">
        <v>791</v>
      </c>
      <c r="D177" s="107" t="s">
        <v>29</v>
      </c>
      <c r="E177" s="96"/>
      <c r="F177" s="96"/>
      <c r="G177" s="21" t="s">
        <v>30</v>
      </c>
      <c r="H177" s="21"/>
      <c r="I177" s="14">
        <v>5</v>
      </c>
      <c r="J177" s="14">
        <f>VLOOKUP(G177,'Scoring Lookup'!$B$3:$C$7,2)*I177</f>
        <v>0</v>
      </c>
      <c r="K177" s="16">
        <f t="shared" si="3"/>
        <v>15</v>
      </c>
    </row>
    <row r="178" spans="1:11" ht="57.75" x14ac:dyDescent="0.25">
      <c r="A178" s="19"/>
      <c r="B178" s="106" t="s">
        <v>792</v>
      </c>
      <c r="C178" s="110" t="s">
        <v>793</v>
      </c>
      <c r="D178" s="107" t="s">
        <v>835</v>
      </c>
      <c r="E178" s="96"/>
      <c r="F178" s="96"/>
      <c r="G178" s="21" t="s">
        <v>30</v>
      </c>
      <c r="H178" s="21"/>
      <c r="I178" s="14"/>
      <c r="J178" s="14"/>
      <c r="K178" s="16"/>
    </row>
    <row r="179" spans="1:11" x14ac:dyDescent="0.25">
      <c r="A179" s="19"/>
      <c r="B179" s="106" t="s">
        <v>794</v>
      </c>
      <c r="C179" s="110" t="s">
        <v>795</v>
      </c>
      <c r="D179" s="107"/>
      <c r="E179" s="96"/>
      <c r="F179" s="96"/>
      <c r="G179" s="21"/>
      <c r="H179" s="21"/>
      <c r="I179" s="14"/>
      <c r="J179" s="14"/>
      <c r="K179" s="16"/>
    </row>
    <row r="180" spans="1:11" x14ac:dyDescent="0.25">
      <c r="A180" s="19"/>
      <c r="B180" s="106" t="s">
        <v>60</v>
      </c>
      <c r="C180" s="110" t="s">
        <v>796</v>
      </c>
      <c r="D180" s="107" t="s">
        <v>852</v>
      </c>
      <c r="E180" s="96"/>
      <c r="F180" s="96"/>
      <c r="G180" s="21" t="s">
        <v>30</v>
      </c>
      <c r="H180" s="21"/>
      <c r="I180" s="14">
        <v>5</v>
      </c>
      <c r="J180" s="14">
        <f>VLOOKUP(G180,'Scoring Lookup'!$B$3:$C$7,2)*I180</f>
        <v>0</v>
      </c>
      <c r="K180" s="16">
        <f t="shared" si="3"/>
        <v>15</v>
      </c>
    </row>
    <row r="181" spans="1:11" x14ac:dyDescent="0.25">
      <c r="A181" s="19"/>
      <c r="B181" s="106" t="s">
        <v>62</v>
      </c>
      <c r="C181" s="110" t="s">
        <v>797</v>
      </c>
      <c r="D181" s="107" t="s">
        <v>852</v>
      </c>
      <c r="E181" s="96"/>
      <c r="F181" s="96"/>
      <c r="G181" s="21" t="s">
        <v>30</v>
      </c>
      <c r="H181" s="21"/>
      <c r="I181" s="14">
        <v>5</v>
      </c>
      <c r="J181" s="14">
        <f>VLOOKUP(G181,'Scoring Lookup'!$B$3:$C$7,2)*I181</f>
        <v>0</v>
      </c>
      <c r="K181" s="16">
        <f t="shared" si="3"/>
        <v>15</v>
      </c>
    </row>
    <row r="182" spans="1:11" ht="29.25" x14ac:dyDescent="0.25">
      <c r="A182" s="19"/>
      <c r="B182" s="106" t="s">
        <v>798</v>
      </c>
      <c r="C182" s="110" t="s">
        <v>799</v>
      </c>
      <c r="D182" s="107"/>
      <c r="E182" s="96"/>
      <c r="F182" s="96"/>
      <c r="G182" s="21"/>
      <c r="H182" s="21"/>
      <c r="I182" s="14"/>
      <c r="J182" s="14"/>
      <c r="K182" s="16"/>
    </row>
    <row r="183" spans="1:11" x14ac:dyDescent="0.25">
      <c r="A183" s="19"/>
      <c r="B183" s="106" t="s">
        <v>60</v>
      </c>
      <c r="C183" s="110" t="s">
        <v>800</v>
      </c>
      <c r="D183" s="107" t="s">
        <v>853</v>
      </c>
      <c r="E183" s="96"/>
      <c r="F183" s="96"/>
      <c r="G183" s="21" t="s">
        <v>30</v>
      </c>
      <c r="H183" s="21"/>
      <c r="I183" s="14"/>
      <c r="J183" s="14"/>
      <c r="K183" s="16"/>
    </row>
    <row r="184" spans="1:11" x14ac:dyDescent="0.25">
      <c r="A184" s="19"/>
      <c r="B184" s="106" t="s">
        <v>62</v>
      </c>
      <c r="C184" s="110" t="s">
        <v>801</v>
      </c>
      <c r="D184" s="107" t="s">
        <v>853</v>
      </c>
      <c r="E184" s="96"/>
      <c r="F184" s="96"/>
      <c r="G184" s="21" t="s">
        <v>30</v>
      </c>
      <c r="H184" s="21"/>
      <c r="I184" s="14"/>
      <c r="J184" s="14"/>
      <c r="K184" s="16"/>
    </row>
    <row r="185" spans="1:11" x14ac:dyDescent="0.25">
      <c r="A185" s="19"/>
      <c r="B185" s="106" t="s">
        <v>64</v>
      </c>
      <c r="C185" s="110" t="s">
        <v>802</v>
      </c>
      <c r="D185" s="107" t="s">
        <v>853</v>
      </c>
      <c r="E185" s="96"/>
      <c r="F185" s="96"/>
      <c r="G185" s="21" t="s">
        <v>30</v>
      </c>
      <c r="H185" s="21"/>
      <c r="I185" s="14"/>
      <c r="J185" s="14"/>
      <c r="K185" s="16"/>
    </row>
    <row r="186" spans="1:11" x14ac:dyDescent="0.25">
      <c r="A186" s="19"/>
      <c r="B186" s="106" t="s">
        <v>65</v>
      </c>
      <c r="C186" s="110" t="s">
        <v>803</v>
      </c>
      <c r="D186" s="107" t="s">
        <v>853</v>
      </c>
      <c r="E186" s="96"/>
      <c r="F186" s="96"/>
      <c r="G186" s="21" t="s">
        <v>30</v>
      </c>
      <c r="H186" s="21"/>
      <c r="I186" s="14"/>
      <c r="J186" s="14"/>
      <c r="K186" s="16"/>
    </row>
    <row r="187" spans="1:11" ht="43.5" x14ac:dyDescent="0.25">
      <c r="A187" s="19"/>
      <c r="B187" s="106" t="s">
        <v>804</v>
      </c>
      <c r="C187" s="110" t="s">
        <v>805</v>
      </c>
      <c r="D187" s="107" t="s">
        <v>854</v>
      </c>
      <c r="E187" s="96"/>
      <c r="F187" s="96"/>
      <c r="G187" s="21" t="s">
        <v>30</v>
      </c>
      <c r="H187" s="21"/>
      <c r="I187" s="14">
        <v>10</v>
      </c>
      <c r="J187" s="14">
        <f>VLOOKUP(G187,'Scoring Lookup'!$B$3:$C$7,2)*I187</f>
        <v>0</v>
      </c>
      <c r="K187" s="16">
        <f t="shared" si="3"/>
        <v>30</v>
      </c>
    </row>
    <row r="188" spans="1:11" ht="43.5" x14ac:dyDescent="0.25">
      <c r="A188" s="154"/>
      <c r="B188" s="132" t="s">
        <v>806</v>
      </c>
      <c r="C188" s="110" t="s">
        <v>807</v>
      </c>
      <c r="D188" s="140" t="s">
        <v>855</v>
      </c>
      <c r="E188" s="141"/>
      <c r="F188" s="141"/>
      <c r="G188" s="57" t="s">
        <v>30</v>
      </c>
      <c r="H188" s="57"/>
      <c r="I188" s="142"/>
      <c r="J188" s="142"/>
      <c r="K188" s="143"/>
    </row>
    <row r="189" spans="1:11" ht="15.75" thickBot="1" x14ac:dyDescent="0.3">
      <c r="A189" s="12"/>
      <c r="B189" s="103"/>
      <c r="C189" s="155"/>
      <c r="D189" s="36"/>
      <c r="E189" s="117"/>
      <c r="F189" s="117"/>
      <c r="G189" s="26"/>
      <c r="H189" s="26"/>
      <c r="I189" s="156" t="s">
        <v>551</v>
      </c>
      <c r="J189" s="156">
        <f>SUM(J173:J188)</f>
        <v>0</v>
      </c>
      <c r="K189" s="157">
        <f>SUM(K173:K188)</f>
        <v>165</v>
      </c>
    </row>
    <row r="190" spans="1:11" hidden="1" x14ac:dyDescent="0.25">
      <c r="A190" s="144"/>
      <c r="B190" s="145" t="s">
        <v>490</v>
      </c>
      <c r="C190" s="144" t="s">
        <v>765</v>
      </c>
      <c r="D190" s="146" t="s">
        <v>29</v>
      </c>
      <c r="E190" s="147"/>
      <c r="F190" s="147"/>
      <c r="G190" s="148" t="s">
        <v>30</v>
      </c>
      <c r="H190" s="148"/>
      <c r="I190" s="149">
        <v>10</v>
      </c>
      <c r="J190" s="149">
        <f>VLOOKUP(G190,'Scoring Lookup'!$B$3:$C$7,2)*I190</f>
        <v>0</v>
      </c>
      <c r="K190" s="149">
        <f t="shared" si="3"/>
        <v>30</v>
      </c>
    </row>
    <row r="191" spans="1:11" hidden="1" x14ac:dyDescent="0.25">
      <c r="A191" s="129"/>
      <c r="B191" s="132"/>
      <c r="C191" s="133"/>
      <c r="D191" s="107"/>
      <c r="E191" s="96"/>
      <c r="F191" s="96"/>
      <c r="G191" s="21"/>
      <c r="H191" s="21"/>
      <c r="I191" s="134" t="s">
        <v>551</v>
      </c>
      <c r="J191" s="134">
        <f>SUM(J190)</f>
        <v>0</v>
      </c>
      <c r="K191" s="16">
        <f>SUM(K190)</f>
        <v>30</v>
      </c>
    </row>
    <row r="194" spans="4:10" ht="15.75" thickBot="1" x14ac:dyDescent="0.3">
      <c r="D194" s="99" t="s">
        <v>856</v>
      </c>
    </row>
    <row r="195" spans="4:10" ht="21" thickBot="1" x14ac:dyDescent="0.3">
      <c r="D195" s="215" t="s">
        <v>18</v>
      </c>
      <c r="E195" s="219"/>
      <c r="F195" s="219"/>
      <c r="G195" s="219"/>
      <c r="H195" s="219"/>
      <c r="I195" s="219"/>
      <c r="J195" s="216"/>
    </row>
  </sheetData>
  <autoFilter ref="A8:K142" xr:uid="{00000000-0001-0000-0200-000000000000}"/>
  <mergeCells count="1">
    <mergeCell ref="D195:J195"/>
  </mergeCells>
  <phoneticPr fontId="20"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5F2875B-82F0-454A-A62E-54AA9209A12A}">
          <x14:formula1>
            <xm:f>'Scoring Lookup'!$B$3:$B$6</xm:f>
          </x14:formula1>
          <xm:sqref>G11:G191</xm:sqref>
        </x14:dataValidation>
        <x14:dataValidation type="list" allowBlank="1" showInputMessage="1" showErrorMessage="1" xr:uid="{A3C1D55B-0875-42FE-9A65-40F87D7C0482}">
          <x14:formula1>
            <xm:f>'Scoring Lookup'!$B$3:$B$7</xm:f>
          </x14:formula1>
          <xm:sqref>E11:E191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4BD0-74C8-474B-BED6-A50C0FC0DE2B}">
  <dimension ref="A1:I25"/>
  <sheetViews>
    <sheetView zoomScale="115" zoomScaleNormal="115" workbookViewId="0">
      <selection activeCell="G10" sqref="G10"/>
    </sheetView>
  </sheetViews>
  <sheetFormatPr defaultRowHeight="15" x14ac:dyDescent="0.25"/>
  <cols>
    <col min="1" max="1" width="7.5703125" style="38" customWidth="1"/>
    <col min="2" max="2" width="11.5703125" customWidth="1"/>
    <col min="3" max="3" width="24.5703125" customWidth="1"/>
    <col min="6" max="6" width="43.5703125" customWidth="1"/>
    <col min="7" max="7" width="47.140625" customWidth="1"/>
    <col min="8" max="8" width="26" customWidth="1"/>
    <col min="9" max="9" width="59.85546875" customWidth="1"/>
  </cols>
  <sheetData>
    <row r="1" spans="1:9" ht="15.75" thickBot="1" x14ac:dyDescent="0.3"/>
    <row r="2" spans="1:9" ht="15.75" x14ac:dyDescent="0.25">
      <c r="B2" s="58" t="s">
        <v>6</v>
      </c>
      <c r="C2" s="55">
        <f>'Evaluation Summary'!C3</f>
        <v>0</v>
      </c>
    </row>
    <row r="3" spans="1:9" ht="15.75" x14ac:dyDescent="0.25">
      <c r="B3" s="22" t="s">
        <v>8</v>
      </c>
      <c r="C3" s="23">
        <f>'Evaluation Summary'!C4</f>
        <v>0</v>
      </c>
    </row>
    <row r="4" spans="1:9" ht="16.5" thickBot="1" x14ac:dyDescent="0.3">
      <c r="B4" s="61" t="s">
        <v>9</v>
      </c>
      <c r="C4" s="62">
        <f>'Evaluation Summary'!C5</f>
        <v>0</v>
      </c>
    </row>
    <row r="6" spans="1:9" ht="64.5" customHeight="1" x14ac:dyDescent="0.25">
      <c r="B6" s="229" t="s">
        <v>37</v>
      </c>
      <c r="C6" s="229"/>
      <c r="D6" s="229"/>
      <c r="E6" s="229"/>
      <c r="F6" s="229"/>
      <c r="G6" s="229"/>
    </row>
    <row r="7" spans="1:9" ht="26.25" x14ac:dyDescent="0.4">
      <c r="A7" s="170"/>
      <c r="B7" s="72" t="s">
        <v>813</v>
      </c>
      <c r="C7" s="38"/>
      <c r="E7" s="45"/>
    </row>
    <row r="8" spans="1:9" ht="27" customHeight="1" x14ac:dyDescent="0.25">
      <c r="B8" s="222" t="s">
        <v>21</v>
      </c>
      <c r="C8" s="230" t="s">
        <v>38</v>
      </c>
      <c r="D8" s="230"/>
      <c r="E8" s="230"/>
      <c r="F8" s="230"/>
      <c r="G8" s="231" t="s">
        <v>812</v>
      </c>
      <c r="H8" s="220" t="s">
        <v>16</v>
      </c>
      <c r="I8" s="220" t="s">
        <v>17</v>
      </c>
    </row>
    <row r="9" spans="1:9" x14ac:dyDescent="0.25">
      <c r="B9" s="222"/>
      <c r="C9" s="52" t="s">
        <v>23</v>
      </c>
      <c r="D9" s="226" t="s">
        <v>811</v>
      </c>
      <c r="E9" s="227"/>
      <c r="F9" s="228"/>
      <c r="G9" s="232"/>
      <c r="H9" s="221"/>
      <c r="I9" s="221"/>
    </row>
    <row r="10" spans="1:9" x14ac:dyDescent="0.25">
      <c r="B10" s="53">
        <v>1</v>
      </c>
      <c r="C10" s="169"/>
      <c r="D10" s="223"/>
      <c r="E10" s="224"/>
      <c r="F10" s="225"/>
      <c r="G10" s="54"/>
      <c r="H10" s="21" t="s">
        <v>30</v>
      </c>
      <c r="I10" s="21"/>
    </row>
    <row r="11" spans="1:9" x14ac:dyDescent="0.25">
      <c r="B11" s="53">
        <v>2</v>
      </c>
      <c r="C11" s="169"/>
      <c r="D11" s="223"/>
      <c r="E11" s="224"/>
      <c r="F11" s="225"/>
      <c r="G11" s="54"/>
      <c r="H11" s="21" t="s">
        <v>30</v>
      </c>
      <c r="I11" s="21"/>
    </row>
    <row r="12" spans="1:9" x14ac:dyDescent="0.25">
      <c r="B12" s="53">
        <v>3</v>
      </c>
      <c r="C12" s="169"/>
      <c r="D12" s="223"/>
      <c r="E12" s="224"/>
      <c r="F12" s="225"/>
      <c r="G12" s="54"/>
      <c r="H12" s="21" t="s">
        <v>30</v>
      </c>
      <c r="I12" s="21"/>
    </row>
    <row r="13" spans="1:9" x14ac:dyDescent="0.25">
      <c r="B13" s="53">
        <v>4</v>
      </c>
      <c r="C13" s="169"/>
      <c r="D13" s="223"/>
      <c r="E13" s="224"/>
      <c r="F13" s="225"/>
      <c r="G13" s="54"/>
      <c r="H13" s="21" t="s">
        <v>30</v>
      </c>
      <c r="I13" s="21"/>
    </row>
    <row r="14" spans="1:9" x14ac:dyDescent="0.25">
      <c r="B14" s="53">
        <v>5</v>
      </c>
      <c r="C14" s="169"/>
      <c r="D14" s="223"/>
      <c r="E14" s="224"/>
      <c r="F14" s="225"/>
      <c r="G14" s="54"/>
      <c r="H14" s="21" t="s">
        <v>30</v>
      </c>
      <c r="I14" s="21"/>
    </row>
    <row r="15" spans="1:9" x14ac:dyDescent="0.25">
      <c r="B15" s="53">
        <v>6</v>
      </c>
      <c r="C15" s="169"/>
      <c r="D15" s="223"/>
      <c r="E15" s="224"/>
      <c r="F15" s="225"/>
      <c r="G15" s="54"/>
      <c r="H15" s="21" t="s">
        <v>30</v>
      </c>
      <c r="I15" s="21"/>
    </row>
    <row r="16" spans="1:9" x14ac:dyDescent="0.25">
      <c r="B16" s="53">
        <v>7</v>
      </c>
      <c r="C16" s="169"/>
      <c r="D16" s="223"/>
      <c r="E16" s="224"/>
      <c r="F16" s="225"/>
      <c r="G16" s="54"/>
      <c r="H16" s="21" t="s">
        <v>30</v>
      </c>
      <c r="I16" s="21"/>
    </row>
    <row r="17" spans="2:9" x14ac:dyDescent="0.25">
      <c r="B17" s="53">
        <v>8</v>
      </c>
      <c r="C17" s="169"/>
      <c r="D17" s="223"/>
      <c r="E17" s="224"/>
      <c r="F17" s="225"/>
      <c r="G17" s="54"/>
      <c r="H17" s="21" t="s">
        <v>30</v>
      </c>
      <c r="I17" s="21"/>
    </row>
    <row r="18" spans="2:9" x14ac:dyDescent="0.25">
      <c r="B18" s="53">
        <v>9</v>
      </c>
      <c r="C18" s="169"/>
      <c r="D18" s="223"/>
      <c r="E18" s="224"/>
      <c r="F18" s="225"/>
      <c r="G18" s="54"/>
      <c r="H18" s="21" t="s">
        <v>30</v>
      </c>
      <c r="I18" s="21"/>
    </row>
    <row r="19" spans="2:9" x14ac:dyDescent="0.25">
      <c r="B19" s="53">
        <v>10</v>
      </c>
      <c r="C19" s="169"/>
      <c r="D19" s="223"/>
      <c r="E19" s="224"/>
      <c r="F19" s="225"/>
      <c r="G19" s="54"/>
      <c r="H19" s="21" t="s">
        <v>30</v>
      </c>
      <c r="I19" s="21"/>
    </row>
    <row r="20" spans="2:9" x14ac:dyDescent="0.25">
      <c r="B20" s="53">
        <v>11</v>
      </c>
      <c r="C20" s="169"/>
      <c r="D20" s="223"/>
      <c r="E20" s="224"/>
      <c r="F20" s="225"/>
      <c r="G20" s="54"/>
      <c r="H20" s="21" t="s">
        <v>30</v>
      </c>
      <c r="I20" s="21"/>
    </row>
    <row r="21" spans="2:9" x14ac:dyDescent="0.25">
      <c r="B21" s="53">
        <v>12</v>
      </c>
      <c r="C21" s="169"/>
      <c r="D21" s="223"/>
      <c r="E21" s="224"/>
      <c r="F21" s="225"/>
      <c r="G21" s="54"/>
      <c r="H21" s="21" t="s">
        <v>30</v>
      </c>
      <c r="I21" s="21"/>
    </row>
    <row r="22" spans="2:9" x14ac:dyDescent="0.25">
      <c r="B22" s="53">
        <v>13</v>
      </c>
      <c r="C22" s="169"/>
      <c r="D22" s="223"/>
      <c r="E22" s="224"/>
      <c r="F22" s="225"/>
      <c r="G22" s="54"/>
      <c r="H22" s="21" t="s">
        <v>30</v>
      </c>
      <c r="I22" s="21"/>
    </row>
    <row r="23" spans="2:9" x14ac:dyDescent="0.25">
      <c r="B23" s="53">
        <v>14</v>
      </c>
      <c r="C23" s="169"/>
      <c r="D23" s="223"/>
      <c r="E23" s="224"/>
      <c r="F23" s="225"/>
      <c r="G23" s="54"/>
      <c r="H23" s="21" t="s">
        <v>30</v>
      </c>
      <c r="I23" s="21"/>
    </row>
    <row r="24" spans="2:9" x14ac:dyDescent="0.25">
      <c r="B24" t="s">
        <v>39</v>
      </c>
      <c r="C24" s="38"/>
      <c r="E24" s="45"/>
    </row>
    <row r="25" spans="2:9" x14ac:dyDescent="0.25">
      <c r="B25" t="s">
        <v>40</v>
      </c>
      <c r="C25" s="38"/>
      <c r="E25" s="45"/>
    </row>
  </sheetData>
  <mergeCells count="21">
    <mergeCell ref="B6:G6"/>
    <mergeCell ref="C8:F8"/>
    <mergeCell ref="D20:F20"/>
    <mergeCell ref="D21:F21"/>
    <mergeCell ref="D22:F22"/>
    <mergeCell ref="G8:G9"/>
    <mergeCell ref="H8:H9"/>
    <mergeCell ref="I8:I9"/>
    <mergeCell ref="B8:B9"/>
    <mergeCell ref="D19:F19"/>
    <mergeCell ref="D23:F23"/>
    <mergeCell ref="D9:F9"/>
    <mergeCell ref="D10:F10"/>
    <mergeCell ref="D11:F11"/>
    <mergeCell ref="D12:F12"/>
    <mergeCell ref="D13:F13"/>
    <mergeCell ref="D14:F14"/>
    <mergeCell ref="D15:F15"/>
    <mergeCell ref="D16:F16"/>
    <mergeCell ref="D17:F17"/>
    <mergeCell ref="D18:F1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'Scoring Lookup'!$B$3:$B$7</xm:f>
          </x14:formula1>
          <xm:sqref>H10:H23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1:E14"/>
  <sheetViews>
    <sheetView zoomScale="90" zoomScaleNormal="90" workbookViewId="0">
      <selection activeCell="D6" sqref="D6"/>
    </sheetView>
  </sheetViews>
  <sheetFormatPr defaultRowHeight="15" x14ac:dyDescent="0.25"/>
  <cols>
    <col min="1" max="1" width="16.5703125" customWidth="1"/>
    <col min="2" max="2" width="35.140625" customWidth="1"/>
    <col min="3" max="3" width="9.5703125" customWidth="1"/>
    <col min="5" max="5" width="9.7109375" customWidth="1"/>
  </cols>
  <sheetData>
    <row r="1" spans="2:5" s="20" customFormat="1" ht="15.75" x14ac:dyDescent="0.25">
      <c r="B1" s="20" t="s">
        <v>35</v>
      </c>
    </row>
    <row r="2" spans="2:5" s="1" customFormat="1" ht="15.75" thickBot="1" x14ac:dyDescent="0.3">
      <c r="B2" s="1" t="s">
        <v>42</v>
      </c>
      <c r="C2" s="1" t="s">
        <v>36</v>
      </c>
    </row>
    <row r="3" spans="2:5" x14ac:dyDescent="0.25">
      <c r="B3" s="29" t="s">
        <v>30</v>
      </c>
      <c r="C3" s="30"/>
    </row>
    <row r="4" spans="2:5" x14ac:dyDescent="0.25">
      <c r="B4" s="31" t="s">
        <v>43</v>
      </c>
      <c r="C4" s="32">
        <v>0</v>
      </c>
    </row>
    <row r="5" spans="2:5" x14ac:dyDescent="0.25">
      <c r="B5" s="31" t="s">
        <v>814</v>
      </c>
      <c r="C5" s="32">
        <v>1</v>
      </c>
    </row>
    <row r="6" spans="2:5" ht="15.75" thickBot="1" x14ac:dyDescent="0.3">
      <c r="B6" s="33" t="s">
        <v>532</v>
      </c>
      <c r="C6" s="34">
        <v>3</v>
      </c>
      <c r="E6" s="24"/>
    </row>
    <row r="7" spans="2:5" x14ac:dyDescent="0.25">
      <c r="E7" s="24"/>
    </row>
    <row r="10" spans="2:5" ht="15.75" x14ac:dyDescent="0.25">
      <c r="B10" s="20" t="s">
        <v>869</v>
      </c>
      <c r="C10" s="20"/>
    </row>
    <row r="11" spans="2:5" ht="15.75" thickBot="1" x14ac:dyDescent="0.3">
      <c r="B11" s="1" t="s">
        <v>42</v>
      </c>
      <c r="C11" s="1" t="s">
        <v>36</v>
      </c>
    </row>
    <row r="12" spans="2:5" x14ac:dyDescent="0.25">
      <c r="B12" s="29" t="s">
        <v>30</v>
      </c>
      <c r="C12" s="30"/>
    </row>
    <row r="13" spans="2:5" x14ac:dyDescent="0.25">
      <c r="B13" s="31" t="s">
        <v>870</v>
      </c>
      <c r="C13" s="32"/>
    </row>
    <row r="14" spans="2:5" ht="15.75" thickBot="1" x14ac:dyDescent="0.3">
      <c r="B14" s="33" t="s">
        <v>871</v>
      </c>
      <c r="C14" s="3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33733784A12543B600E5BB845384CB" ma:contentTypeVersion="3" ma:contentTypeDescription="Create a new document." ma:contentTypeScope="" ma:versionID="4ad262be41865a457f1156ef5745726f">
  <xsd:schema xmlns:xsd="http://www.w3.org/2001/XMLSchema" xmlns:xs="http://www.w3.org/2001/XMLSchema" xmlns:p="http://schemas.microsoft.com/office/2006/metadata/properties" xmlns:ns2="d4856b9e-30d2-4ebe-901d-7a8303092a85" targetNamespace="http://schemas.microsoft.com/office/2006/metadata/properties" ma:root="true" ma:fieldsID="28638787e99a10e9c773bee7fce87d62" ns2:_="">
    <xsd:import namespace="d4856b9e-30d2-4ebe-901d-7a8303092a8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56b9e-30d2-4ebe-901d-7a8303092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60D96C-C3DC-4B6E-B9F9-608F5E4F61BD}">
  <ds:schemaRefs>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d4856b9e-30d2-4ebe-901d-7a8303092a85"/>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75542BA5-AD92-4D4F-BF6F-11DEAF6C81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56b9e-30d2-4ebe-901d-7a8303092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35E1E7-8C40-407C-95CD-43E17BE1A1B6}">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Introduction</vt:lpstr>
      <vt:lpstr>Evaluation Summary</vt:lpstr>
      <vt:lpstr>0. Mandatory Requirements</vt:lpstr>
      <vt:lpstr>1.Requirements of MajorEq.Spec</vt:lpstr>
      <vt:lpstr>2.User Req. Spec</vt:lpstr>
      <vt:lpstr>3. Deviations</vt:lpstr>
      <vt:lpstr>Scoring Lookup</vt:lpstr>
      <vt:lpstr>'1.Requirements of MajorEq.Spec'!_ftn1</vt:lpstr>
      <vt:lpstr>'2.User Req. Spec'!_ftn1</vt:lpstr>
      <vt:lpstr>'2.User Req. Spec'!_Ref116978545</vt:lpstr>
      <vt:lpstr>_Ref116978545</vt:lpstr>
      <vt:lpstr>'1.Requirements of MajorEq.Spec'!_Ref116978549</vt:lpstr>
      <vt:lpstr>'2.User Req. Spec'!_Ref116978549</vt:lpstr>
      <vt:lpstr>'2.User Req. Spec'!_Ref116978551</vt:lpstr>
      <vt:lpstr>_Ref116978551</vt:lpstr>
      <vt:lpstr>'1.Requirements of MajorEq.Spec'!_Ref116978554</vt:lpstr>
      <vt:lpstr>'2.User Req. Spec'!_Ref116978554</vt:lpstr>
      <vt:lpstr>'1.Requirements of MajorEq.Spec'!_Ref116978555</vt:lpstr>
      <vt:lpstr>'2.User Req. Spec'!_Ref116978555</vt:lpstr>
      <vt:lpstr>'2.User Req. Spec'!_Ref116978556</vt:lpstr>
      <vt:lpstr>_Ref116978556</vt:lpstr>
      <vt:lpstr>'2.User Req. Spec'!_Ref116978561</vt:lpstr>
      <vt:lpstr>_Ref116978561</vt:lpstr>
      <vt:lpstr>'2.User Req. Spec'!_Ref116978649</vt:lpstr>
      <vt:lpstr>_Ref116978649</vt:lpstr>
      <vt:lpstr>'2.User Req. Spec'!_Ref193895820</vt:lpstr>
      <vt:lpstr>_Ref193895820</vt:lpstr>
      <vt:lpstr>'1.Requirements of MajorEq.Spec'!_Ref429756240</vt:lpstr>
      <vt:lpstr>'2.User Req. Spec'!_Ref429756240</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HymanTJ@eskom.co.za</dc:creator>
  <cp:keywords/>
  <dc:description/>
  <cp:lastModifiedBy>Tertius Hyman</cp:lastModifiedBy>
  <cp:revision/>
  <dcterms:created xsi:type="dcterms:W3CDTF">2015-08-06T13:59:37Z</dcterms:created>
  <dcterms:modified xsi:type="dcterms:W3CDTF">2026-01-14T08:58:13Z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0x010100E633733784A12543B600E5BB845384CB</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